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595" windowHeight="9420" activeTab="0"/>
  </bookViews>
  <sheets>
    <sheet name="UL Ltd Fluctuation" sheetId="1" r:id="rId1"/>
    <sheet name="Term - Limited Fluctuation" sheetId="2" r:id="rId2"/>
    <sheet name="Perm Plan Ltd Fluctuation" sheetId="3" r:id="rId3"/>
    <sheet name="VUL Ltd Fluctuation" sheetId="4" r:id="rId4"/>
  </sheets>
  <definedNames/>
  <calcPr fullCalcOnLoad="1"/>
</workbook>
</file>

<file path=xl/sharedStrings.xml><?xml version="1.0" encoding="utf-8"?>
<sst xmlns="http://schemas.openxmlformats.org/spreadsheetml/2006/main" count="329" uniqueCount="50">
  <si>
    <t>h</t>
  </si>
  <si>
    <t>Plan</t>
  </si>
  <si>
    <t>bh</t>
  </si>
  <si>
    <t>Awhc</t>
  </si>
  <si>
    <t>Awhd</t>
  </si>
  <si>
    <t>Wfh</t>
  </si>
  <si>
    <t>Ewhc</t>
  </si>
  <si>
    <t>Ewhd</t>
  </si>
  <si>
    <t>LFvarwqcnum</t>
  </si>
  <si>
    <t>LFvarwqdnum</t>
  </si>
  <si>
    <t>B</t>
  </si>
  <si>
    <t xml:space="preserve">Term                </t>
  </si>
  <si>
    <t>C</t>
  </si>
  <si>
    <t>D</t>
  </si>
  <si>
    <t>E</t>
  </si>
  <si>
    <t>Term</t>
  </si>
  <si>
    <t>F</t>
  </si>
  <si>
    <t>G</t>
  </si>
  <si>
    <t>H</t>
  </si>
  <si>
    <t>I</t>
  </si>
  <si>
    <t>J</t>
  </si>
  <si>
    <t xml:space="preserve">Permanent Life      </t>
  </si>
  <si>
    <t>Permanent Life</t>
  </si>
  <si>
    <t>A</t>
  </si>
  <si>
    <t>Lfvarqdden</t>
  </si>
  <si>
    <t>Ltd Fluc</t>
  </si>
  <si>
    <t>Variance by Count</t>
  </si>
  <si>
    <t>Variance by Amt</t>
  </si>
  <si>
    <t>Lfvarqcden</t>
  </si>
  <si>
    <t>Overall</t>
  </si>
  <si>
    <t>by Policy</t>
  </si>
  <si>
    <t>Company</t>
  </si>
  <si>
    <t>Z</t>
  </si>
  <si>
    <t>Limited</t>
  </si>
  <si>
    <t>by Amount</t>
  </si>
  <si>
    <t>Number</t>
  </si>
  <si>
    <t>A/E Ratio</t>
  </si>
  <si>
    <t>Fluctuation</t>
  </si>
  <si>
    <t>of Lapses</t>
  </si>
  <si>
    <t>wmhc</t>
  </si>
  <si>
    <t>wmhd</t>
  </si>
  <si>
    <t>Term Plan Lapse Results by Policy for Limited Fluctuation</t>
  </si>
  <si>
    <t>Permanent Life Plan Lapse Results by Policy for Limited Fluctuation</t>
  </si>
  <si>
    <t>UL Plan Lapse Results by Policy for Limited Fluctuation</t>
  </si>
  <si>
    <t>VUL Plan Lapse Results by Policy for Limited Fluctuation</t>
  </si>
  <si>
    <t>UL Plan Lapse Results by Amount for Limited Fluctuation</t>
  </si>
  <si>
    <t>Term Plan Lapse Results by Amount for Limited Fluctuation</t>
  </si>
  <si>
    <t>Permanent Life Plan Lapse Results by Amount for Limited Fluctuation</t>
  </si>
  <si>
    <t>VUL Plan Lapse Results by Amount for Limited Fluctuation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</si>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</sst>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_(* #,##0.00000_);_(* \(#,##0.00000\);_(* &quot;-&quot;??_);_(@_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7" xfId="64" applyFont="1" applyFill="1" applyBorder="1" applyAlignment="1">
      <alignment wrapText="1"/>
      <protection/>
    </xf>
    <xf numFmtId="0" fontId="0" fillId="0" borderId="7" xfId="66" applyFont="1" applyFill="1" applyBorder="1" applyAlignment="1">
      <alignment wrapText="1"/>
      <protection/>
    </xf>
    <xf numFmtId="0" fontId="0" fillId="0" borderId="7" xfId="68" applyFont="1" applyFill="1" applyBorder="1" applyAlignment="1">
      <alignment wrapText="1"/>
      <protection/>
    </xf>
    <xf numFmtId="0" fontId="0" fillId="24" borderId="10" xfId="65" applyFont="1" applyFill="1" applyBorder="1" applyAlignment="1">
      <alignment horizontal="center"/>
      <protection/>
    </xf>
    <xf numFmtId="0" fontId="0" fillId="24" borderId="10" xfId="61" applyFont="1" applyFill="1" applyBorder="1" applyAlignment="1">
      <alignment horizontal="center"/>
      <protection/>
    </xf>
    <xf numFmtId="0" fontId="0" fillId="0" borderId="7" xfId="65" applyFont="1" applyFill="1" applyBorder="1" applyAlignment="1">
      <alignment wrapText="1"/>
      <protection/>
    </xf>
    <xf numFmtId="0" fontId="0" fillId="24" borderId="10" xfId="58" applyFont="1" applyFill="1" applyBorder="1" applyAlignment="1">
      <alignment horizontal="center"/>
      <protection/>
    </xf>
    <xf numFmtId="0" fontId="21" fillId="0" borderId="0" xfId="57" applyFont="1">
      <alignment/>
      <protection/>
    </xf>
    <xf numFmtId="0" fontId="0" fillId="24" borderId="10" xfId="65" applyFont="1" applyFill="1" applyBorder="1" applyAlignment="1">
      <alignment horizontal="center"/>
      <protection/>
    </xf>
    <xf numFmtId="0" fontId="0" fillId="24" borderId="10" xfId="62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22" fillId="0" borderId="0" xfId="57" applyFont="1">
      <alignment/>
      <protection/>
    </xf>
    <xf numFmtId="0" fontId="0" fillId="24" borderId="10" xfId="65" applyFont="1" applyFill="1" applyBorder="1" applyAlignment="1">
      <alignment horizontal="center"/>
      <protection/>
    </xf>
    <xf numFmtId="0" fontId="0" fillId="24" borderId="10" xfId="62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17" fillId="0" borderId="11" xfId="60" applyFont="1" applyBorder="1">
      <alignment/>
      <protection/>
    </xf>
    <xf numFmtId="0" fontId="23" fillId="0" borderId="7" xfId="63" applyFont="1" applyFill="1" applyBorder="1" applyAlignment="1">
      <alignment wrapText="1"/>
      <protection/>
    </xf>
    <xf numFmtId="0" fontId="13" fillId="0" borderId="0" xfId="57" applyFont="1">
      <alignment/>
      <protection/>
    </xf>
    <xf numFmtId="0" fontId="23" fillId="0" borderId="7" xfId="64" applyFont="1" applyFill="1" applyBorder="1" applyAlignment="1">
      <alignment wrapText="1"/>
      <protection/>
    </xf>
    <xf numFmtId="0" fontId="23" fillId="0" borderId="7" xfId="61" applyFont="1" applyFill="1" applyBorder="1" applyAlignment="1">
      <alignment wrapText="1"/>
      <protection/>
    </xf>
    <xf numFmtId="0" fontId="24" fillId="0" borderId="0" xfId="60" applyFont="1">
      <alignment/>
      <protection/>
    </xf>
    <xf numFmtId="0" fontId="23" fillId="0" borderId="0" xfId="59" applyFont="1">
      <alignment/>
      <protection/>
    </xf>
    <xf numFmtId="0" fontId="25" fillId="0" borderId="0" xfId="57" applyFont="1">
      <alignment/>
      <protection/>
    </xf>
    <xf numFmtId="0" fontId="23" fillId="0" borderId="12" xfId="60" applyFont="1" applyBorder="1">
      <alignment/>
      <protection/>
    </xf>
    <xf numFmtId="0" fontId="23" fillId="0" borderId="11" xfId="60" applyFont="1" applyBorder="1">
      <alignment/>
      <protection/>
    </xf>
    <xf numFmtId="0" fontId="23" fillId="0" borderId="13" xfId="60" applyFont="1" applyBorder="1">
      <alignment/>
      <protection/>
    </xf>
    <xf numFmtId="0" fontId="23" fillId="0" borderId="0" xfId="60" applyFont="1">
      <alignment/>
      <protection/>
    </xf>
    <xf numFmtId="164" fontId="13" fillId="0" borderId="0" xfId="57" applyNumberFormat="1" applyFont="1" applyBorder="1" applyAlignment="1">
      <alignment horizontal="center"/>
      <protection/>
    </xf>
    <xf numFmtId="165" fontId="13" fillId="0" borderId="0" xfId="57" applyNumberFormat="1" applyFont="1" applyBorder="1">
      <alignment/>
      <protection/>
    </xf>
    <xf numFmtId="3" fontId="13" fillId="0" borderId="0" xfId="57" applyNumberFormat="1" applyFont="1" applyBorder="1">
      <alignment/>
      <protection/>
    </xf>
    <xf numFmtId="164" fontId="13" fillId="0" borderId="14" xfId="57" applyNumberFormat="1" applyFont="1" applyBorder="1" applyAlignment="1">
      <alignment horizontal="center"/>
      <protection/>
    </xf>
    <xf numFmtId="164" fontId="13" fillId="0" borderId="15" xfId="57" applyNumberFormat="1" applyFont="1" applyBorder="1" applyAlignment="1">
      <alignment horizontal="center"/>
      <protection/>
    </xf>
    <xf numFmtId="165" fontId="13" fillId="0" borderId="15" xfId="57" applyNumberFormat="1" applyFont="1" applyBorder="1">
      <alignment/>
      <protection/>
    </xf>
    <xf numFmtId="3" fontId="13" fillId="0" borderId="15" xfId="57" applyNumberFormat="1" applyFont="1" applyBorder="1">
      <alignment/>
      <protection/>
    </xf>
    <xf numFmtId="164" fontId="13" fillId="0" borderId="16" xfId="57" applyNumberFormat="1" applyFont="1" applyBorder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3" fontId="13" fillId="0" borderId="0" xfId="57" applyNumberFormat="1" applyFont="1" applyBorder="1" applyAlignment="1">
      <alignment horizontal="right"/>
      <protection/>
    </xf>
    <xf numFmtId="3" fontId="13" fillId="0" borderId="15" xfId="57" applyNumberFormat="1" applyFont="1" applyBorder="1" applyAlignment="1">
      <alignment horizontal="right"/>
      <protection/>
    </xf>
    <xf numFmtId="164" fontId="13" fillId="0" borderId="0" xfId="57" applyNumberFormat="1" applyFont="1" applyAlignment="1">
      <alignment horizontal="center"/>
      <protection/>
    </xf>
    <xf numFmtId="0" fontId="0" fillId="24" borderId="10" xfId="67" applyFont="1" applyFill="1" applyBorder="1" applyAlignment="1">
      <alignment horizontal="center"/>
      <protection/>
    </xf>
    <xf numFmtId="0" fontId="0" fillId="0" borderId="7" xfId="67" applyFont="1" applyFill="1" applyBorder="1" applyAlignment="1">
      <alignment wrapText="1"/>
      <protection/>
    </xf>
    <xf numFmtId="0" fontId="0" fillId="24" borderId="10" xfId="62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0" fillId="24" borderId="10" xfId="67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wrapText="1"/>
      <protection/>
    </xf>
    <xf numFmtId="0" fontId="0" fillId="0" borderId="17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14" xfId="60" applyFont="1" applyBorder="1">
      <alignment/>
      <protection/>
    </xf>
    <xf numFmtId="0" fontId="21" fillId="0" borderId="17" xfId="57" applyFont="1" applyBorder="1">
      <alignment/>
      <protection/>
    </xf>
    <xf numFmtId="0" fontId="21" fillId="0" borderId="0" xfId="57" applyFont="1" applyBorder="1">
      <alignment/>
      <protection/>
    </xf>
    <xf numFmtId="0" fontId="0" fillId="0" borderId="14" xfId="62" applyFont="1" applyFill="1" applyBorder="1" applyAlignment="1">
      <alignment wrapText="1"/>
      <protection/>
    </xf>
    <xf numFmtId="0" fontId="0" fillId="24" borderId="18" xfId="62" applyFont="1" applyFill="1" applyBorder="1" applyAlignment="1">
      <alignment horizontal="center"/>
      <protection/>
    </xf>
    <xf numFmtId="0" fontId="0" fillId="0" borderId="19" xfId="67" applyFont="1" applyFill="1" applyBorder="1" applyAlignment="1">
      <alignment wrapText="1"/>
      <protection/>
    </xf>
    <xf numFmtId="165" fontId="13" fillId="0" borderId="0" xfId="57" applyNumberFormat="1" applyFont="1" applyBorder="1" applyAlignment="1">
      <alignment horizontal="center"/>
      <protection/>
    </xf>
    <xf numFmtId="0" fontId="0" fillId="0" borderId="19" xfId="68" applyFont="1" applyFill="1" applyBorder="1" applyAlignment="1">
      <alignment wrapText="1"/>
      <protection/>
    </xf>
    <xf numFmtId="0" fontId="0" fillId="0" borderId="20" xfId="67" applyFont="1" applyFill="1" applyBorder="1" applyAlignment="1">
      <alignment wrapText="1"/>
      <protection/>
    </xf>
    <xf numFmtId="165" fontId="13" fillId="0" borderId="15" xfId="57" applyNumberFormat="1" applyFont="1" applyBorder="1" applyAlignment="1">
      <alignment horizontal="center"/>
      <protection/>
    </xf>
    <xf numFmtId="0" fontId="0" fillId="0" borderId="12" xfId="60" applyFont="1" applyBorder="1">
      <alignment/>
      <protection/>
    </xf>
    <xf numFmtId="0" fontId="0" fillId="0" borderId="11" xfId="60" applyFont="1" applyBorder="1">
      <alignment/>
      <protection/>
    </xf>
    <xf numFmtId="164" fontId="21" fillId="0" borderId="13" xfId="57" applyNumberFormat="1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0" fillId="24" borderId="10" xfId="65" applyFont="1" applyFill="1" applyBorder="1" applyAlignment="1">
      <alignment horizontal="center"/>
      <protection/>
    </xf>
    <xf numFmtId="0" fontId="0" fillId="24" borderId="10" xfId="61" applyFont="1" applyFill="1" applyBorder="1" applyAlignment="1">
      <alignment horizontal="center"/>
      <protection/>
    </xf>
    <xf numFmtId="0" fontId="0" fillId="24" borderId="10" xfId="58" applyFont="1" applyFill="1" applyBorder="1" applyAlignment="1">
      <alignment horizontal="center"/>
      <protection/>
    </xf>
    <xf numFmtId="0" fontId="0" fillId="0" borderId="7" xfId="65" applyFont="1" applyFill="1" applyBorder="1" applyAlignment="1">
      <alignment wrapText="1"/>
      <protection/>
    </xf>
    <xf numFmtId="0" fontId="0" fillId="0" borderId="7" xfId="66" applyFont="1" applyFill="1" applyBorder="1" applyAlignment="1">
      <alignment wrapText="1"/>
      <protection/>
    </xf>
    <xf numFmtId="0" fontId="0" fillId="0" borderId="11" xfId="60" applyFont="1" applyBorder="1">
      <alignment/>
      <protection/>
    </xf>
    <xf numFmtId="0" fontId="0" fillId="0" borderId="13" xfId="60" applyFont="1" applyBorder="1">
      <alignment/>
      <protection/>
    </xf>
    <xf numFmtId="0" fontId="0" fillId="0" borderId="17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9" xfId="65" applyFont="1" applyFill="1" applyBorder="1" applyAlignment="1">
      <alignment horizontal="center" wrapText="1"/>
      <protection/>
    </xf>
    <xf numFmtId="0" fontId="0" fillId="0" borderId="19" xfId="66" applyFont="1" applyFill="1" applyBorder="1" applyAlignment="1">
      <alignment horizontal="center" wrapText="1"/>
      <protection/>
    </xf>
    <xf numFmtId="0" fontId="0" fillId="0" borderId="20" xfId="65" applyFont="1" applyFill="1" applyBorder="1" applyAlignment="1">
      <alignment horizontal="center" wrapText="1"/>
      <protection/>
    </xf>
    <xf numFmtId="0" fontId="0" fillId="0" borderId="0" xfId="60" applyFont="1" applyBorder="1" applyAlignment="1">
      <alignment horizontal="center"/>
      <protection/>
    </xf>
    <xf numFmtId="0" fontId="0" fillId="0" borderId="7" xfId="61" applyFont="1" applyFill="1" applyBorder="1" applyAlignment="1">
      <alignment wrapText="1"/>
      <protection/>
    </xf>
    <xf numFmtId="0" fontId="0" fillId="0" borderId="7" xfId="61" applyFont="1" applyFill="1" applyBorder="1" applyAlignment="1">
      <alignment wrapText="1"/>
      <protection/>
    </xf>
    <xf numFmtId="0" fontId="0" fillId="24" borderId="10" xfId="61" applyFont="1" applyFill="1" applyBorder="1" applyAlignment="1">
      <alignment horizontal="center"/>
      <protection/>
    </xf>
    <xf numFmtId="0" fontId="0" fillId="0" borderId="19" xfId="61" applyFont="1" applyFill="1" applyBorder="1" applyAlignment="1">
      <alignment horizontal="center" wrapText="1"/>
      <protection/>
    </xf>
    <xf numFmtId="0" fontId="0" fillId="0" borderId="20" xfId="61" applyFont="1" applyFill="1" applyBorder="1" applyAlignment="1">
      <alignment horizontal="center" wrapText="1"/>
      <protection/>
    </xf>
    <xf numFmtId="0" fontId="0" fillId="24" borderId="10" xfId="63" applyFont="1" applyFill="1" applyBorder="1" applyAlignment="1">
      <alignment horizontal="center"/>
      <protection/>
    </xf>
    <xf numFmtId="0" fontId="0" fillId="0" borderId="7" xfId="63" applyFont="1" applyFill="1" applyBorder="1" applyAlignment="1">
      <alignment wrapText="1"/>
      <protection/>
    </xf>
    <xf numFmtId="0" fontId="0" fillId="24" borderId="10" xfId="58" applyFont="1" applyFill="1" applyBorder="1" applyAlignment="1">
      <alignment horizontal="center"/>
      <protection/>
    </xf>
    <xf numFmtId="0" fontId="0" fillId="24" borderId="10" xfId="63" applyFont="1" applyFill="1" applyBorder="1" applyAlignment="1">
      <alignment horizontal="center"/>
      <protection/>
    </xf>
    <xf numFmtId="0" fontId="0" fillId="0" borderId="7" xfId="63" applyFont="1" applyFill="1" applyBorder="1" applyAlignment="1">
      <alignment wrapText="1"/>
      <protection/>
    </xf>
    <xf numFmtId="0" fontId="0" fillId="0" borderId="7" xfId="64" applyFont="1" applyFill="1" applyBorder="1" applyAlignment="1">
      <alignment wrapText="1"/>
      <protection/>
    </xf>
    <xf numFmtId="0" fontId="0" fillId="0" borderId="19" xfId="63" applyFont="1" applyFill="1" applyBorder="1" applyAlignment="1">
      <alignment horizontal="center" wrapText="1"/>
      <protection/>
    </xf>
    <xf numFmtId="0" fontId="0" fillId="0" borderId="19" xfId="64" applyFont="1" applyFill="1" applyBorder="1" applyAlignment="1">
      <alignment horizontal="center" wrapText="1"/>
      <protection/>
    </xf>
    <xf numFmtId="0" fontId="0" fillId="0" borderId="20" xfId="63" applyFont="1" applyFill="1" applyBorder="1" applyAlignment="1">
      <alignment horizontal="center" wrapText="1"/>
      <protection/>
    </xf>
    <xf numFmtId="43" fontId="23" fillId="0" borderId="7" xfId="42" applyFont="1" applyFill="1" applyBorder="1" applyAlignment="1">
      <alignment horizontal="right" wrapText="1"/>
    </xf>
    <xf numFmtId="43" fontId="13" fillId="0" borderId="0" xfId="42" applyFont="1" applyAlignment="1">
      <alignment/>
    </xf>
    <xf numFmtId="43" fontId="27" fillId="0" borderId="0" xfId="42" applyFont="1" applyAlignment="1">
      <alignment/>
    </xf>
    <xf numFmtId="169" fontId="23" fillId="0" borderId="7" xfId="42" applyNumberFormat="1" applyFont="1" applyFill="1" applyBorder="1" applyAlignment="1">
      <alignment horizontal="right" wrapText="1"/>
    </xf>
    <xf numFmtId="170" fontId="13" fillId="0" borderId="0" xfId="42" applyNumberFormat="1" applyFont="1" applyAlignment="1">
      <alignment/>
    </xf>
    <xf numFmtId="170" fontId="27" fillId="0" borderId="0" xfId="42" applyNumberFormat="1" applyFont="1" applyAlignment="1">
      <alignment/>
    </xf>
    <xf numFmtId="169" fontId="27" fillId="0" borderId="0" xfId="42" applyNumberFormat="1" applyFont="1" applyAlignment="1">
      <alignment/>
    </xf>
    <xf numFmtId="169" fontId="13" fillId="0" borderId="0" xfId="42" applyNumberFormat="1" applyFont="1" applyAlignment="1">
      <alignment/>
    </xf>
    <xf numFmtId="43" fontId="14" fillId="0" borderId="7" xfId="42" applyFont="1" applyFill="1" applyBorder="1" applyAlignment="1">
      <alignment horizontal="right" wrapText="1"/>
    </xf>
    <xf numFmtId="169" fontId="14" fillId="0" borderId="7" xfId="42" applyNumberFormat="1" applyFont="1" applyFill="1" applyBorder="1" applyAlignment="1">
      <alignment horizontal="right" wrapText="1"/>
    </xf>
    <xf numFmtId="170" fontId="14" fillId="0" borderId="7" xfId="42" applyNumberFormat="1" applyFont="1" applyFill="1" applyBorder="1" applyAlignment="1">
      <alignment horizontal="right" wrapText="1"/>
    </xf>
    <xf numFmtId="2" fontId="13" fillId="0" borderId="0" xfId="42" applyNumberFormat="1" applyFont="1" applyAlignment="1">
      <alignment/>
    </xf>
    <xf numFmtId="2" fontId="27" fillId="0" borderId="0" xfId="42" applyNumberFormat="1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ort Query 3" xfId="58"/>
    <cellStyle name="Normal_Mort Query 3 (2)" xfId="59"/>
    <cellStyle name="Normal_Mort Query 3 (2)_1" xfId="60"/>
    <cellStyle name="Normal_Perm Plan Query 3" xfId="61"/>
    <cellStyle name="Normal_Sheet1" xfId="62"/>
    <cellStyle name="Normal_Term Query 3" xfId="63"/>
    <cellStyle name="Normal_Term Query 3_1" xfId="64"/>
    <cellStyle name="Normal_UL Query 3" xfId="65"/>
    <cellStyle name="Normal_UL Query 3_1" xfId="66"/>
    <cellStyle name="Normal_VUL Query 3" xfId="67"/>
    <cellStyle name="Normal_VUL Query 3_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1.140625" style="18" customWidth="1"/>
    <col min="2" max="2" width="18.421875" style="18" customWidth="1"/>
    <col min="3" max="3" width="15.00390625" style="18" bestFit="1" customWidth="1"/>
    <col min="4" max="4" width="18.57421875" style="18" bestFit="1" customWidth="1"/>
    <col min="5" max="5" width="12.421875" style="18" bestFit="1" customWidth="1"/>
    <col min="6" max="6" width="26.7109375" style="18" bestFit="1" customWidth="1"/>
    <col min="7" max="7" width="27.7109375" style="18" bestFit="1" customWidth="1"/>
    <col min="8" max="8" width="9.421875" style="18" bestFit="1" customWidth="1"/>
    <col min="9" max="9" width="9.28125" style="18" bestFit="1" customWidth="1"/>
    <col min="10" max="16384" width="9.140625" style="18" customWidth="1"/>
  </cols>
  <sheetData>
    <row r="2" ht="15">
      <c r="B2" s="21" t="s">
        <v>43</v>
      </c>
    </row>
    <row r="4" spans="1:9" ht="15">
      <c r="A4" s="4" t="s">
        <v>0</v>
      </c>
      <c r="B4" s="62" t="s">
        <v>2</v>
      </c>
      <c r="C4" s="62" t="s">
        <v>3</v>
      </c>
      <c r="D4" s="62" t="s">
        <v>4</v>
      </c>
      <c r="E4" s="62" t="s">
        <v>5</v>
      </c>
      <c r="F4" s="62" t="s">
        <v>6</v>
      </c>
      <c r="G4" s="62" t="s">
        <v>7</v>
      </c>
      <c r="H4" s="63" t="s">
        <v>39</v>
      </c>
      <c r="I4" s="63" t="s">
        <v>40</v>
      </c>
    </row>
    <row r="5" spans="1:9" ht="15">
      <c r="A5" s="6" t="s">
        <v>23</v>
      </c>
      <c r="B5" s="93">
        <v>31427393079</v>
      </c>
      <c r="C5" s="90">
        <v>13472</v>
      </c>
      <c r="D5" s="90">
        <v>802560527</v>
      </c>
      <c r="E5" s="90">
        <v>272307.89121</v>
      </c>
      <c r="F5" s="90">
        <v>10280.33577</v>
      </c>
      <c r="G5" s="90">
        <v>590962948.06236</v>
      </c>
      <c r="H5" s="101">
        <f aca="true" t="shared" si="0" ref="H5:H12">C5/F5</f>
        <v>1.3104630336407777</v>
      </c>
      <c r="I5" s="101">
        <f aca="true" t="shared" si="1" ref="I5:I12">D5/G5</f>
        <v>1.3580555762953037</v>
      </c>
    </row>
    <row r="6" spans="1:9" ht="15">
      <c r="A6" s="6" t="s">
        <v>10</v>
      </c>
      <c r="B6" s="93">
        <v>6029772601</v>
      </c>
      <c r="C6" s="90">
        <v>1079</v>
      </c>
      <c r="D6" s="90">
        <v>87991103</v>
      </c>
      <c r="E6" s="90">
        <v>24686.89501</v>
      </c>
      <c r="F6" s="90">
        <v>1123.71705</v>
      </c>
      <c r="G6" s="90">
        <v>145678538.2742</v>
      </c>
      <c r="H6" s="101">
        <f t="shared" si="0"/>
        <v>0.9602061301819707</v>
      </c>
      <c r="I6" s="101">
        <f t="shared" si="1"/>
        <v>0.6040086895598913</v>
      </c>
    </row>
    <row r="7" spans="1:9" ht="15">
      <c r="A7" s="6" t="s">
        <v>12</v>
      </c>
      <c r="B7" s="93">
        <v>29700923732</v>
      </c>
      <c r="C7" s="90">
        <v>3995</v>
      </c>
      <c r="D7" s="90">
        <v>862961801</v>
      </c>
      <c r="E7" s="90">
        <v>88958.97019</v>
      </c>
      <c r="F7" s="90">
        <v>3408.16223</v>
      </c>
      <c r="G7" s="90">
        <v>606275630.39705</v>
      </c>
      <c r="H7" s="101">
        <f t="shared" si="0"/>
        <v>1.1721859848203295</v>
      </c>
      <c r="I7" s="101">
        <f t="shared" si="1"/>
        <v>1.423381969740143</v>
      </c>
    </row>
    <row r="8" spans="1:9" ht="15">
      <c r="A8" s="6" t="s">
        <v>13</v>
      </c>
      <c r="B8" s="93">
        <v>7543800494</v>
      </c>
      <c r="C8" s="90">
        <v>1879</v>
      </c>
      <c r="D8" s="90">
        <v>359977580</v>
      </c>
      <c r="E8" s="90">
        <v>36997.78884</v>
      </c>
      <c r="F8" s="90">
        <v>2026.17343</v>
      </c>
      <c r="G8" s="90">
        <v>403593401.79874</v>
      </c>
      <c r="H8" s="101">
        <f t="shared" si="0"/>
        <v>0.9273638535473244</v>
      </c>
      <c r="I8" s="101">
        <f t="shared" si="1"/>
        <v>0.8919312813233504</v>
      </c>
    </row>
    <row r="9" spans="1:9" ht="15">
      <c r="A9" s="2" t="s">
        <v>16</v>
      </c>
      <c r="B9" s="93">
        <v>14571479375</v>
      </c>
      <c r="C9" s="90">
        <v>1815</v>
      </c>
      <c r="D9" s="90">
        <v>331671728</v>
      </c>
      <c r="E9" s="90">
        <v>44993.4452</v>
      </c>
      <c r="F9" s="90">
        <v>1882.27744</v>
      </c>
      <c r="G9" s="90">
        <v>337307564.17441</v>
      </c>
      <c r="H9" s="101">
        <f t="shared" si="0"/>
        <v>0.9642574263653715</v>
      </c>
      <c r="I9" s="101">
        <f t="shared" si="1"/>
        <v>0.9832916994073222</v>
      </c>
    </row>
    <row r="10" spans="1:9" ht="15">
      <c r="A10" s="2" t="s">
        <v>17</v>
      </c>
      <c r="B10" s="93">
        <v>35090246</v>
      </c>
      <c r="C10" s="90">
        <v>3</v>
      </c>
      <c r="D10" s="90">
        <v>1200000</v>
      </c>
      <c r="E10" s="90">
        <v>77.47731</v>
      </c>
      <c r="F10" s="90">
        <v>2.80898</v>
      </c>
      <c r="G10" s="90">
        <v>576907.20103</v>
      </c>
      <c r="H10" s="101">
        <f t="shared" si="0"/>
        <v>1.0680033321703963</v>
      </c>
      <c r="I10" s="101">
        <f t="shared" si="1"/>
        <v>2.0800572394616346</v>
      </c>
    </row>
    <row r="11" spans="1:9" ht="15">
      <c r="A11" s="6" t="s">
        <v>18</v>
      </c>
      <c r="B11" s="93">
        <v>115393053917</v>
      </c>
      <c r="C11" s="90">
        <v>19993</v>
      </c>
      <c r="D11" s="90">
        <v>3700537152</v>
      </c>
      <c r="E11" s="90">
        <v>387029.30069</v>
      </c>
      <c r="F11" s="90">
        <v>16195.10575</v>
      </c>
      <c r="G11" s="90">
        <v>2603715133.1926</v>
      </c>
      <c r="H11" s="101">
        <f t="shared" si="0"/>
        <v>1.234508765094047</v>
      </c>
      <c r="I11" s="101">
        <f t="shared" si="1"/>
        <v>1.4212526957442186</v>
      </c>
    </row>
    <row r="12" spans="1:9" ht="15">
      <c r="A12" s="6" t="s">
        <v>19</v>
      </c>
      <c r="B12" s="93">
        <v>7730875802</v>
      </c>
      <c r="C12" s="90">
        <v>949</v>
      </c>
      <c r="D12" s="90">
        <v>151813605</v>
      </c>
      <c r="E12" s="90">
        <v>22751.54082</v>
      </c>
      <c r="F12" s="90">
        <v>1080.81689</v>
      </c>
      <c r="G12" s="90">
        <v>181139894.72638</v>
      </c>
      <c r="H12" s="101">
        <f t="shared" si="0"/>
        <v>0.8780395724570884</v>
      </c>
      <c r="I12" s="101">
        <f t="shared" si="1"/>
        <v>0.8381014311028574</v>
      </c>
    </row>
    <row r="13" spans="1:9" ht="15">
      <c r="A13" s="61" t="s">
        <v>49</v>
      </c>
      <c r="B13" s="92"/>
      <c r="C13" s="92">
        <f>SUM(C5:C12)</f>
        <v>43185</v>
      </c>
      <c r="D13" s="92">
        <f>SUM(D5:D12)</f>
        <v>6298713496</v>
      </c>
      <c r="E13" s="92"/>
      <c r="F13" s="92">
        <f>SUM(F5:F12)</f>
        <v>35999.397540000005</v>
      </c>
      <c r="G13" s="92">
        <f>SUM(G5:G12)</f>
        <v>4869250017.82677</v>
      </c>
      <c r="H13" s="102">
        <f>C13/F13</f>
        <v>1.1996034086963776</v>
      </c>
      <c r="I13" s="102">
        <f>D13/G13</f>
        <v>1.2935695380068457</v>
      </c>
    </row>
    <row r="19" spans="2:9" ht="15">
      <c r="B19" s="8"/>
      <c r="C19" s="8"/>
      <c r="D19" s="11" t="s">
        <v>25</v>
      </c>
      <c r="E19" s="8"/>
      <c r="F19" s="8"/>
      <c r="G19" s="11"/>
      <c r="H19" s="11" t="s">
        <v>25</v>
      </c>
      <c r="I19" s="8"/>
    </row>
    <row r="20" spans="1:9" ht="15">
      <c r="A20" s="64" t="s">
        <v>0</v>
      </c>
      <c r="B20" s="9" t="s">
        <v>8</v>
      </c>
      <c r="C20" s="10" t="s">
        <v>28</v>
      </c>
      <c r="D20" s="11" t="s">
        <v>26</v>
      </c>
      <c r="E20" s="12"/>
      <c r="F20" s="13" t="s">
        <v>9</v>
      </c>
      <c r="G20" s="14" t="s">
        <v>24</v>
      </c>
      <c r="H20" s="15" t="s">
        <v>27</v>
      </c>
      <c r="I20" s="8"/>
    </row>
    <row r="21" spans="1:8" ht="15">
      <c r="A21" s="65" t="s">
        <v>23</v>
      </c>
      <c r="B21" s="90">
        <v>12988.900985</v>
      </c>
      <c r="C21" s="91">
        <f aca="true" t="shared" si="2" ref="C21:C28">F5^2</f>
        <v>105685303.54394148</v>
      </c>
      <c r="D21" s="94">
        <f>B21/C21</f>
        <v>0.00012290167648143735</v>
      </c>
      <c r="E21" s="91"/>
      <c r="F21" s="90">
        <v>75908880690934.78</v>
      </c>
      <c r="G21" s="91">
        <f aca="true" t="shared" si="3" ref="G21:G28">G5^2</f>
        <v>3.4923720598255565E+17</v>
      </c>
      <c r="H21" s="94">
        <f>F21/G21</f>
        <v>0.00021735622491128972</v>
      </c>
    </row>
    <row r="22" spans="1:8" ht="15">
      <c r="A22" s="65" t="s">
        <v>10</v>
      </c>
      <c r="B22" s="90">
        <v>1044.97685</v>
      </c>
      <c r="C22" s="91">
        <f t="shared" si="2"/>
        <v>1262740.0084607024</v>
      </c>
      <c r="D22" s="94">
        <f aca="true" t="shared" si="4" ref="D22:D28">B22/C22</f>
        <v>0.0008275471142106611</v>
      </c>
      <c r="E22" s="91"/>
      <c r="F22" s="90">
        <v>69736789411629.734</v>
      </c>
      <c r="G22" s="91">
        <f t="shared" si="3"/>
        <v>21222236513707550</v>
      </c>
      <c r="H22" s="94">
        <f aca="true" t="shared" si="5" ref="H22:H28">F22/G22</f>
        <v>0.003286024513325275</v>
      </c>
    </row>
    <row r="23" spans="1:8" ht="15">
      <c r="A23" s="65" t="s">
        <v>12</v>
      </c>
      <c r="B23" s="90">
        <v>3865.197776</v>
      </c>
      <c r="C23" s="91">
        <f t="shared" si="2"/>
        <v>11615569.785998572</v>
      </c>
      <c r="D23" s="94">
        <f t="shared" si="4"/>
        <v>0.0003327600666356562</v>
      </c>
      <c r="E23" s="91"/>
      <c r="F23" s="90">
        <v>563577621475390.5</v>
      </c>
      <c r="G23" s="91">
        <f t="shared" si="3"/>
        <v>3.675701400133404E+17</v>
      </c>
      <c r="H23" s="94">
        <f t="shared" si="5"/>
        <v>0.0015332519160967109</v>
      </c>
    </row>
    <row r="24" spans="1:8" ht="15">
      <c r="A24" s="65" t="s">
        <v>13</v>
      </c>
      <c r="B24" s="90">
        <v>1774.879495</v>
      </c>
      <c r="C24" s="91">
        <f t="shared" si="2"/>
        <v>4105378.7684379653</v>
      </c>
      <c r="D24" s="94">
        <f t="shared" si="4"/>
        <v>0.00043233026600254836</v>
      </c>
      <c r="E24" s="91"/>
      <c r="F24" s="90">
        <v>189504140971006.03</v>
      </c>
      <c r="G24" s="91">
        <f t="shared" si="3"/>
        <v>1.628876339754792E+17</v>
      </c>
      <c r="H24" s="94">
        <f t="shared" si="5"/>
        <v>0.0011634040985550422</v>
      </c>
    </row>
    <row r="25" spans="1:8" ht="15">
      <c r="A25" s="66" t="s">
        <v>16</v>
      </c>
      <c r="B25" s="90">
        <v>1761.60733</v>
      </c>
      <c r="C25" s="91">
        <f t="shared" si="2"/>
        <v>3542968.361132954</v>
      </c>
      <c r="D25" s="94">
        <f t="shared" si="4"/>
        <v>0.0004972122667888238</v>
      </c>
      <c r="E25" s="91"/>
      <c r="F25" s="90">
        <v>253708890119208.03</v>
      </c>
      <c r="G25" s="91">
        <f t="shared" si="3"/>
        <v>1.1377639284927371E+17</v>
      </c>
      <c r="H25" s="94">
        <f t="shared" si="5"/>
        <v>0.0022298904347873914</v>
      </c>
    </row>
    <row r="26" spans="1:8" ht="15">
      <c r="A26" s="66" t="s">
        <v>17</v>
      </c>
      <c r="B26" s="90">
        <v>2.89546</v>
      </c>
      <c r="C26" s="91">
        <f t="shared" si="2"/>
        <v>7.8903686404</v>
      </c>
      <c r="D26" s="94">
        <f t="shared" si="4"/>
        <v>0.3669613083949922</v>
      </c>
      <c r="E26" s="91"/>
      <c r="F26" s="90">
        <v>758212158855.803</v>
      </c>
      <c r="G26" s="91">
        <f t="shared" si="3"/>
        <v>332821918600.2688</v>
      </c>
      <c r="H26" s="94">
        <f t="shared" si="5"/>
        <v>2.2781316868930235</v>
      </c>
    </row>
    <row r="27" spans="1:8" ht="15">
      <c r="A27" s="65" t="s">
        <v>18</v>
      </c>
      <c r="B27" s="90">
        <v>19254.657831</v>
      </c>
      <c r="C27" s="91">
        <f t="shared" si="2"/>
        <v>262281450.2536831</v>
      </c>
      <c r="D27" s="94">
        <f t="shared" si="4"/>
        <v>7.341219827927811E-05</v>
      </c>
      <c r="E27" s="91"/>
      <c r="F27" s="90">
        <v>8176270536298571</v>
      </c>
      <c r="G27" s="91">
        <f t="shared" si="3"/>
        <v>6.779332494816158E+18</v>
      </c>
      <c r="H27" s="94">
        <f t="shared" si="5"/>
        <v>0.0012060583460909444</v>
      </c>
    </row>
    <row r="28" spans="1:8" ht="15">
      <c r="A28" s="65" t="s">
        <v>19</v>
      </c>
      <c r="B28" s="90">
        <v>920.364492</v>
      </c>
      <c r="C28" s="91">
        <f t="shared" si="2"/>
        <v>1168165.1497092722</v>
      </c>
      <c r="D28" s="94">
        <f t="shared" si="4"/>
        <v>0.0007878718965627903</v>
      </c>
      <c r="E28" s="91"/>
      <c r="F28" s="90">
        <v>107165602622833.27</v>
      </c>
      <c r="G28" s="91">
        <f t="shared" si="3"/>
        <v>32811661461484024</v>
      </c>
      <c r="H28" s="94">
        <f t="shared" si="5"/>
        <v>0.003266082784275634</v>
      </c>
    </row>
    <row r="29" ht="14.25">
      <c r="A29" s="23"/>
    </row>
    <row r="36" spans="1:6" ht="15">
      <c r="A36" s="58"/>
      <c r="B36" s="16" t="s">
        <v>43</v>
      </c>
      <c r="C36" s="67"/>
      <c r="D36" s="67"/>
      <c r="E36" s="67"/>
      <c r="F36" s="68"/>
    </row>
    <row r="37" spans="1:6" ht="15">
      <c r="A37" s="69"/>
      <c r="B37" s="70"/>
      <c r="C37" s="70"/>
      <c r="D37" s="70"/>
      <c r="E37" s="70"/>
      <c r="F37" s="71" t="s">
        <v>33</v>
      </c>
    </row>
    <row r="38" spans="1:9" ht="15">
      <c r="A38" s="49"/>
      <c r="B38" s="45" t="s">
        <v>29</v>
      </c>
      <c r="C38" s="50"/>
      <c r="D38" s="47" t="s">
        <v>31</v>
      </c>
      <c r="E38" s="47"/>
      <c r="F38" s="48" t="s">
        <v>37</v>
      </c>
      <c r="I38" s="27"/>
    </row>
    <row r="39" spans="1:9" ht="15">
      <c r="A39" s="49"/>
      <c r="B39" s="45" t="s">
        <v>36</v>
      </c>
      <c r="C39" s="50"/>
      <c r="D39" s="45" t="s">
        <v>36</v>
      </c>
      <c r="E39" s="47" t="s">
        <v>35</v>
      </c>
      <c r="F39" s="51" t="s">
        <v>36</v>
      </c>
      <c r="I39" s="27"/>
    </row>
    <row r="40" spans="1:6" ht="15">
      <c r="A40" s="52" t="s">
        <v>0</v>
      </c>
      <c r="B40" s="45" t="s">
        <v>30</v>
      </c>
      <c r="C40" s="10" t="s">
        <v>32</v>
      </c>
      <c r="D40" s="45" t="s">
        <v>30</v>
      </c>
      <c r="E40" s="47" t="s">
        <v>38</v>
      </c>
      <c r="F40" s="51" t="s">
        <v>30</v>
      </c>
    </row>
    <row r="41" spans="1:6" ht="15">
      <c r="A41" s="72" t="s">
        <v>23</v>
      </c>
      <c r="B41" s="28">
        <f aca="true" t="shared" si="6" ref="B41:B48">$H$13</f>
        <v>1.1996034086963776</v>
      </c>
      <c r="C41" s="29">
        <f aca="true" t="shared" si="7" ref="C41:C48">MIN(1,0.05*B41/(1.96*D21^0.5))</f>
        <v>1</v>
      </c>
      <c r="D41" s="28">
        <f aca="true" t="shared" si="8" ref="D41:D48">C5/F5</f>
        <v>1.3104630336407777</v>
      </c>
      <c r="E41" s="30">
        <f aca="true" t="shared" si="9" ref="E41:E48">C5</f>
        <v>13472</v>
      </c>
      <c r="F41" s="31">
        <f aca="true" t="shared" si="10" ref="F41:F48">C41*D41+(1-C41)*B41</f>
        <v>1.3104630336407777</v>
      </c>
    </row>
    <row r="42" spans="1:6" ht="15">
      <c r="A42" s="72" t="s">
        <v>10</v>
      </c>
      <c r="B42" s="28">
        <f t="shared" si="6"/>
        <v>1.1996034086963776</v>
      </c>
      <c r="C42" s="29">
        <f t="shared" si="7"/>
        <v>1</v>
      </c>
      <c r="D42" s="28">
        <f t="shared" si="8"/>
        <v>0.9602061301819707</v>
      </c>
      <c r="E42" s="30">
        <f t="shared" si="9"/>
        <v>1079</v>
      </c>
      <c r="F42" s="31">
        <f t="shared" si="10"/>
        <v>0.9602061301819707</v>
      </c>
    </row>
    <row r="43" spans="1:6" ht="15">
      <c r="A43" s="72" t="s">
        <v>12</v>
      </c>
      <c r="B43" s="28">
        <f t="shared" si="6"/>
        <v>1.1996034086963776</v>
      </c>
      <c r="C43" s="29">
        <f t="shared" si="7"/>
        <v>1</v>
      </c>
      <c r="D43" s="28">
        <f t="shared" si="8"/>
        <v>1.1721859848203295</v>
      </c>
      <c r="E43" s="30">
        <f t="shared" si="9"/>
        <v>3995</v>
      </c>
      <c r="F43" s="31">
        <f t="shared" si="10"/>
        <v>1.1721859848203295</v>
      </c>
    </row>
    <row r="44" spans="1:6" ht="15">
      <c r="A44" s="72" t="s">
        <v>13</v>
      </c>
      <c r="B44" s="28">
        <f t="shared" si="6"/>
        <v>1.1996034086963776</v>
      </c>
      <c r="C44" s="29">
        <f t="shared" si="7"/>
        <v>1</v>
      </c>
      <c r="D44" s="28">
        <f t="shared" si="8"/>
        <v>0.9273638535473244</v>
      </c>
      <c r="E44" s="30">
        <f t="shared" si="9"/>
        <v>1879</v>
      </c>
      <c r="F44" s="31">
        <f t="shared" si="10"/>
        <v>0.9273638535473244</v>
      </c>
    </row>
    <row r="45" spans="1:6" ht="15">
      <c r="A45" s="73" t="s">
        <v>16</v>
      </c>
      <c r="B45" s="28">
        <f t="shared" si="6"/>
        <v>1.1996034086963776</v>
      </c>
      <c r="C45" s="29">
        <f t="shared" si="7"/>
        <v>1</v>
      </c>
      <c r="D45" s="28">
        <f t="shared" si="8"/>
        <v>0.9642574263653715</v>
      </c>
      <c r="E45" s="30">
        <f t="shared" si="9"/>
        <v>1815</v>
      </c>
      <c r="F45" s="31">
        <f t="shared" si="10"/>
        <v>0.9642574263653715</v>
      </c>
    </row>
    <row r="46" spans="1:6" ht="15">
      <c r="A46" s="73" t="s">
        <v>17</v>
      </c>
      <c r="B46" s="28">
        <f t="shared" si="6"/>
        <v>1.1996034086963776</v>
      </c>
      <c r="C46" s="29">
        <f t="shared" si="7"/>
        <v>0.05051745768137535</v>
      </c>
      <c r="D46" s="28">
        <f t="shared" si="8"/>
        <v>1.0680033321703963</v>
      </c>
      <c r="E46" s="30">
        <f t="shared" si="9"/>
        <v>3</v>
      </c>
      <c r="F46" s="31">
        <f t="shared" si="10"/>
        <v>1.1929553073996106</v>
      </c>
    </row>
    <row r="47" spans="1:6" ht="15">
      <c r="A47" s="72" t="s">
        <v>18</v>
      </c>
      <c r="B47" s="28">
        <f t="shared" si="6"/>
        <v>1.1996034086963776</v>
      </c>
      <c r="C47" s="29">
        <f t="shared" si="7"/>
        <v>1</v>
      </c>
      <c r="D47" s="28">
        <f t="shared" si="8"/>
        <v>1.234508765094047</v>
      </c>
      <c r="E47" s="30">
        <f t="shared" si="9"/>
        <v>19993</v>
      </c>
      <c r="F47" s="31">
        <f t="shared" si="10"/>
        <v>1.234508765094047</v>
      </c>
    </row>
    <row r="48" spans="1:6" ht="15">
      <c r="A48" s="74" t="s">
        <v>19</v>
      </c>
      <c r="B48" s="32">
        <f t="shared" si="6"/>
        <v>1.1996034086963776</v>
      </c>
      <c r="C48" s="33">
        <f t="shared" si="7"/>
        <v>1</v>
      </c>
      <c r="D48" s="32">
        <f t="shared" si="8"/>
        <v>0.8780395724570884</v>
      </c>
      <c r="E48" s="34">
        <f t="shared" si="9"/>
        <v>949</v>
      </c>
      <c r="F48" s="35">
        <f t="shared" si="10"/>
        <v>0.8780395724570884</v>
      </c>
    </row>
    <row r="49" ht="12.75">
      <c r="B49" s="36"/>
    </row>
    <row r="50" ht="12.75">
      <c r="B50" s="36"/>
    </row>
    <row r="51" spans="1:6" ht="15">
      <c r="A51" s="58"/>
      <c r="B51" s="16" t="s">
        <v>45</v>
      </c>
      <c r="C51" s="67"/>
      <c r="D51" s="67"/>
      <c r="E51" s="67"/>
      <c r="F51" s="68"/>
    </row>
    <row r="52" spans="1:6" ht="15">
      <c r="A52" s="69"/>
      <c r="B52" s="75"/>
      <c r="C52" s="70"/>
      <c r="D52" s="70"/>
      <c r="E52" s="70"/>
      <c r="F52" s="71" t="s">
        <v>33</v>
      </c>
    </row>
    <row r="53" spans="1:6" ht="15">
      <c r="A53" s="49"/>
      <c r="B53" s="45" t="s">
        <v>29</v>
      </c>
      <c r="C53" s="50"/>
      <c r="D53" s="47" t="s">
        <v>31</v>
      </c>
      <c r="E53" s="47"/>
      <c r="F53" s="48" t="s">
        <v>37</v>
      </c>
    </row>
    <row r="54" spans="1:6" ht="15">
      <c r="A54" s="49"/>
      <c r="B54" s="45" t="s">
        <v>36</v>
      </c>
      <c r="C54" s="50"/>
      <c r="D54" s="45" t="s">
        <v>36</v>
      </c>
      <c r="E54" s="47" t="s">
        <v>35</v>
      </c>
      <c r="F54" s="51" t="s">
        <v>36</v>
      </c>
    </row>
    <row r="55" spans="1:6" ht="15" customHeight="1">
      <c r="A55" s="52" t="s">
        <v>0</v>
      </c>
      <c r="B55" s="45" t="s">
        <v>34</v>
      </c>
      <c r="C55" s="10" t="s">
        <v>32</v>
      </c>
      <c r="D55" s="45" t="s">
        <v>34</v>
      </c>
      <c r="E55" s="47" t="s">
        <v>38</v>
      </c>
      <c r="F55" s="51" t="s">
        <v>34</v>
      </c>
    </row>
    <row r="56" spans="1:6" ht="15">
      <c r="A56" s="72" t="s">
        <v>23</v>
      </c>
      <c r="B56" s="28">
        <f aca="true" t="shared" si="11" ref="B56:B63">$I$13</f>
        <v>1.2935695380068457</v>
      </c>
      <c r="C56" s="29">
        <f aca="true" t="shared" si="12" ref="C56:C63">MIN(1,0.05*B56/(1.96*H21^0.5))</f>
        <v>1</v>
      </c>
      <c r="D56" s="28">
        <f aca="true" t="shared" si="13" ref="D56:D63">D5/G5</f>
        <v>1.3580555762953037</v>
      </c>
      <c r="E56" s="30">
        <f aca="true" t="shared" si="14" ref="E56:E63">C5</f>
        <v>13472</v>
      </c>
      <c r="F56" s="31">
        <f aca="true" t="shared" si="15" ref="F56:F63">C56*D56+(1-C56)*B56</f>
        <v>1.3580555762953037</v>
      </c>
    </row>
    <row r="57" spans="1:6" ht="15">
      <c r="A57" s="72" t="s">
        <v>10</v>
      </c>
      <c r="B57" s="28">
        <f t="shared" si="11"/>
        <v>1.2935695380068457</v>
      </c>
      <c r="C57" s="29">
        <f t="shared" si="12"/>
        <v>0.5756629957738609</v>
      </c>
      <c r="D57" s="28">
        <f t="shared" si="13"/>
        <v>0.6040086895598913</v>
      </c>
      <c r="E57" s="30">
        <f t="shared" si="14"/>
        <v>1079</v>
      </c>
      <c r="F57" s="31">
        <f t="shared" si="15"/>
        <v>0.8966148742215065</v>
      </c>
    </row>
    <row r="58" spans="1:6" ht="15">
      <c r="A58" s="72" t="s">
        <v>12</v>
      </c>
      <c r="B58" s="28">
        <f t="shared" si="11"/>
        <v>1.2935695380068457</v>
      </c>
      <c r="C58" s="29">
        <f t="shared" si="12"/>
        <v>0.8427464947776414</v>
      </c>
      <c r="D58" s="28">
        <f t="shared" si="13"/>
        <v>1.423381969740143</v>
      </c>
      <c r="E58" s="30">
        <f t="shared" si="14"/>
        <v>3995</v>
      </c>
      <c r="F58" s="31">
        <f t="shared" si="15"/>
        <v>1.402968509828644</v>
      </c>
    </row>
    <row r="59" spans="1:6" ht="15">
      <c r="A59" s="72" t="s">
        <v>13</v>
      </c>
      <c r="B59" s="28">
        <f t="shared" si="11"/>
        <v>1.2935695380068457</v>
      </c>
      <c r="C59" s="29">
        <f t="shared" si="12"/>
        <v>0.9674720298287104</v>
      </c>
      <c r="D59" s="28">
        <f t="shared" si="13"/>
        <v>0.8919312813233504</v>
      </c>
      <c r="E59" s="30">
        <f t="shared" si="14"/>
        <v>1879</v>
      </c>
      <c r="F59" s="31">
        <f t="shared" si="15"/>
        <v>0.9049957585563999</v>
      </c>
    </row>
    <row r="60" spans="1:6" ht="15">
      <c r="A60" s="73" t="s">
        <v>16</v>
      </c>
      <c r="B60" s="28">
        <f t="shared" si="11"/>
        <v>1.2935695380068457</v>
      </c>
      <c r="C60" s="29">
        <f t="shared" si="12"/>
        <v>0.6988145689067804</v>
      </c>
      <c r="D60" s="28">
        <f t="shared" si="13"/>
        <v>0.9832916994073222</v>
      </c>
      <c r="E60" s="30">
        <f t="shared" si="14"/>
        <v>1815</v>
      </c>
      <c r="F60" s="31">
        <f t="shared" si="15"/>
        <v>1.0767428639845922</v>
      </c>
    </row>
    <row r="61" spans="1:6" ht="15">
      <c r="A61" s="73" t="s">
        <v>17</v>
      </c>
      <c r="B61" s="28">
        <f t="shared" si="11"/>
        <v>1.2935695380068457</v>
      </c>
      <c r="C61" s="29">
        <f t="shared" si="12"/>
        <v>0.021863228839604038</v>
      </c>
      <c r="D61" s="28">
        <f t="shared" si="13"/>
        <v>2.0800572394616346</v>
      </c>
      <c r="E61" s="30">
        <f t="shared" si="14"/>
        <v>3</v>
      </c>
      <c r="F61" s="31">
        <f t="shared" si="15"/>
        <v>1.310764698603286</v>
      </c>
    </row>
    <row r="62" spans="1:6" ht="15">
      <c r="A62" s="72" t="s">
        <v>18</v>
      </c>
      <c r="B62" s="28">
        <f t="shared" si="11"/>
        <v>1.2935695380068457</v>
      </c>
      <c r="C62" s="29">
        <f t="shared" si="12"/>
        <v>0.9502099060826598</v>
      </c>
      <c r="D62" s="28">
        <f t="shared" si="13"/>
        <v>1.4212526957442186</v>
      </c>
      <c r="E62" s="30">
        <f t="shared" si="14"/>
        <v>19993</v>
      </c>
      <c r="F62" s="31">
        <f t="shared" si="15"/>
        <v>1.4148953393288124</v>
      </c>
    </row>
    <row r="63" spans="1:6" ht="15">
      <c r="A63" s="74" t="s">
        <v>19</v>
      </c>
      <c r="B63" s="32">
        <f t="shared" si="11"/>
        <v>1.2935695380068457</v>
      </c>
      <c r="C63" s="33">
        <f t="shared" si="12"/>
        <v>0.5774177347996495</v>
      </c>
      <c r="D63" s="32">
        <f t="shared" si="13"/>
        <v>0.8381014311028574</v>
      </c>
      <c r="E63" s="34">
        <f t="shared" si="14"/>
        <v>949</v>
      </c>
      <c r="F63" s="35">
        <f t="shared" si="15"/>
        <v>1.03057417544486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18" customWidth="1"/>
    <col min="2" max="2" width="12.57421875" style="18" customWidth="1"/>
    <col min="3" max="3" width="17.28125" style="18" customWidth="1"/>
    <col min="4" max="4" width="12.7109375" style="18" bestFit="1" customWidth="1"/>
    <col min="5" max="5" width="16.57421875" style="18" customWidth="1"/>
    <col min="6" max="6" width="27.8515625" style="18" bestFit="1" customWidth="1"/>
    <col min="7" max="7" width="28.7109375" style="18" bestFit="1" customWidth="1"/>
    <col min="8" max="8" width="18.57421875" style="18" bestFit="1" customWidth="1"/>
    <col min="9" max="9" width="12.140625" style="18" bestFit="1" customWidth="1"/>
    <col min="10" max="10" width="9.28125" style="18" bestFit="1" customWidth="1"/>
    <col min="11" max="16384" width="9.140625" style="18" customWidth="1"/>
  </cols>
  <sheetData>
    <row r="1" ht="15">
      <c r="B1" s="21" t="s">
        <v>41</v>
      </c>
    </row>
    <row r="3" spans="1:10" ht="15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1" t="s">
        <v>39</v>
      </c>
      <c r="J3" s="81" t="s">
        <v>40</v>
      </c>
    </row>
    <row r="4" spans="1:10" ht="15">
      <c r="A4" s="82" t="s">
        <v>10</v>
      </c>
      <c r="B4" s="17" t="s">
        <v>11</v>
      </c>
      <c r="C4" s="93">
        <v>32735543601</v>
      </c>
      <c r="D4" s="90">
        <v>12245</v>
      </c>
      <c r="E4" s="93">
        <v>1320143730</v>
      </c>
      <c r="F4" s="90">
        <v>185502.26781</v>
      </c>
      <c r="G4" s="90">
        <v>14202.43869</v>
      </c>
      <c r="H4" s="90">
        <v>1085813628.22768</v>
      </c>
      <c r="I4" s="94">
        <f aca="true" t="shared" si="0" ref="I4:I12">D4/G4</f>
        <v>0.8621758746701549</v>
      </c>
      <c r="J4" s="94">
        <f aca="true" t="shared" si="1" ref="J4:J12">E4/H4</f>
        <v>1.215810610293044</v>
      </c>
    </row>
    <row r="5" spans="1:10" ht="15">
      <c r="A5" s="82" t="s">
        <v>12</v>
      </c>
      <c r="B5" s="17" t="s">
        <v>11</v>
      </c>
      <c r="C5" s="93">
        <v>48720311910</v>
      </c>
      <c r="D5" s="90">
        <v>3712</v>
      </c>
      <c r="E5" s="93">
        <v>1772014599</v>
      </c>
      <c r="F5" s="90">
        <v>46282.22039</v>
      </c>
      <c r="G5" s="90">
        <v>3070.97474</v>
      </c>
      <c r="H5" s="90">
        <v>1507169302.64816</v>
      </c>
      <c r="I5" s="94">
        <f t="shared" si="0"/>
        <v>1.2087367413513794</v>
      </c>
      <c r="J5" s="94">
        <f t="shared" si="1"/>
        <v>1.1757236535314883</v>
      </c>
    </row>
    <row r="6" spans="1:10" ht="15">
      <c r="A6" s="82" t="s">
        <v>13</v>
      </c>
      <c r="B6" s="17" t="s">
        <v>11</v>
      </c>
      <c r="C6" s="93">
        <v>29598791335</v>
      </c>
      <c r="D6" s="90">
        <v>4670</v>
      </c>
      <c r="E6" s="93">
        <v>1254739503</v>
      </c>
      <c r="F6" s="90">
        <v>97799.2216</v>
      </c>
      <c r="G6" s="90">
        <v>4911.05988</v>
      </c>
      <c r="H6" s="90">
        <v>1492662517.82667</v>
      </c>
      <c r="I6" s="94">
        <f t="shared" si="0"/>
        <v>0.9509148970099709</v>
      </c>
      <c r="J6" s="94">
        <f t="shared" si="1"/>
        <v>0.8406049512296403</v>
      </c>
    </row>
    <row r="7" spans="1:10" ht="15">
      <c r="A7" s="82" t="s">
        <v>14</v>
      </c>
      <c r="B7" s="17" t="s">
        <v>15</v>
      </c>
      <c r="C7" s="93">
        <v>74621393567</v>
      </c>
      <c r="D7" s="90">
        <v>11592</v>
      </c>
      <c r="E7" s="93">
        <v>1788492086</v>
      </c>
      <c r="F7" s="90">
        <v>230966.51051</v>
      </c>
      <c r="G7" s="90">
        <v>13830.14902</v>
      </c>
      <c r="H7" s="90">
        <v>1988570642.47348</v>
      </c>
      <c r="I7" s="94">
        <f t="shared" si="0"/>
        <v>0.8381688428112106</v>
      </c>
      <c r="J7" s="94">
        <f t="shared" si="1"/>
        <v>0.899385743608981</v>
      </c>
    </row>
    <row r="8" spans="1:10" ht="15">
      <c r="A8" s="82" t="s">
        <v>16</v>
      </c>
      <c r="B8" s="17" t="s">
        <v>11</v>
      </c>
      <c r="C8" s="93">
        <v>97039723632</v>
      </c>
      <c r="D8" s="90">
        <v>6194</v>
      </c>
      <c r="E8" s="93">
        <v>2714024240</v>
      </c>
      <c r="F8" s="90">
        <v>103921.27872</v>
      </c>
      <c r="G8" s="90">
        <v>6605.75167</v>
      </c>
      <c r="H8" s="90">
        <v>2914604439.80469</v>
      </c>
      <c r="I8" s="94">
        <f t="shared" si="0"/>
        <v>0.9376677037573228</v>
      </c>
      <c r="J8" s="94">
        <f t="shared" si="1"/>
        <v>0.9311809873527362</v>
      </c>
    </row>
    <row r="9" spans="1:10" ht="15">
      <c r="A9" s="1" t="s">
        <v>17</v>
      </c>
      <c r="B9" s="19" t="s">
        <v>11</v>
      </c>
      <c r="C9" s="93">
        <v>6576950012</v>
      </c>
      <c r="D9" s="90">
        <v>269</v>
      </c>
      <c r="E9" s="93">
        <v>125492224</v>
      </c>
      <c r="F9" s="90">
        <v>5440.96541</v>
      </c>
      <c r="G9" s="90">
        <v>271.36341</v>
      </c>
      <c r="H9" s="90">
        <v>165998893.64098</v>
      </c>
      <c r="I9" s="94">
        <f t="shared" si="0"/>
        <v>0.9912906091502904</v>
      </c>
      <c r="J9" s="94">
        <f t="shared" si="1"/>
        <v>0.7559822914929346</v>
      </c>
    </row>
    <row r="10" spans="1:10" ht="15">
      <c r="A10" s="82" t="s">
        <v>18</v>
      </c>
      <c r="B10" s="17" t="s">
        <v>11</v>
      </c>
      <c r="C10" s="93">
        <v>191232992341</v>
      </c>
      <c r="D10" s="90">
        <v>33507</v>
      </c>
      <c r="E10" s="93">
        <v>8810708664</v>
      </c>
      <c r="F10" s="90">
        <v>315568.73529</v>
      </c>
      <c r="G10" s="90">
        <v>23422.21701</v>
      </c>
      <c r="H10" s="90">
        <v>6322438148.49361</v>
      </c>
      <c r="I10" s="94">
        <f t="shared" si="0"/>
        <v>1.4305648344772124</v>
      </c>
      <c r="J10" s="94">
        <f t="shared" si="1"/>
        <v>1.3935618596916202</v>
      </c>
    </row>
    <row r="11" spans="1:10" ht="15">
      <c r="A11" s="82" t="s">
        <v>19</v>
      </c>
      <c r="B11" s="17" t="s">
        <v>11</v>
      </c>
      <c r="C11" s="93">
        <v>167506163745</v>
      </c>
      <c r="D11" s="90">
        <v>23738</v>
      </c>
      <c r="E11" s="93">
        <v>5598222295</v>
      </c>
      <c r="F11" s="90">
        <v>355737.15842</v>
      </c>
      <c r="G11" s="90">
        <v>21242.06073</v>
      </c>
      <c r="H11" s="90">
        <v>4935628808.19388</v>
      </c>
      <c r="I11" s="94">
        <f t="shared" si="0"/>
        <v>1.1174998650895958</v>
      </c>
      <c r="J11" s="94">
        <f t="shared" si="1"/>
        <v>1.1342470255676675</v>
      </c>
    </row>
    <row r="12" spans="1:10" ht="15">
      <c r="A12" s="82" t="s">
        <v>20</v>
      </c>
      <c r="B12" s="17" t="s">
        <v>11</v>
      </c>
      <c r="C12" s="93">
        <v>6970392710</v>
      </c>
      <c r="D12" s="90">
        <v>3357</v>
      </c>
      <c r="E12" s="93">
        <v>237738351</v>
      </c>
      <c r="F12" s="90">
        <v>70230.5839</v>
      </c>
      <c r="G12" s="90">
        <v>5845.94319</v>
      </c>
      <c r="H12" s="90">
        <v>310632980.42443</v>
      </c>
      <c r="I12" s="94">
        <f t="shared" si="0"/>
        <v>0.5742443761243599</v>
      </c>
      <c r="J12" s="94">
        <f t="shared" si="1"/>
        <v>0.7653351896993319</v>
      </c>
    </row>
    <row r="13" spans="1:10" ht="15">
      <c r="A13" s="61" t="s">
        <v>49</v>
      </c>
      <c r="C13" s="91"/>
      <c r="D13" s="92">
        <f>SUM(D4:D12)</f>
        <v>99284</v>
      </c>
      <c r="E13" s="96">
        <f>SUM(E4:E12)</f>
        <v>23621575692</v>
      </c>
      <c r="F13" s="92"/>
      <c r="G13" s="92">
        <f>SUM(G4:G12)</f>
        <v>93401.95834</v>
      </c>
      <c r="H13" s="92">
        <f>SUM(H4:H12)</f>
        <v>20723519361.73358</v>
      </c>
      <c r="I13" s="95">
        <f>D13/G13</f>
        <v>1.0629755710109237</v>
      </c>
      <c r="J13" s="95">
        <f>E13/H13</f>
        <v>1.1398438305617984</v>
      </c>
    </row>
    <row r="18" spans="1:8" ht="15">
      <c r="A18" s="8"/>
      <c r="B18" s="8"/>
      <c r="C18" s="8"/>
      <c r="D18" s="11" t="s">
        <v>25</v>
      </c>
      <c r="E18" s="8"/>
      <c r="F18" s="8"/>
      <c r="G18" s="11"/>
      <c r="H18" s="11" t="s">
        <v>25</v>
      </c>
    </row>
    <row r="19" spans="1:8" ht="15">
      <c r="A19" s="83" t="s">
        <v>0</v>
      </c>
      <c r="B19" s="84" t="s">
        <v>8</v>
      </c>
      <c r="C19" s="10" t="s">
        <v>28</v>
      </c>
      <c r="D19" s="11" t="s">
        <v>26</v>
      </c>
      <c r="E19" s="8"/>
      <c r="F19" s="84" t="s">
        <v>9</v>
      </c>
      <c r="G19" s="10" t="s">
        <v>24</v>
      </c>
      <c r="H19" s="11" t="s">
        <v>27</v>
      </c>
    </row>
    <row r="20" spans="1:8" ht="15">
      <c r="A20" s="85" t="s">
        <v>10</v>
      </c>
      <c r="B20" s="90">
        <v>11583.535936</v>
      </c>
      <c r="C20" s="91">
        <f aca="true" t="shared" si="2" ref="C20:C28">G4^2</f>
        <v>201709264.74320894</v>
      </c>
      <c r="D20" s="94">
        <f>B20/C20</f>
        <v>5.7426890880529024E-05</v>
      </c>
      <c r="E20" s="91"/>
      <c r="F20" s="93">
        <v>310361372921943.4</v>
      </c>
      <c r="G20" s="97">
        <f aca="true" t="shared" si="3" ref="G20:G28">H4^2</f>
        <v>1.1789912352449585E+18</v>
      </c>
      <c r="H20" s="94">
        <f>F20/G20</f>
        <v>0.00026324315537210903</v>
      </c>
    </row>
    <row r="21" spans="1:8" ht="15">
      <c r="A21" s="85" t="s">
        <v>12</v>
      </c>
      <c r="B21" s="90">
        <v>3340.394264</v>
      </c>
      <c r="C21" s="91">
        <f t="shared" si="2"/>
        <v>9430885.853718068</v>
      </c>
      <c r="D21" s="94">
        <f aca="true" t="shared" si="4" ref="D21:D28">B21/C21</f>
        <v>0.0003541972955470636</v>
      </c>
      <c r="E21" s="91"/>
      <c r="F21" s="93">
        <v>2198800672040111.2</v>
      </c>
      <c r="G21" s="97">
        <f t="shared" si="3"/>
        <v>2.2715593068449408E+18</v>
      </c>
      <c r="H21" s="94">
        <f aca="true" t="shared" si="5" ref="H21:H28">F21/G21</f>
        <v>0.000967969740175577</v>
      </c>
    </row>
    <row r="22" spans="1:8" ht="15">
      <c r="A22" s="85" t="s">
        <v>13</v>
      </c>
      <c r="B22" s="90">
        <v>4400.47292</v>
      </c>
      <c r="C22" s="91">
        <f t="shared" si="2"/>
        <v>24118509.144945614</v>
      </c>
      <c r="D22" s="94">
        <f t="shared" si="4"/>
        <v>0.0001824521115113031</v>
      </c>
      <c r="E22" s="91"/>
      <c r="F22" s="93">
        <v>1107522303475417.8</v>
      </c>
      <c r="G22" s="97">
        <f t="shared" si="3"/>
        <v>2.2280413921246538E+18</v>
      </c>
      <c r="H22" s="94">
        <f t="shared" si="5"/>
        <v>0.0004970833609241379</v>
      </c>
    </row>
    <row r="23" spans="1:8" ht="15">
      <c r="A23" s="85" t="s">
        <v>14</v>
      </c>
      <c r="B23" s="90">
        <v>11113.214707</v>
      </c>
      <c r="C23" s="91">
        <f t="shared" si="2"/>
        <v>191273021.91540697</v>
      </c>
      <c r="D23" s="94">
        <f t="shared" si="4"/>
        <v>5.810131818754328E-05</v>
      </c>
      <c r="E23" s="91"/>
      <c r="F23" s="93">
        <v>619710997967230.1</v>
      </c>
      <c r="G23" s="97">
        <f t="shared" si="3"/>
        <v>3.954413200107389E+18</v>
      </c>
      <c r="H23" s="94">
        <f t="shared" si="5"/>
        <v>0.00015671376930220666</v>
      </c>
    </row>
    <row r="24" spans="1:8" ht="15">
      <c r="A24" s="85" t="s">
        <v>16</v>
      </c>
      <c r="B24" s="90">
        <v>5729.23598</v>
      </c>
      <c r="C24" s="91">
        <f t="shared" si="2"/>
        <v>43635955.12570778</v>
      </c>
      <c r="D24" s="94">
        <f t="shared" si="4"/>
        <v>0.0001312962203644917</v>
      </c>
      <c r="E24" s="91"/>
      <c r="F24" s="93">
        <v>3928007339577946</v>
      </c>
      <c r="G24" s="97">
        <f t="shared" si="3"/>
        <v>8.49491904052921E+18</v>
      </c>
      <c r="H24" s="94">
        <f t="shared" si="5"/>
        <v>0.0004623949116922063</v>
      </c>
    </row>
    <row r="25" spans="1:8" ht="15">
      <c r="A25" s="86" t="s">
        <v>17</v>
      </c>
      <c r="B25" s="90">
        <v>259.765293</v>
      </c>
      <c r="C25" s="91">
        <f t="shared" si="2"/>
        <v>73638.10028682809</v>
      </c>
      <c r="D25" s="94">
        <f t="shared" si="4"/>
        <v>0.0035275936232492017</v>
      </c>
      <c r="E25" s="91"/>
      <c r="F25" s="93">
        <v>227693959827115.3</v>
      </c>
      <c r="G25" s="97">
        <f t="shared" si="3"/>
        <v>27555632690029390</v>
      </c>
      <c r="H25" s="94">
        <f t="shared" si="5"/>
        <v>0.008263064121532694</v>
      </c>
    </row>
    <row r="26" spans="1:8" ht="15">
      <c r="A26" s="85" t="s">
        <v>18</v>
      </c>
      <c r="B26" s="90">
        <v>28783.91641</v>
      </c>
      <c r="C26" s="91">
        <f t="shared" si="2"/>
        <v>548600249.6635333</v>
      </c>
      <c r="D26" s="94">
        <f t="shared" si="4"/>
        <v>5.2467924372352565E-05</v>
      </c>
      <c r="E26" s="91"/>
      <c r="F26" s="93">
        <v>16308276217676088</v>
      </c>
      <c r="G26" s="97">
        <f t="shared" si="3"/>
        <v>3.997322414152731E+19</v>
      </c>
      <c r="H26" s="94">
        <f t="shared" si="5"/>
        <v>0.00040798000581428645</v>
      </c>
    </row>
    <row r="27" spans="1:8" ht="15">
      <c r="A27" s="85" t="s">
        <v>19</v>
      </c>
      <c r="B27" s="90">
        <v>21859.852793</v>
      </c>
      <c r="C27" s="91">
        <f t="shared" si="2"/>
        <v>451225144.0570082</v>
      </c>
      <c r="D27" s="94">
        <f t="shared" si="4"/>
        <v>4.844555557444335E-05</v>
      </c>
      <c r="E27" s="91"/>
      <c r="F27" s="93">
        <v>2834400400875887.5</v>
      </c>
      <c r="G27" s="97">
        <f t="shared" si="3"/>
        <v>2.436043173227334E+19</v>
      </c>
      <c r="H27" s="94">
        <f t="shared" si="5"/>
        <v>0.00011635263414156981</v>
      </c>
    </row>
    <row r="28" spans="1:8" ht="15">
      <c r="A28" s="85" t="s">
        <v>20</v>
      </c>
      <c r="B28" s="90">
        <v>3244.884281</v>
      </c>
      <c r="C28" s="91">
        <f t="shared" si="2"/>
        <v>34175051.780707374</v>
      </c>
      <c r="D28" s="94">
        <f t="shared" si="4"/>
        <v>9.49489206869853E-05</v>
      </c>
      <c r="E28" s="91"/>
      <c r="F28" s="93">
        <v>43567532809993.71</v>
      </c>
      <c r="G28" s="97">
        <f t="shared" si="3"/>
        <v>96492848527364320</v>
      </c>
      <c r="H28" s="94">
        <f t="shared" si="5"/>
        <v>0.00045151048471367736</v>
      </c>
    </row>
    <row r="35" spans="1:6" ht="15">
      <c r="A35" s="58"/>
      <c r="B35" s="16" t="s">
        <v>41</v>
      </c>
      <c r="C35" s="67"/>
      <c r="D35" s="67"/>
      <c r="E35" s="67"/>
      <c r="F35" s="68"/>
    </row>
    <row r="36" spans="1:6" ht="15">
      <c r="A36" s="69"/>
      <c r="B36" s="70"/>
      <c r="C36" s="70"/>
      <c r="D36" s="70"/>
      <c r="E36" s="70"/>
      <c r="F36" s="71" t="s">
        <v>33</v>
      </c>
    </row>
    <row r="37" spans="1:6" ht="15">
      <c r="A37" s="49"/>
      <c r="B37" s="45" t="s">
        <v>29</v>
      </c>
      <c r="C37" s="50"/>
      <c r="D37" s="47" t="s">
        <v>31</v>
      </c>
      <c r="E37" s="47"/>
      <c r="F37" s="48" t="s">
        <v>37</v>
      </c>
    </row>
    <row r="38" spans="1:6" ht="15">
      <c r="A38" s="49"/>
      <c r="B38" s="45" t="s">
        <v>36</v>
      </c>
      <c r="C38" s="50"/>
      <c r="D38" s="45" t="s">
        <v>36</v>
      </c>
      <c r="E38" s="47" t="s">
        <v>35</v>
      </c>
      <c r="F38" s="51" t="s">
        <v>36</v>
      </c>
    </row>
    <row r="39" spans="1:6" ht="15">
      <c r="A39" s="52" t="s">
        <v>0</v>
      </c>
      <c r="B39" s="45" t="s">
        <v>30</v>
      </c>
      <c r="C39" s="10" t="s">
        <v>32</v>
      </c>
      <c r="D39" s="45" t="s">
        <v>30</v>
      </c>
      <c r="E39" s="47" t="s">
        <v>38</v>
      </c>
      <c r="F39" s="51" t="s">
        <v>30</v>
      </c>
    </row>
    <row r="40" spans="1:6" ht="15">
      <c r="A40" s="87" t="s">
        <v>10</v>
      </c>
      <c r="B40" s="28">
        <f aca="true" t="shared" si="6" ref="B40:B48">$I$13</f>
        <v>1.0629755710109237</v>
      </c>
      <c r="C40" s="29">
        <f aca="true" t="shared" si="7" ref="C40:C48">MIN(1,0.05*B40/(1.96*D20^0.5))</f>
        <v>1</v>
      </c>
      <c r="D40" s="28">
        <f aca="true" t="shared" si="8" ref="D40:D48">D4/G4</f>
        <v>0.8621758746701549</v>
      </c>
      <c r="E40" s="37">
        <f>D4</f>
        <v>12245</v>
      </c>
      <c r="F40" s="31">
        <f aca="true" t="shared" si="9" ref="F40:F48">C40*D40+(1-C40)*B40</f>
        <v>0.8621758746701549</v>
      </c>
    </row>
    <row r="41" spans="1:6" ht="15">
      <c r="A41" s="87" t="s">
        <v>12</v>
      </c>
      <c r="B41" s="28">
        <f t="shared" si="6"/>
        <v>1.0629755710109237</v>
      </c>
      <c r="C41" s="29">
        <f t="shared" si="7"/>
        <v>1</v>
      </c>
      <c r="D41" s="28">
        <f t="shared" si="8"/>
        <v>1.2087367413513794</v>
      </c>
      <c r="E41" s="37">
        <f aca="true" t="shared" si="10" ref="E41:E48">D5</f>
        <v>3712</v>
      </c>
      <c r="F41" s="31">
        <f t="shared" si="9"/>
        <v>1.2087367413513794</v>
      </c>
    </row>
    <row r="42" spans="1:6" ht="15">
      <c r="A42" s="87" t="s">
        <v>13</v>
      </c>
      <c r="B42" s="28">
        <f t="shared" si="6"/>
        <v>1.0629755710109237</v>
      </c>
      <c r="C42" s="29">
        <f t="shared" si="7"/>
        <v>1</v>
      </c>
      <c r="D42" s="28">
        <f t="shared" si="8"/>
        <v>0.9509148970099709</v>
      </c>
      <c r="E42" s="37">
        <f t="shared" si="10"/>
        <v>4670</v>
      </c>
      <c r="F42" s="31">
        <f t="shared" si="9"/>
        <v>0.9509148970099709</v>
      </c>
    </row>
    <row r="43" spans="1:6" ht="15">
      <c r="A43" s="87" t="s">
        <v>14</v>
      </c>
      <c r="B43" s="28">
        <f t="shared" si="6"/>
        <v>1.0629755710109237</v>
      </c>
      <c r="C43" s="29">
        <f t="shared" si="7"/>
        <v>1</v>
      </c>
      <c r="D43" s="28">
        <f t="shared" si="8"/>
        <v>0.8381688428112106</v>
      </c>
      <c r="E43" s="37">
        <f t="shared" si="10"/>
        <v>11592</v>
      </c>
      <c r="F43" s="31">
        <f t="shared" si="9"/>
        <v>0.8381688428112106</v>
      </c>
    </row>
    <row r="44" spans="1:6" ht="15">
      <c r="A44" s="87" t="s">
        <v>16</v>
      </c>
      <c r="B44" s="28">
        <f t="shared" si="6"/>
        <v>1.0629755710109237</v>
      </c>
      <c r="C44" s="29">
        <f t="shared" si="7"/>
        <v>1</v>
      </c>
      <c r="D44" s="28">
        <f t="shared" si="8"/>
        <v>0.9376677037573228</v>
      </c>
      <c r="E44" s="37">
        <f t="shared" si="10"/>
        <v>6194</v>
      </c>
      <c r="F44" s="31">
        <f t="shared" si="9"/>
        <v>0.9376677037573228</v>
      </c>
    </row>
    <row r="45" spans="1:6" ht="15">
      <c r="A45" s="88" t="s">
        <v>17</v>
      </c>
      <c r="B45" s="28">
        <f t="shared" si="6"/>
        <v>1.0629755710109237</v>
      </c>
      <c r="C45" s="29">
        <f t="shared" si="7"/>
        <v>0.45656008706184537</v>
      </c>
      <c r="D45" s="28">
        <f t="shared" si="8"/>
        <v>0.9912906091502904</v>
      </c>
      <c r="E45" s="37">
        <f t="shared" si="10"/>
        <v>269</v>
      </c>
      <c r="F45" s="31">
        <f t="shared" si="9"/>
        <v>1.030247078582808</v>
      </c>
    </row>
    <row r="46" spans="1:6" ht="15">
      <c r="A46" s="87" t="s">
        <v>18</v>
      </c>
      <c r="B46" s="28">
        <f t="shared" si="6"/>
        <v>1.0629755710109237</v>
      </c>
      <c r="C46" s="29">
        <f t="shared" si="7"/>
        <v>1</v>
      </c>
      <c r="D46" s="28">
        <f t="shared" si="8"/>
        <v>1.4305648344772124</v>
      </c>
      <c r="E46" s="37">
        <f t="shared" si="10"/>
        <v>33507</v>
      </c>
      <c r="F46" s="31">
        <f t="shared" si="9"/>
        <v>1.4305648344772124</v>
      </c>
    </row>
    <row r="47" spans="1:6" ht="15">
      <c r="A47" s="87" t="s">
        <v>19</v>
      </c>
      <c r="B47" s="28">
        <f t="shared" si="6"/>
        <v>1.0629755710109237</v>
      </c>
      <c r="C47" s="29">
        <f t="shared" si="7"/>
        <v>1</v>
      </c>
      <c r="D47" s="28">
        <f t="shared" si="8"/>
        <v>1.1174998650895958</v>
      </c>
      <c r="E47" s="37">
        <f t="shared" si="10"/>
        <v>23738</v>
      </c>
      <c r="F47" s="31">
        <f t="shared" si="9"/>
        <v>1.1174998650895958</v>
      </c>
    </row>
    <row r="48" spans="1:6" ht="15">
      <c r="A48" s="89" t="s">
        <v>20</v>
      </c>
      <c r="B48" s="32">
        <f t="shared" si="6"/>
        <v>1.0629755710109237</v>
      </c>
      <c r="C48" s="33">
        <f t="shared" si="7"/>
        <v>1</v>
      </c>
      <c r="D48" s="32">
        <f t="shared" si="8"/>
        <v>0.5742443761243599</v>
      </c>
      <c r="E48" s="38">
        <f t="shared" si="10"/>
        <v>3357</v>
      </c>
      <c r="F48" s="35">
        <f t="shared" si="9"/>
        <v>0.5742443761243599</v>
      </c>
    </row>
    <row r="49" ht="12.75">
      <c r="A49" s="8"/>
    </row>
    <row r="51" spans="1:6" ht="15">
      <c r="A51" s="58"/>
      <c r="B51" s="16" t="s">
        <v>46</v>
      </c>
      <c r="C51" s="67"/>
      <c r="D51" s="67"/>
      <c r="E51" s="67"/>
      <c r="F51" s="68"/>
    </row>
    <row r="52" spans="1:6" ht="15">
      <c r="A52" s="69"/>
      <c r="B52" s="70"/>
      <c r="C52" s="70"/>
      <c r="D52" s="70"/>
      <c r="E52" s="70"/>
      <c r="F52" s="71" t="s">
        <v>33</v>
      </c>
    </row>
    <row r="53" spans="1:6" ht="15">
      <c r="A53" s="49"/>
      <c r="B53" s="45" t="s">
        <v>29</v>
      </c>
      <c r="C53" s="50"/>
      <c r="D53" s="47" t="s">
        <v>31</v>
      </c>
      <c r="E53" s="47"/>
      <c r="F53" s="48" t="s">
        <v>37</v>
      </c>
    </row>
    <row r="54" spans="1:6" ht="15">
      <c r="A54" s="49"/>
      <c r="B54" s="45" t="s">
        <v>36</v>
      </c>
      <c r="C54" s="50"/>
      <c r="D54" s="45" t="s">
        <v>36</v>
      </c>
      <c r="E54" s="47" t="s">
        <v>35</v>
      </c>
      <c r="F54" s="51" t="s">
        <v>36</v>
      </c>
    </row>
    <row r="55" spans="1:6" ht="15" customHeight="1">
      <c r="A55" s="52" t="s">
        <v>0</v>
      </c>
      <c r="B55" s="45" t="s">
        <v>34</v>
      </c>
      <c r="C55" s="10" t="s">
        <v>32</v>
      </c>
      <c r="D55" s="45" t="s">
        <v>34</v>
      </c>
      <c r="E55" s="47" t="s">
        <v>38</v>
      </c>
      <c r="F55" s="51" t="s">
        <v>34</v>
      </c>
    </row>
    <row r="56" spans="1:6" ht="15">
      <c r="A56" s="87" t="s">
        <v>10</v>
      </c>
      <c r="B56" s="28">
        <f aca="true" t="shared" si="11" ref="B56:B64">$J$13</f>
        <v>1.1398438305617984</v>
      </c>
      <c r="C56" s="29">
        <f aca="true" t="shared" si="12" ref="C56:C64">MIN(1,0.05*B56/(1.96*H20^0.5))</f>
        <v>1</v>
      </c>
      <c r="D56" s="28">
        <f aca="true" t="shared" si="13" ref="D56:D64">E4/H4</f>
        <v>1.215810610293044</v>
      </c>
      <c r="E56" s="37">
        <f>D4</f>
        <v>12245</v>
      </c>
      <c r="F56" s="31">
        <f aca="true" t="shared" si="14" ref="F56:F64">C56*D56+(1-C56)*B56</f>
        <v>1.215810610293044</v>
      </c>
    </row>
    <row r="57" spans="1:6" ht="15">
      <c r="A57" s="87" t="s">
        <v>12</v>
      </c>
      <c r="B57" s="28">
        <f t="shared" si="11"/>
        <v>1.1398438305617984</v>
      </c>
      <c r="C57" s="29">
        <f t="shared" si="12"/>
        <v>0.9346056355327429</v>
      </c>
      <c r="D57" s="28">
        <f t="shared" si="13"/>
        <v>1.1757236535314883</v>
      </c>
      <c r="E57" s="37">
        <f aca="true" t="shared" si="15" ref="E57:E64">D5</f>
        <v>3712</v>
      </c>
      <c r="F57" s="31">
        <f t="shared" si="14"/>
        <v>1.1733773153111877</v>
      </c>
    </row>
    <row r="58" spans="1:6" ht="15">
      <c r="A58" s="87" t="s">
        <v>13</v>
      </c>
      <c r="B58" s="28">
        <f t="shared" si="11"/>
        <v>1.1398438305617984</v>
      </c>
      <c r="C58" s="29">
        <f t="shared" si="12"/>
        <v>1</v>
      </c>
      <c r="D58" s="28">
        <f t="shared" si="13"/>
        <v>0.8406049512296403</v>
      </c>
      <c r="E58" s="37">
        <f t="shared" si="15"/>
        <v>4670</v>
      </c>
      <c r="F58" s="31">
        <f t="shared" si="14"/>
        <v>0.8406049512296403</v>
      </c>
    </row>
    <row r="59" spans="1:6" ht="15">
      <c r="A59" s="87" t="s">
        <v>14</v>
      </c>
      <c r="B59" s="28">
        <f t="shared" si="11"/>
        <v>1.1398438305617984</v>
      </c>
      <c r="C59" s="29">
        <f t="shared" si="12"/>
        <v>1</v>
      </c>
      <c r="D59" s="28">
        <f t="shared" si="13"/>
        <v>0.899385743608981</v>
      </c>
      <c r="E59" s="37">
        <f t="shared" si="15"/>
        <v>11592</v>
      </c>
      <c r="F59" s="31">
        <f t="shared" si="14"/>
        <v>0.899385743608981</v>
      </c>
    </row>
    <row r="60" spans="1:6" ht="15">
      <c r="A60" s="87" t="s">
        <v>16</v>
      </c>
      <c r="B60" s="28">
        <f t="shared" si="11"/>
        <v>1.1398438305617984</v>
      </c>
      <c r="C60" s="29">
        <f t="shared" si="12"/>
        <v>1</v>
      </c>
      <c r="D60" s="28">
        <f t="shared" si="13"/>
        <v>0.9311809873527362</v>
      </c>
      <c r="E60" s="37">
        <f t="shared" si="15"/>
        <v>6194</v>
      </c>
      <c r="F60" s="31">
        <f t="shared" si="14"/>
        <v>0.9311809873527362</v>
      </c>
    </row>
    <row r="61" spans="1:6" ht="15">
      <c r="A61" s="88" t="s">
        <v>17</v>
      </c>
      <c r="B61" s="28">
        <f t="shared" si="11"/>
        <v>1.1398438305617984</v>
      </c>
      <c r="C61" s="29">
        <f t="shared" si="12"/>
        <v>0.3198812058270988</v>
      </c>
      <c r="D61" s="28">
        <f t="shared" si="13"/>
        <v>0.7559822914929346</v>
      </c>
      <c r="E61" s="37">
        <f t="shared" si="15"/>
        <v>269</v>
      </c>
      <c r="F61" s="31">
        <f t="shared" si="14"/>
        <v>1.017053738573804</v>
      </c>
    </row>
    <row r="62" spans="1:6" ht="15">
      <c r="A62" s="87" t="s">
        <v>18</v>
      </c>
      <c r="B62" s="28">
        <f t="shared" si="11"/>
        <v>1.1398438305617984</v>
      </c>
      <c r="C62" s="29">
        <f t="shared" si="12"/>
        <v>1</v>
      </c>
      <c r="D62" s="28">
        <f t="shared" si="13"/>
        <v>1.3935618596916202</v>
      </c>
      <c r="E62" s="37">
        <f t="shared" si="15"/>
        <v>33507</v>
      </c>
      <c r="F62" s="31">
        <f t="shared" si="14"/>
        <v>1.3935618596916202</v>
      </c>
    </row>
    <row r="63" spans="1:6" ht="15">
      <c r="A63" s="87" t="s">
        <v>19</v>
      </c>
      <c r="B63" s="28">
        <f t="shared" si="11"/>
        <v>1.1398438305617984</v>
      </c>
      <c r="C63" s="29">
        <f t="shared" si="12"/>
        <v>1</v>
      </c>
      <c r="D63" s="28">
        <f t="shared" si="13"/>
        <v>1.1342470255676675</v>
      </c>
      <c r="E63" s="37">
        <f t="shared" si="15"/>
        <v>23738</v>
      </c>
      <c r="F63" s="31">
        <f t="shared" si="14"/>
        <v>1.1342470255676675</v>
      </c>
    </row>
    <row r="64" spans="1:6" ht="15">
      <c r="A64" s="89" t="s">
        <v>20</v>
      </c>
      <c r="B64" s="32">
        <f t="shared" si="11"/>
        <v>1.1398438305617984</v>
      </c>
      <c r="C64" s="33">
        <f t="shared" si="12"/>
        <v>1</v>
      </c>
      <c r="D64" s="32">
        <f t="shared" si="13"/>
        <v>0.7653351896993319</v>
      </c>
      <c r="E64" s="38">
        <f t="shared" si="15"/>
        <v>3357</v>
      </c>
      <c r="F64" s="35">
        <f t="shared" si="14"/>
        <v>0.7653351896993319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18" customWidth="1"/>
    <col min="2" max="2" width="17.421875" style="18" customWidth="1"/>
    <col min="3" max="3" width="22.140625" style="18" bestFit="1" customWidth="1"/>
    <col min="4" max="4" width="12.421875" style="18" customWidth="1"/>
    <col min="5" max="5" width="16.57421875" style="18" bestFit="1" customWidth="1"/>
    <col min="6" max="6" width="25.28125" style="18" customWidth="1"/>
    <col min="7" max="7" width="26.140625" style="18" bestFit="1" customWidth="1"/>
    <col min="8" max="8" width="16.7109375" style="18" bestFit="1" customWidth="1"/>
    <col min="9" max="10" width="9.28125" style="18" bestFit="1" customWidth="1"/>
    <col min="11" max="16384" width="9.140625" style="18" customWidth="1"/>
  </cols>
  <sheetData>
    <row r="2" ht="15">
      <c r="B2" s="21" t="s">
        <v>42</v>
      </c>
    </row>
    <row r="4" spans="1:10" ht="1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39</v>
      </c>
      <c r="J4" s="5" t="s">
        <v>40</v>
      </c>
    </row>
    <row r="5" spans="1:10" ht="15" customHeight="1">
      <c r="A5" s="76" t="s">
        <v>12</v>
      </c>
      <c r="B5" s="20" t="s">
        <v>21</v>
      </c>
      <c r="C5" s="93">
        <v>388321313</v>
      </c>
      <c r="D5" s="93">
        <v>193</v>
      </c>
      <c r="E5" s="90">
        <v>6072292</v>
      </c>
      <c r="F5" s="90">
        <v>5632.3284</v>
      </c>
      <c r="G5" s="90">
        <v>186.49264</v>
      </c>
      <c r="H5" s="90">
        <v>7034441.11483</v>
      </c>
      <c r="I5" s="94">
        <f aca="true" t="shared" si="0" ref="I5:I10">D5/G5</f>
        <v>1.0348933877497792</v>
      </c>
      <c r="J5" s="94">
        <f aca="true" t="shared" si="1" ref="J5:J10">E5/H5</f>
        <v>0.8632230906302423</v>
      </c>
    </row>
    <row r="6" spans="1:10" ht="15" customHeight="1">
      <c r="A6" s="76" t="s">
        <v>14</v>
      </c>
      <c r="B6" s="20" t="s">
        <v>22</v>
      </c>
      <c r="C6" s="93">
        <v>22255811900</v>
      </c>
      <c r="D6" s="93">
        <v>19292</v>
      </c>
      <c r="E6" s="90">
        <v>341065233</v>
      </c>
      <c r="F6" s="90">
        <v>829189.42971</v>
      </c>
      <c r="G6" s="90">
        <v>28434.00896</v>
      </c>
      <c r="H6" s="90">
        <v>457482875.98558</v>
      </c>
      <c r="I6" s="94">
        <f t="shared" si="0"/>
        <v>0.6784832918614935</v>
      </c>
      <c r="J6" s="94">
        <f t="shared" si="1"/>
        <v>0.7455256817322938</v>
      </c>
    </row>
    <row r="7" spans="1:10" ht="15" customHeight="1">
      <c r="A7" s="76" t="s">
        <v>16</v>
      </c>
      <c r="B7" s="20" t="s">
        <v>21</v>
      </c>
      <c r="C7" s="93">
        <v>8868262320</v>
      </c>
      <c r="D7" s="93">
        <v>2654</v>
      </c>
      <c r="E7" s="90">
        <v>243368766</v>
      </c>
      <c r="F7" s="90">
        <v>85509.78257</v>
      </c>
      <c r="G7" s="90">
        <v>3176.30985</v>
      </c>
      <c r="H7" s="90">
        <v>243268935.43842</v>
      </c>
      <c r="I7" s="94">
        <f t="shared" si="0"/>
        <v>0.8355608002160116</v>
      </c>
      <c r="J7" s="94">
        <f t="shared" si="1"/>
        <v>1.0004103711861116</v>
      </c>
    </row>
    <row r="8" spans="1:10" ht="15" customHeight="1">
      <c r="A8" s="76" t="s">
        <v>18</v>
      </c>
      <c r="B8" s="20" t="s">
        <v>21</v>
      </c>
      <c r="C8" s="93">
        <v>4909719807</v>
      </c>
      <c r="D8" s="93">
        <v>9335</v>
      </c>
      <c r="E8" s="90">
        <v>125056110</v>
      </c>
      <c r="F8" s="90">
        <v>254632.52185</v>
      </c>
      <c r="G8" s="90">
        <v>7521.84117</v>
      </c>
      <c r="H8" s="90">
        <v>75779641.45611</v>
      </c>
      <c r="I8" s="94">
        <f t="shared" si="0"/>
        <v>1.2410525281006433</v>
      </c>
      <c r="J8" s="94">
        <f t="shared" si="1"/>
        <v>1.6502599853607107</v>
      </c>
    </row>
    <row r="9" spans="1:10" ht="15" customHeight="1">
      <c r="A9" s="76" t="s">
        <v>19</v>
      </c>
      <c r="B9" s="20" t="s">
        <v>21</v>
      </c>
      <c r="C9" s="93">
        <v>40106990491</v>
      </c>
      <c r="D9" s="93">
        <v>9179</v>
      </c>
      <c r="E9" s="90">
        <v>847453473</v>
      </c>
      <c r="F9" s="90">
        <v>223581.26842</v>
      </c>
      <c r="G9" s="90">
        <v>7973.8052</v>
      </c>
      <c r="H9" s="90">
        <v>714712078.6236</v>
      </c>
      <c r="I9" s="94">
        <f t="shared" si="0"/>
        <v>1.1511442491722772</v>
      </c>
      <c r="J9" s="94">
        <f t="shared" si="1"/>
        <v>1.1857270897562482</v>
      </c>
    </row>
    <row r="10" spans="1:10" ht="15">
      <c r="A10" s="76" t="s">
        <v>20</v>
      </c>
      <c r="B10" s="20" t="s">
        <v>21</v>
      </c>
      <c r="C10" s="93">
        <v>7618814689</v>
      </c>
      <c r="D10" s="93">
        <v>5318</v>
      </c>
      <c r="E10" s="90">
        <v>150308098</v>
      </c>
      <c r="F10" s="90">
        <v>168072.90488</v>
      </c>
      <c r="G10" s="90">
        <v>6963.18263</v>
      </c>
      <c r="H10" s="90">
        <v>164138610.89667</v>
      </c>
      <c r="I10" s="94">
        <f t="shared" si="0"/>
        <v>0.7637312250131231</v>
      </c>
      <c r="J10" s="94">
        <f t="shared" si="1"/>
        <v>0.9157388208592997</v>
      </c>
    </row>
    <row r="11" spans="1:10" ht="15">
      <c r="A11" s="61" t="s">
        <v>49</v>
      </c>
      <c r="C11" s="97"/>
      <c r="D11" s="96">
        <f>SUM(D5:D10)</f>
        <v>45971</v>
      </c>
      <c r="E11" s="92">
        <f>SUM(E5:E10)</f>
        <v>1713323972</v>
      </c>
      <c r="F11" s="92"/>
      <c r="G11" s="92">
        <f>SUM(G5:G10)</f>
        <v>54255.640450000006</v>
      </c>
      <c r="H11" s="92">
        <f>SUM(H5:H10)</f>
        <v>1662416583.5152102</v>
      </c>
      <c r="I11" s="95">
        <f>D11/G11</f>
        <v>0.8473036097023898</v>
      </c>
      <c r="J11" s="95">
        <f>E11/H11</f>
        <v>1.0306225220498855</v>
      </c>
    </row>
    <row r="17" spans="2:9" ht="15">
      <c r="B17" s="8"/>
      <c r="C17" s="8"/>
      <c r="D17" s="11" t="s">
        <v>25</v>
      </c>
      <c r="E17" s="8"/>
      <c r="F17" s="8"/>
      <c r="G17" s="11"/>
      <c r="H17" s="11" t="s">
        <v>25</v>
      </c>
      <c r="I17" s="8"/>
    </row>
    <row r="18" spans="1:9" ht="15">
      <c r="A18" s="64" t="s">
        <v>0</v>
      </c>
      <c r="B18" s="78" t="s">
        <v>8</v>
      </c>
      <c r="C18" s="10" t="s">
        <v>28</v>
      </c>
      <c r="D18" s="11" t="s">
        <v>26</v>
      </c>
      <c r="E18" s="8"/>
      <c r="F18" s="78" t="s">
        <v>9</v>
      </c>
      <c r="G18" s="10" t="s">
        <v>24</v>
      </c>
      <c r="H18" s="11" t="s">
        <v>27</v>
      </c>
      <c r="I18" s="8"/>
    </row>
    <row r="19" spans="1:8" ht="15">
      <c r="A19" s="77" t="s">
        <v>12</v>
      </c>
      <c r="B19" s="90">
        <v>188.333262</v>
      </c>
      <c r="C19" s="91">
        <f aca="true" t="shared" si="2" ref="C19:C24">G5^2</f>
        <v>34779.504774169596</v>
      </c>
      <c r="D19" s="94">
        <f aca="true" t="shared" si="3" ref="D19:D24">B19/C19</f>
        <v>0.005415064510633093</v>
      </c>
      <c r="E19" s="91"/>
      <c r="F19" s="90">
        <v>3087483187572.9688</v>
      </c>
      <c r="G19" s="91">
        <f aca="true" t="shared" si="4" ref="G19:G24">H5^2</f>
        <v>49483361798010.734</v>
      </c>
      <c r="H19" s="94">
        <f aca="true" t="shared" si="5" ref="H19:H24">F19/G19</f>
        <v>0.06239437005464507</v>
      </c>
    </row>
    <row r="20" spans="1:8" ht="15">
      <c r="A20" s="77" t="s">
        <v>14</v>
      </c>
      <c r="B20" s="90">
        <v>18960.028957</v>
      </c>
      <c r="C20" s="91">
        <f t="shared" si="2"/>
        <v>808492865.5373602</v>
      </c>
      <c r="D20" s="94">
        <f t="shared" si="3"/>
        <v>2.3451077634925476E-05</v>
      </c>
      <c r="E20" s="91"/>
      <c r="F20" s="90">
        <v>42701753767522.37</v>
      </c>
      <c r="G20" s="91">
        <f t="shared" si="4"/>
        <v>2.092905818200376E+17</v>
      </c>
      <c r="H20" s="94">
        <f t="shared" si="5"/>
        <v>0.00020403093821125818</v>
      </c>
    </row>
    <row r="21" spans="1:8" ht="15">
      <c r="A21" s="77" t="s">
        <v>16</v>
      </c>
      <c r="B21" s="90">
        <v>2587.055326</v>
      </c>
      <c r="C21" s="91">
        <f t="shared" si="2"/>
        <v>10088944.263207024</v>
      </c>
      <c r="D21" s="94">
        <f t="shared" si="3"/>
        <v>0.0002564247812761372</v>
      </c>
      <c r="E21" s="91"/>
      <c r="F21" s="90">
        <v>164619588430856.2</v>
      </c>
      <c r="G21" s="91">
        <f t="shared" si="4"/>
        <v>59179774949342160</v>
      </c>
      <c r="H21" s="94">
        <f t="shared" si="5"/>
        <v>0.0027816866247255996</v>
      </c>
    </row>
    <row r="22" spans="1:8" ht="15">
      <c r="A22" s="77" t="s">
        <v>18</v>
      </c>
      <c r="B22" s="90">
        <v>9094.297835</v>
      </c>
      <c r="C22" s="91">
        <f t="shared" si="2"/>
        <v>56578094.586706966</v>
      </c>
      <c r="D22" s="94">
        <f t="shared" si="3"/>
        <v>0.00016073884957477352</v>
      </c>
      <c r="E22" s="91"/>
      <c r="F22" s="90">
        <v>11587685428832.686</v>
      </c>
      <c r="G22" s="91">
        <f t="shared" si="4"/>
        <v>5742554059216585</v>
      </c>
      <c r="H22" s="94">
        <f t="shared" si="5"/>
        <v>0.0020178626634319414</v>
      </c>
    </row>
    <row r="23" spans="1:8" ht="15">
      <c r="A23" s="77" t="s">
        <v>19</v>
      </c>
      <c r="B23" s="90">
        <v>8911.969799</v>
      </c>
      <c r="C23" s="91">
        <f t="shared" si="2"/>
        <v>63581569.367547035</v>
      </c>
      <c r="D23" s="94">
        <f t="shared" si="3"/>
        <v>0.00014016592996442771</v>
      </c>
      <c r="E23" s="91"/>
      <c r="F23" s="90">
        <v>206044316217987.7</v>
      </c>
      <c r="G23" s="91">
        <f t="shared" si="4"/>
        <v>5.10813355330467E+17</v>
      </c>
      <c r="H23" s="94">
        <f t="shared" si="5"/>
        <v>0.0004033651706006958</v>
      </c>
    </row>
    <row r="24" spans="1:8" ht="15">
      <c r="A24" s="77" t="s">
        <v>20</v>
      </c>
      <c r="B24" s="90">
        <v>5191.152881</v>
      </c>
      <c r="C24" s="91">
        <f t="shared" si="2"/>
        <v>48485912.33873372</v>
      </c>
      <c r="D24" s="94">
        <f t="shared" si="3"/>
        <v>0.00010706517894792644</v>
      </c>
      <c r="E24" s="91"/>
      <c r="F24" s="90">
        <v>7946968521029.849</v>
      </c>
      <c r="G24" s="91">
        <f t="shared" si="4"/>
        <v>26941483587088440</v>
      </c>
      <c r="H24" s="94">
        <f t="shared" si="5"/>
        <v>0.00029497145156617843</v>
      </c>
    </row>
    <row r="36" spans="1:6" ht="15">
      <c r="A36" s="58"/>
      <c r="B36" s="16" t="s">
        <v>42</v>
      </c>
      <c r="C36" s="67"/>
      <c r="D36" s="67"/>
      <c r="E36" s="67"/>
      <c r="F36" s="68"/>
    </row>
    <row r="37" spans="1:6" ht="15">
      <c r="A37" s="69"/>
      <c r="B37" s="70"/>
      <c r="C37" s="70"/>
      <c r="D37" s="70"/>
      <c r="E37" s="70"/>
      <c r="F37" s="71" t="s">
        <v>33</v>
      </c>
    </row>
    <row r="38" spans="1:6" ht="15">
      <c r="A38" s="49"/>
      <c r="B38" s="45" t="s">
        <v>29</v>
      </c>
      <c r="C38" s="50"/>
      <c r="D38" s="47" t="s">
        <v>31</v>
      </c>
      <c r="E38" s="47"/>
      <c r="F38" s="48" t="s">
        <v>37</v>
      </c>
    </row>
    <row r="39" spans="1:6" ht="15" customHeight="1">
      <c r="A39" s="49"/>
      <c r="B39" s="45" t="s">
        <v>36</v>
      </c>
      <c r="C39" s="50"/>
      <c r="D39" s="45" t="s">
        <v>36</v>
      </c>
      <c r="E39" s="47" t="s">
        <v>35</v>
      </c>
      <c r="F39" s="51" t="s">
        <v>36</v>
      </c>
    </row>
    <row r="40" spans="1:6" ht="14.25" customHeight="1">
      <c r="A40" s="52" t="s">
        <v>0</v>
      </c>
      <c r="B40" s="45" t="s">
        <v>30</v>
      </c>
      <c r="C40" s="10" t="s">
        <v>32</v>
      </c>
      <c r="D40" s="45" t="s">
        <v>30</v>
      </c>
      <c r="E40" s="47" t="s">
        <v>38</v>
      </c>
      <c r="F40" s="51" t="s">
        <v>30</v>
      </c>
    </row>
    <row r="41" spans="1:6" ht="15">
      <c r="A41" s="79" t="s">
        <v>12</v>
      </c>
      <c r="B41" s="28">
        <f aca="true" t="shared" si="6" ref="B41:B46">$I$11</f>
        <v>0.8473036097023898</v>
      </c>
      <c r="C41" s="29">
        <f aca="true" t="shared" si="7" ref="C41:C46">MIN(1,0.05*B41/(1.96*D19^0.5))</f>
        <v>0.2937319389902836</v>
      </c>
      <c r="D41" s="28">
        <f aca="true" t="shared" si="8" ref="D41:D46">D5/G5</f>
        <v>1.0348933877497792</v>
      </c>
      <c r="E41" s="30">
        <f aca="true" t="shared" si="9" ref="E41:E46">D5</f>
        <v>193</v>
      </c>
      <c r="F41" s="31">
        <f aca="true" t="shared" si="10" ref="F41:F46">C41*D41+(1-C41)*B41</f>
        <v>0.9024047189430064</v>
      </c>
    </row>
    <row r="42" spans="1:6" ht="15">
      <c r="A42" s="79" t="s">
        <v>14</v>
      </c>
      <c r="B42" s="28">
        <f t="shared" si="6"/>
        <v>0.8473036097023898</v>
      </c>
      <c r="C42" s="29">
        <f t="shared" si="7"/>
        <v>1</v>
      </c>
      <c r="D42" s="28">
        <f t="shared" si="8"/>
        <v>0.6784832918614935</v>
      </c>
      <c r="E42" s="30">
        <f t="shared" si="9"/>
        <v>19292</v>
      </c>
      <c r="F42" s="31">
        <f t="shared" si="10"/>
        <v>0.6784832918614935</v>
      </c>
    </row>
    <row r="43" spans="1:6" ht="15">
      <c r="A43" s="79" t="s">
        <v>16</v>
      </c>
      <c r="B43" s="28">
        <f t="shared" si="6"/>
        <v>0.8473036097023898</v>
      </c>
      <c r="C43" s="29">
        <f t="shared" si="7"/>
        <v>1</v>
      </c>
      <c r="D43" s="28">
        <f t="shared" si="8"/>
        <v>0.8355608002160116</v>
      </c>
      <c r="E43" s="30">
        <f t="shared" si="9"/>
        <v>2654</v>
      </c>
      <c r="F43" s="31">
        <f t="shared" si="10"/>
        <v>0.8355608002160116</v>
      </c>
    </row>
    <row r="44" spans="1:6" ht="15">
      <c r="A44" s="79" t="s">
        <v>18</v>
      </c>
      <c r="B44" s="28">
        <f t="shared" si="6"/>
        <v>0.8473036097023898</v>
      </c>
      <c r="C44" s="29">
        <f t="shared" si="7"/>
        <v>1</v>
      </c>
      <c r="D44" s="28">
        <f t="shared" si="8"/>
        <v>1.2410525281006433</v>
      </c>
      <c r="E44" s="30">
        <f t="shared" si="9"/>
        <v>9335</v>
      </c>
      <c r="F44" s="31">
        <f t="shared" si="10"/>
        <v>1.2410525281006433</v>
      </c>
    </row>
    <row r="45" spans="1:6" ht="15">
      <c r="A45" s="79" t="s">
        <v>19</v>
      </c>
      <c r="B45" s="28">
        <f t="shared" si="6"/>
        <v>0.8473036097023898</v>
      </c>
      <c r="C45" s="29">
        <f t="shared" si="7"/>
        <v>1</v>
      </c>
      <c r="D45" s="28">
        <f t="shared" si="8"/>
        <v>1.1511442491722772</v>
      </c>
      <c r="E45" s="30">
        <f t="shared" si="9"/>
        <v>9179</v>
      </c>
      <c r="F45" s="31">
        <f t="shared" si="10"/>
        <v>1.1511442491722772</v>
      </c>
    </row>
    <row r="46" spans="1:6" ht="15">
      <c r="A46" s="80" t="s">
        <v>20</v>
      </c>
      <c r="B46" s="32">
        <f t="shared" si="6"/>
        <v>0.8473036097023898</v>
      </c>
      <c r="C46" s="33">
        <f t="shared" si="7"/>
        <v>1</v>
      </c>
      <c r="D46" s="32">
        <f t="shared" si="8"/>
        <v>0.7637312250131231</v>
      </c>
      <c r="E46" s="34">
        <f t="shared" si="9"/>
        <v>5318</v>
      </c>
      <c r="F46" s="35">
        <f t="shared" si="10"/>
        <v>0.7637312250131231</v>
      </c>
    </row>
    <row r="47" ht="12.75">
      <c r="B47" s="36"/>
    </row>
    <row r="48" ht="12.75">
      <c r="B48" s="36"/>
    </row>
    <row r="49" spans="1:6" ht="15">
      <c r="A49" s="58"/>
      <c r="B49" s="16" t="s">
        <v>47</v>
      </c>
      <c r="C49" s="67"/>
      <c r="D49" s="67"/>
      <c r="E49" s="67"/>
      <c r="F49" s="68"/>
    </row>
    <row r="50" spans="1:6" ht="15">
      <c r="A50" s="69"/>
      <c r="B50" s="75"/>
      <c r="C50" s="70"/>
      <c r="D50" s="70"/>
      <c r="E50" s="70"/>
      <c r="F50" s="71" t="s">
        <v>33</v>
      </c>
    </row>
    <row r="51" spans="1:6" ht="15">
      <c r="A51" s="49"/>
      <c r="B51" s="45" t="s">
        <v>29</v>
      </c>
      <c r="C51" s="50"/>
      <c r="D51" s="47" t="s">
        <v>31</v>
      </c>
      <c r="E51" s="47"/>
      <c r="F51" s="48" t="s">
        <v>37</v>
      </c>
    </row>
    <row r="52" spans="1:6" ht="17.25" customHeight="1">
      <c r="A52" s="49"/>
      <c r="B52" s="45" t="s">
        <v>36</v>
      </c>
      <c r="C52" s="50"/>
      <c r="D52" s="45" t="s">
        <v>36</v>
      </c>
      <c r="E52" s="47" t="s">
        <v>35</v>
      </c>
      <c r="F52" s="51" t="s">
        <v>36</v>
      </c>
    </row>
    <row r="53" spans="1:6" ht="15" customHeight="1">
      <c r="A53" s="52" t="s">
        <v>0</v>
      </c>
      <c r="B53" s="45" t="s">
        <v>34</v>
      </c>
      <c r="C53" s="10" t="s">
        <v>32</v>
      </c>
      <c r="D53" s="45" t="s">
        <v>34</v>
      </c>
      <c r="E53" s="47" t="s">
        <v>38</v>
      </c>
      <c r="F53" s="51" t="s">
        <v>34</v>
      </c>
    </row>
    <row r="54" spans="1:6" ht="15">
      <c r="A54" s="79" t="s">
        <v>12</v>
      </c>
      <c r="B54" s="28">
        <f aca="true" t="shared" si="11" ref="B54:B59">$J$11</f>
        <v>1.0306225220498855</v>
      </c>
      <c r="C54" s="29">
        <f aca="true" t="shared" si="12" ref="C54:C59">MIN(1,0.05*B54/(1.96*H19^0.5))</f>
        <v>0.10525454534195869</v>
      </c>
      <c r="D54" s="28">
        <f aca="true" t="shared" si="13" ref="D54:D59">E5/H5</f>
        <v>0.8632230906302423</v>
      </c>
      <c r="E54" s="30">
        <f aca="true" t="shared" si="14" ref="E54:E59">D5</f>
        <v>193</v>
      </c>
      <c r="F54" s="31">
        <f aca="true" t="shared" si="15" ref="F54:F59">C54*D54+(1-C54)*B54</f>
        <v>1.0130029710053086</v>
      </c>
    </row>
    <row r="55" spans="1:6" ht="15">
      <c r="A55" s="79" t="s">
        <v>14</v>
      </c>
      <c r="B55" s="28">
        <f t="shared" si="11"/>
        <v>1.0306225220498855</v>
      </c>
      <c r="C55" s="29">
        <f t="shared" si="12"/>
        <v>1</v>
      </c>
      <c r="D55" s="28">
        <f t="shared" si="13"/>
        <v>0.7455256817322938</v>
      </c>
      <c r="E55" s="30">
        <f t="shared" si="14"/>
        <v>19292</v>
      </c>
      <c r="F55" s="31">
        <f t="shared" si="15"/>
        <v>0.7455256817322938</v>
      </c>
    </row>
    <row r="56" spans="1:6" ht="15">
      <c r="A56" s="79" t="s">
        <v>16</v>
      </c>
      <c r="B56" s="28">
        <f t="shared" si="11"/>
        <v>1.0306225220498855</v>
      </c>
      <c r="C56" s="29">
        <f t="shared" si="12"/>
        <v>0.4984934550608285</v>
      </c>
      <c r="D56" s="28">
        <f t="shared" si="13"/>
        <v>1.0004103711861116</v>
      </c>
      <c r="E56" s="30">
        <f t="shared" si="14"/>
        <v>2654</v>
      </c>
      <c r="F56" s="31">
        <f t="shared" si="15"/>
        <v>1.015561962580984</v>
      </c>
    </row>
    <row r="57" spans="1:6" ht="15">
      <c r="A57" s="79" t="s">
        <v>18</v>
      </c>
      <c r="B57" s="28">
        <f t="shared" si="11"/>
        <v>1.0306225220498855</v>
      </c>
      <c r="C57" s="29">
        <f t="shared" si="12"/>
        <v>0.5852854926260137</v>
      </c>
      <c r="D57" s="28">
        <f t="shared" si="13"/>
        <v>1.6502599853607107</v>
      </c>
      <c r="E57" s="30">
        <f t="shared" si="14"/>
        <v>9335</v>
      </c>
      <c r="F57" s="31">
        <f t="shared" si="15"/>
        <v>1.3932873400132952</v>
      </c>
    </row>
    <row r="58" spans="1:6" ht="15">
      <c r="A58" s="79" t="s">
        <v>19</v>
      </c>
      <c r="B58" s="28">
        <f t="shared" si="11"/>
        <v>1.0306225220498855</v>
      </c>
      <c r="C58" s="29">
        <f t="shared" si="12"/>
        <v>1</v>
      </c>
      <c r="D58" s="28">
        <f t="shared" si="13"/>
        <v>1.1857270897562482</v>
      </c>
      <c r="E58" s="30">
        <f t="shared" si="14"/>
        <v>9179</v>
      </c>
      <c r="F58" s="31">
        <f t="shared" si="15"/>
        <v>1.1857270897562482</v>
      </c>
    </row>
    <row r="59" spans="1:6" ht="15">
      <c r="A59" s="80" t="s">
        <v>20</v>
      </c>
      <c r="B59" s="32">
        <f t="shared" si="11"/>
        <v>1.0306225220498855</v>
      </c>
      <c r="C59" s="33">
        <f t="shared" si="12"/>
        <v>1</v>
      </c>
      <c r="D59" s="32">
        <f t="shared" si="13"/>
        <v>0.9157388208592997</v>
      </c>
      <c r="E59" s="34">
        <f t="shared" si="14"/>
        <v>5318</v>
      </c>
      <c r="F59" s="35">
        <f t="shared" si="15"/>
        <v>0.9157388208592997</v>
      </c>
    </row>
    <row r="60" ht="12.75">
      <c r="F60" s="39"/>
    </row>
    <row r="61" ht="12.75">
      <c r="F61" s="39"/>
    </row>
    <row r="62" ht="12.75">
      <c r="F62" s="39"/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18" customWidth="1"/>
    <col min="2" max="2" width="17.8515625" style="18" bestFit="1" customWidth="1"/>
    <col min="3" max="3" width="14.140625" style="18" customWidth="1"/>
    <col min="4" max="4" width="16.7109375" style="18" bestFit="1" customWidth="1"/>
    <col min="5" max="5" width="11.7109375" style="18" bestFit="1" customWidth="1"/>
    <col min="6" max="6" width="24.00390625" style="18" bestFit="1" customWidth="1"/>
    <col min="7" max="7" width="27.7109375" style="18" bestFit="1" customWidth="1"/>
    <col min="8" max="8" width="14.57421875" style="18" bestFit="1" customWidth="1"/>
    <col min="9" max="9" width="14.421875" style="18" bestFit="1" customWidth="1"/>
    <col min="10" max="16384" width="9.140625" style="18" customWidth="1"/>
  </cols>
  <sheetData>
    <row r="2" ht="15">
      <c r="B2" s="21" t="s">
        <v>44</v>
      </c>
    </row>
    <row r="4" spans="1:9" ht="15">
      <c r="A4" s="40" t="s">
        <v>0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5" t="s">
        <v>39</v>
      </c>
      <c r="I4" s="5" t="s">
        <v>40</v>
      </c>
    </row>
    <row r="5" spans="1:9" ht="15">
      <c r="A5" s="41" t="s">
        <v>10</v>
      </c>
      <c r="B5" s="99">
        <v>788968883</v>
      </c>
      <c r="C5" s="99">
        <v>273</v>
      </c>
      <c r="D5" s="99">
        <v>26478993</v>
      </c>
      <c r="E5" s="98">
        <v>3696.58903</v>
      </c>
      <c r="F5" s="98">
        <v>248.91439</v>
      </c>
      <c r="G5" s="98">
        <v>27670119.5777</v>
      </c>
      <c r="H5" s="100">
        <v>7951.5245</v>
      </c>
      <c r="I5" s="100">
        <v>6937.902</v>
      </c>
    </row>
    <row r="6" spans="1:9" ht="15">
      <c r="A6" s="41" t="s">
        <v>12</v>
      </c>
      <c r="B6" s="99">
        <v>52307152408</v>
      </c>
      <c r="C6" s="99">
        <v>4732</v>
      </c>
      <c r="D6" s="99">
        <v>1481976695</v>
      </c>
      <c r="E6" s="98">
        <v>86538.13231</v>
      </c>
      <c r="F6" s="98">
        <v>5320.5239</v>
      </c>
      <c r="G6" s="98">
        <v>1630917551.54473</v>
      </c>
      <c r="H6" s="100">
        <v>151974.722136</v>
      </c>
      <c r="I6" s="100">
        <v>155270.920176</v>
      </c>
    </row>
    <row r="7" spans="1:9" ht="15">
      <c r="A7" s="3" t="s">
        <v>16</v>
      </c>
      <c r="B7" s="99">
        <v>6815564934</v>
      </c>
      <c r="C7" s="99">
        <v>853</v>
      </c>
      <c r="D7" s="99">
        <v>186553639</v>
      </c>
      <c r="E7" s="98">
        <v>14271.51094</v>
      </c>
      <c r="F7" s="98">
        <v>948.47256</v>
      </c>
      <c r="G7" s="98">
        <v>232513215.79937</v>
      </c>
      <c r="H7" s="100">
        <v>25320.9177</v>
      </c>
      <c r="I7" s="100">
        <v>22589.741925</v>
      </c>
    </row>
    <row r="8" spans="1:9" ht="15">
      <c r="A8" s="41" t="s">
        <v>18</v>
      </c>
      <c r="B8" s="99">
        <v>57169210280</v>
      </c>
      <c r="C8" s="99">
        <v>6831</v>
      </c>
      <c r="D8" s="99">
        <v>1924963956</v>
      </c>
      <c r="E8" s="98">
        <v>100796.87148</v>
      </c>
      <c r="F8" s="98">
        <v>6758.01869</v>
      </c>
      <c r="G8" s="98">
        <v>1958893131.51546</v>
      </c>
      <c r="H8" s="100">
        <v>200542.5216</v>
      </c>
      <c r="I8" s="100">
        <v>194963.5136</v>
      </c>
    </row>
    <row r="9" spans="1:9" ht="15">
      <c r="A9" s="41" t="s">
        <v>19</v>
      </c>
      <c r="B9" s="99">
        <v>87759226</v>
      </c>
      <c r="C9" s="99">
        <v>3</v>
      </c>
      <c r="D9" s="99">
        <v>2386334</v>
      </c>
      <c r="E9" s="98">
        <v>108.88498</v>
      </c>
      <c r="F9" s="98">
        <v>4.51618</v>
      </c>
      <c r="G9" s="98">
        <v>2166390.98133</v>
      </c>
      <c r="H9" s="100">
        <v>144.148326</v>
      </c>
      <c r="I9" s="100">
        <v>239.030925</v>
      </c>
    </row>
    <row r="10" spans="1:9" ht="15">
      <c r="A10" s="61" t="s">
        <v>49</v>
      </c>
      <c r="B10" s="96"/>
      <c r="C10" s="96">
        <f>SUM(C5:C9)</f>
        <v>12692</v>
      </c>
      <c r="D10" s="96">
        <f>SUM(D5:D9)</f>
        <v>3622359617</v>
      </c>
      <c r="E10" s="92"/>
      <c r="F10" s="92">
        <f>SUM(F5:F9)</f>
        <v>13280.445720000002</v>
      </c>
      <c r="G10" s="92">
        <f>SUM(G5:G9)</f>
        <v>3852160409.4185896</v>
      </c>
      <c r="H10" s="95">
        <f>C10/F10</f>
        <v>0.9556908154736239</v>
      </c>
      <c r="I10" s="95">
        <f>D10/G10</f>
        <v>0.9403449576355327</v>
      </c>
    </row>
    <row r="18" spans="4:8" ht="15">
      <c r="D18" s="11" t="s">
        <v>25</v>
      </c>
      <c r="G18" s="22"/>
      <c r="H18" s="11" t="s">
        <v>25</v>
      </c>
    </row>
    <row r="19" spans="1:9" ht="15">
      <c r="A19" s="7" t="s">
        <v>0</v>
      </c>
      <c r="B19" s="40" t="s">
        <v>8</v>
      </c>
      <c r="C19" s="42" t="s">
        <v>28</v>
      </c>
      <c r="D19" s="43" t="s">
        <v>26</v>
      </c>
      <c r="E19" s="8"/>
      <c r="F19" s="44" t="s">
        <v>9</v>
      </c>
      <c r="G19" s="10" t="s">
        <v>24</v>
      </c>
      <c r="H19" s="11" t="s">
        <v>27</v>
      </c>
      <c r="I19" s="8"/>
    </row>
    <row r="20" spans="1:8" ht="15">
      <c r="A20" s="41" t="s">
        <v>10</v>
      </c>
      <c r="B20" s="98">
        <v>258.291953</v>
      </c>
      <c r="C20" s="91">
        <f>F5^2</f>
        <v>61958.3735490721</v>
      </c>
      <c r="D20" s="94">
        <f>B20/C20</f>
        <v>0.004168798149541938</v>
      </c>
      <c r="E20" s="91"/>
      <c r="F20" s="98">
        <v>5222674667900.092</v>
      </c>
      <c r="G20" s="91">
        <f>G5^2</f>
        <v>765635517444216.9</v>
      </c>
      <c r="H20" s="94">
        <f>F20/G20</f>
        <v>0.006821358921976355</v>
      </c>
    </row>
    <row r="21" spans="1:8" ht="15">
      <c r="A21" s="41" t="s">
        <v>12</v>
      </c>
      <c r="B21" s="98">
        <v>4544.078016</v>
      </c>
      <c r="C21" s="91">
        <f>F6^2</f>
        <v>28307974.570471212</v>
      </c>
      <c r="D21" s="94">
        <f>B21/C21</f>
        <v>0.00016052289451821278</v>
      </c>
      <c r="E21" s="91"/>
      <c r="F21" s="98">
        <v>1748455883278702.8</v>
      </c>
      <c r="G21" s="91">
        <f>G6^2</f>
        <v>2.659892059936657E+18</v>
      </c>
      <c r="H21" s="94">
        <f>F21/G21</f>
        <v>0.0006573409160521877</v>
      </c>
    </row>
    <row r="22" spans="1:8" ht="15">
      <c r="A22" s="3" t="s">
        <v>16</v>
      </c>
      <c r="B22" s="98">
        <v>816.785145</v>
      </c>
      <c r="C22" s="91">
        <f>F7^2</f>
        <v>899600.1970729537</v>
      </c>
      <c r="D22" s="94">
        <f>B22/C22</f>
        <v>0.0009079423811350747</v>
      </c>
      <c r="E22" s="91"/>
      <c r="F22" s="98">
        <v>139778020102225.94</v>
      </c>
      <c r="G22" s="91">
        <f>G7^2</f>
        <v>54062395521364400</v>
      </c>
      <c r="H22" s="94">
        <f>F22/G22</f>
        <v>0.0025854943857785287</v>
      </c>
    </row>
    <row r="23" spans="1:8" ht="15">
      <c r="A23" s="41" t="s">
        <v>18</v>
      </c>
      <c r="B23" s="98">
        <v>6503.477629</v>
      </c>
      <c r="C23" s="91">
        <f>F8^2</f>
        <v>45670816.614389315</v>
      </c>
      <c r="D23" s="94">
        <f>B23/C23</f>
        <v>0.00014239897840913525</v>
      </c>
      <c r="E23" s="91"/>
      <c r="F23" s="98">
        <v>4427773874876201</v>
      </c>
      <c r="G23" s="91">
        <f>G8^2</f>
        <v>3.8372623006984453E+18</v>
      </c>
      <c r="H23" s="94">
        <f>F23/G23</f>
        <v>0.0011538887696236645</v>
      </c>
    </row>
    <row r="24" spans="1:8" ht="15">
      <c r="A24" s="41" t="s">
        <v>19</v>
      </c>
      <c r="B24" s="98">
        <v>2.935566</v>
      </c>
      <c r="C24" s="91">
        <f>F9^2</f>
        <v>20.395881792400004</v>
      </c>
      <c r="D24" s="94">
        <f>B24/C24</f>
        <v>0.14392934955594136</v>
      </c>
      <c r="E24" s="91"/>
      <c r="F24" s="98">
        <v>4300117481668.445</v>
      </c>
      <c r="G24" s="91">
        <f>G9^2</f>
        <v>4693249883987.96</v>
      </c>
      <c r="H24" s="94">
        <f>F24/G24</f>
        <v>0.9162345044399252</v>
      </c>
    </row>
    <row r="37" spans="1:6" ht="15">
      <c r="A37" s="24"/>
      <c r="B37" s="16" t="s">
        <v>44</v>
      </c>
      <c r="C37" s="25"/>
      <c r="D37" s="25"/>
      <c r="E37" s="25"/>
      <c r="F37" s="26"/>
    </row>
    <row r="38" spans="1:6" ht="15">
      <c r="A38" s="46"/>
      <c r="B38" s="47"/>
      <c r="C38" s="47"/>
      <c r="D38" s="47"/>
      <c r="E38" s="47"/>
      <c r="F38" s="48" t="s">
        <v>33</v>
      </c>
    </row>
    <row r="39" spans="1:6" ht="15">
      <c r="A39" s="49"/>
      <c r="B39" s="45" t="s">
        <v>29</v>
      </c>
      <c r="C39" s="50"/>
      <c r="D39" s="47" t="s">
        <v>31</v>
      </c>
      <c r="E39" s="47"/>
      <c r="F39" s="48" t="s">
        <v>37</v>
      </c>
    </row>
    <row r="40" spans="1:6" ht="15">
      <c r="A40" s="49"/>
      <c r="B40" s="45" t="s">
        <v>36</v>
      </c>
      <c r="C40" s="50"/>
      <c r="D40" s="45" t="s">
        <v>36</v>
      </c>
      <c r="E40" s="47" t="s">
        <v>35</v>
      </c>
      <c r="F40" s="51" t="s">
        <v>36</v>
      </c>
    </row>
    <row r="41" spans="1:6" ht="15">
      <c r="A41" s="52" t="s">
        <v>0</v>
      </c>
      <c r="B41" s="45" t="s">
        <v>30</v>
      </c>
      <c r="C41" s="10" t="s">
        <v>32</v>
      </c>
      <c r="D41" s="45" t="s">
        <v>30</v>
      </c>
      <c r="E41" s="47" t="s">
        <v>38</v>
      </c>
      <c r="F41" s="51" t="s">
        <v>30</v>
      </c>
    </row>
    <row r="42" spans="1:6" ht="15">
      <c r="A42" s="53" t="s">
        <v>10</v>
      </c>
      <c r="B42" s="28">
        <f>$H$10</f>
        <v>0.9556908154736239</v>
      </c>
      <c r="C42" s="54">
        <f>MIN(1,0.05*B42/(1.96*D20^0.5))</f>
        <v>0.37759471893211893</v>
      </c>
      <c r="D42" s="28">
        <f>C5/F5</f>
        <v>1.096762625897201</v>
      </c>
      <c r="E42" s="30">
        <f>C5</f>
        <v>273</v>
      </c>
      <c r="F42" s="31">
        <f>C42*D42+(1-C42)*B42</f>
        <v>1.0089587860797598</v>
      </c>
    </row>
    <row r="43" spans="1:6" ht="15">
      <c r="A43" s="53" t="s">
        <v>12</v>
      </c>
      <c r="B43" s="28">
        <f>$H$10</f>
        <v>0.9556908154736239</v>
      </c>
      <c r="C43" s="54">
        <f>MIN(1,0.05*B43/(1.96*D21^0.5))</f>
        <v>1</v>
      </c>
      <c r="D43" s="28">
        <f>C6/F6</f>
        <v>0.8893860997410424</v>
      </c>
      <c r="E43" s="30">
        <f>C6</f>
        <v>4732</v>
      </c>
      <c r="F43" s="31">
        <f>C43*D43+(1-C43)*B43</f>
        <v>0.8893860997410424</v>
      </c>
    </row>
    <row r="44" spans="1:6" ht="15">
      <c r="A44" s="55" t="s">
        <v>16</v>
      </c>
      <c r="B44" s="28">
        <f>$H$10</f>
        <v>0.9556908154736239</v>
      </c>
      <c r="C44" s="54">
        <f>MIN(1,0.05*B44/(1.96*D22^0.5))</f>
        <v>0.8090999995896934</v>
      </c>
      <c r="D44" s="28">
        <f>C7/F7</f>
        <v>0.8993407252604123</v>
      </c>
      <c r="E44" s="30">
        <f>C7</f>
        <v>853</v>
      </c>
      <c r="F44" s="31">
        <f>C44*D44+(1-C44)*B44</f>
        <v>0.9100979575052353</v>
      </c>
    </row>
    <row r="45" spans="1:6" ht="15">
      <c r="A45" s="53" t="s">
        <v>18</v>
      </c>
      <c r="B45" s="28">
        <f>$H$10</f>
        <v>0.9556908154736239</v>
      </c>
      <c r="C45" s="54">
        <f>MIN(1,0.05*B45/(1.96*D23^0.5))</f>
        <v>1</v>
      </c>
      <c r="D45" s="28">
        <f>C8/F8</f>
        <v>1.010799216952151</v>
      </c>
      <c r="E45" s="30">
        <f>C8</f>
        <v>6831</v>
      </c>
      <c r="F45" s="31">
        <f>C45*D45+(1-C45)*B45</f>
        <v>1.010799216952151</v>
      </c>
    </row>
    <row r="46" spans="1:6" ht="15">
      <c r="A46" s="56" t="s">
        <v>19</v>
      </c>
      <c r="B46" s="32">
        <f>$H$10</f>
        <v>0.9556908154736239</v>
      </c>
      <c r="C46" s="57">
        <f>MIN(1,0.05*B46/(1.96*D24^0.5))</f>
        <v>0.06426235899091663</v>
      </c>
      <c r="D46" s="32">
        <f>C9/F9</f>
        <v>0.6642782174315461</v>
      </c>
      <c r="E46" s="34">
        <f>C9</f>
        <v>3</v>
      </c>
      <c r="F46" s="35">
        <f>C46*D46+(1-C46)*B46</f>
        <v>0.9369639544837682</v>
      </c>
    </row>
    <row r="47" ht="12.75">
      <c r="F47" s="39"/>
    </row>
    <row r="48" ht="12.75">
      <c r="F48" s="39"/>
    </row>
    <row r="49" spans="1:6" ht="15">
      <c r="A49" s="58"/>
      <c r="B49" s="16" t="s">
        <v>48</v>
      </c>
      <c r="C49" s="59"/>
      <c r="D49" s="59"/>
      <c r="E49" s="59"/>
      <c r="F49" s="60"/>
    </row>
    <row r="50" spans="1:6" ht="15">
      <c r="A50" s="46"/>
      <c r="B50" s="47"/>
      <c r="C50" s="47"/>
      <c r="D50" s="47"/>
      <c r="E50" s="47"/>
      <c r="F50" s="48" t="s">
        <v>33</v>
      </c>
    </row>
    <row r="51" spans="1:6" ht="15">
      <c r="A51" s="49"/>
      <c r="B51" s="45" t="s">
        <v>29</v>
      </c>
      <c r="C51" s="50"/>
      <c r="D51" s="47" t="s">
        <v>31</v>
      </c>
      <c r="E51" s="47"/>
      <c r="F51" s="48" t="s">
        <v>37</v>
      </c>
    </row>
    <row r="52" spans="1:6" ht="15">
      <c r="A52" s="49"/>
      <c r="B52" s="45" t="s">
        <v>36</v>
      </c>
      <c r="C52" s="50"/>
      <c r="D52" s="45" t="s">
        <v>36</v>
      </c>
      <c r="E52" s="47" t="s">
        <v>35</v>
      </c>
      <c r="F52" s="51" t="s">
        <v>36</v>
      </c>
    </row>
    <row r="53" spans="1:6" ht="15" customHeight="1">
      <c r="A53" s="52" t="s">
        <v>0</v>
      </c>
      <c r="B53" s="45" t="s">
        <v>34</v>
      </c>
      <c r="C53" s="10" t="s">
        <v>32</v>
      </c>
      <c r="D53" s="45" t="s">
        <v>34</v>
      </c>
      <c r="E53" s="47" t="s">
        <v>38</v>
      </c>
      <c r="F53" s="51" t="s">
        <v>34</v>
      </c>
    </row>
    <row r="54" spans="1:6" ht="15">
      <c r="A54" s="53" t="s">
        <v>10</v>
      </c>
      <c r="B54" s="28">
        <f>$I$10</f>
        <v>0.9403449576355327</v>
      </c>
      <c r="C54" s="54">
        <f>MIN(1,0.05*B54/(1.96*H20^0.5))</f>
        <v>0.2904461889418713</v>
      </c>
      <c r="D54" s="28">
        <f>D5/G5</f>
        <v>0.956952604619029</v>
      </c>
      <c r="E54" s="30">
        <f>C5</f>
        <v>273</v>
      </c>
      <c r="F54" s="31">
        <f>C54*D54+(1-C54)*B54</f>
        <v>0.9451685854091812</v>
      </c>
    </row>
    <row r="55" spans="1:6" ht="15">
      <c r="A55" s="53" t="s">
        <v>12</v>
      </c>
      <c r="B55" s="28">
        <f>$I$10</f>
        <v>0.9403449576355327</v>
      </c>
      <c r="C55" s="54">
        <f>MIN(1,0.05*B55/(1.96*H21^0.5))</f>
        <v>0.9356335798725792</v>
      </c>
      <c r="D55" s="28">
        <f>D6/G6</f>
        <v>0.9086766486732207</v>
      </c>
      <c r="E55" s="30">
        <f>C6</f>
        <v>4732</v>
      </c>
      <c r="F55" s="31">
        <f>C55*D55+(1-C55)*B55</f>
        <v>0.9107150243526139</v>
      </c>
    </row>
    <row r="56" spans="1:6" ht="15">
      <c r="A56" s="55" t="s">
        <v>16</v>
      </c>
      <c r="B56" s="28">
        <f>$I$10</f>
        <v>0.9403449576355327</v>
      </c>
      <c r="C56" s="54">
        <f>MIN(1,0.05*B56/(1.96*H22^0.5))</f>
        <v>0.4717689278793242</v>
      </c>
      <c r="D56" s="28">
        <f>D7/G7</f>
        <v>0.8023356365298935</v>
      </c>
      <c r="E56" s="30">
        <f>C7</f>
        <v>853</v>
      </c>
      <c r="F56" s="31">
        <f>C56*D56+(1-C56)*B56</f>
        <v>0.8752364481801718</v>
      </c>
    </row>
    <row r="57" spans="1:6" ht="15">
      <c r="A57" s="53" t="s">
        <v>18</v>
      </c>
      <c r="B57" s="28">
        <f>$I$10</f>
        <v>0.9403449576355327</v>
      </c>
      <c r="C57" s="54">
        <f>MIN(1,0.05*B57/(1.96*H23^0.5))</f>
        <v>0.7061860915540131</v>
      </c>
      <c r="D57" s="28">
        <f>D8/G8</f>
        <v>0.982679414731925</v>
      </c>
      <c r="E57" s="30">
        <f>C8</f>
        <v>6831</v>
      </c>
      <c r="F57" s="31">
        <f>C57*D57+(1-C57)*B57</f>
        <v>0.9702409624304951</v>
      </c>
    </row>
    <row r="58" spans="1:6" ht="15">
      <c r="A58" s="56" t="s">
        <v>19</v>
      </c>
      <c r="B58" s="32">
        <f>$I$10</f>
        <v>0.9403449576355327</v>
      </c>
      <c r="C58" s="57">
        <f>MIN(1,0.05*B58/(1.96*H24^0.5))</f>
        <v>0.0250609662524834</v>
      </c>
      <c r="D58" s="32">
        <f>D9/G9</f>
        <v>1.101525080451993</v>
      </c>
      <c r="E58" s="34">
        <f>C9</f>
        <v>3</v>
      </c>
      <c r="F58" s="35">
        <f>C58*D58+(1-C58)*B58</f>
        <v>0.9443842872540071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TRhodes</dc:creator>
  <cp:keywords/>
  <dc:description/>
  <cp:lastModifiedBy>SOA User</cp:lastModifiedBy>
  <cp:lastPrinted>2009-09-04T14:01:07Z</cp:lastPrinted>
  <dcterms:created xsi:type="dcterms:W3CDTF">2009-05-10T21:14:37Z</dcterms:created>
  <dcterms:modified xsi:type="dcterms:W3CDTF">2009-11-24T22:10:47Z</dcterms:modified>
  <cp:category/>
  <cp:version/>
  <cp:contentType/>
  <cp:contentStatus/>
</cp:coreProperties>
</file>