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1"/>
  </bookViews>
  <sheets>
    <sheet name="Exercise 6.1" sheetId="1" r:id="rId1"/>
    <sheet name="Exercise 6.2" sheetId="2" r:id="rId2"/>
  </sheets>
  <definedNames/>
  <calcPr fullCalcOnLoad="1"/>
</workbook>
</file>

<file path=xl/sharedStrings.xml><?xml version="1.0" encoding="utf-8"?>
<sst xmlns="http://schemas.openxmlformats.org/spreadsheetml/2006/main" count="120" uniqueCount="83">
  <si>
    <t>Time</t>
  </si>
  <si>
    <t>part a</t>
  </si>
  <si>
    <t>int rate</t>
  </si>
  <si>
    <t>part b</t>
  </si>
  <si>
    <t>part c</t>
  </si>
  <si>
    <t>part d</t>
  </si>
  <si>
    <t>part e</t>
  </si>
  <si>
    <t>part f</t>
  </si>
  <si>
    <t>part g</t>
  </si>
  <si>
    <t>part h</t>
  </si>
  <si>
    <t>part i</t>
  </si>
  <si>
    <t>part j</t>
  </si>
  <si>
    <t>g (for b)</t>
  </si>
  <si>
    <t>g1 (for c)</t>
  </si>
  <si>
    <t>g2 (for c)</t>
  </si>
  <si>
    <t xml:space="preserve">CASH FLOWS </t>
  </si>
  <si>
    <t>AV(CASH FLOWS) at t=30</t>
  </si>
  <si>
    <t>PV (CASH FLOWS) at t=0</t>
  </si>
  <si>
    <t>Amount of</t>
  </si>
  <si>
    <t>Interest</t>
  </si>
  <si>
    <t>B(1)</t>
  </si>
  <si>
    <t>I(1)</t>
  </si>
  <si>
    <t>P(1)</t>
  </si>
  <si>
    <t>B(2)</t>
  </si>
  <si>
    <t>I(2)</t>
  </si>
  <si>
    <t>P(2)</t>
  </si>
  <si>
    <t>Note: Because we are paying lower payments early in the</t>
  </si>
  <si>
    <t>loan's term than we do later (i.e. - after t=15), we are in a</t>
  </si>
  <si>
    <t>negative amortization situation here (B(t) is increasing).</t>
  </si>
  <si>
    <t>Price(0)</t>
  </si>
  <si>
    <t>Price of discount bond with redemption value = 10,000</t>
  </si>
  <si>
    <t>annual i</t>
  </si>
  <si>
    <t>(PROJ. X)</t>
  </si>
  <si>
    <t>6-mo. i</t>
  </si>
  <si>
    <t>3-mo. i</t>
  </si>
  <si>
    <t>(PROJ. Y)</t>
  </si>
  <si>
    <t>(PROJ. Z)</t>
  </si>
  <si>
    <t>(years)</t>
  </si>
  <si>
    <t>(semi-annual periods)</t>
  </si>
  <si>
    <t>(quarterly periods)</t>
  </si>
  <si>
    <t>IRR (PROJECTS)</t>
  </si>
  <si>
    <t>NPV (PROJECTS) at t=0</t>
  </si>
  <si>
    <t>If 3 projects are independent, do Y and Z only</t>
  </si>
  <si>
    <t>(since they both have positive NPV)</t>
  </si>
  <si>
    <t>If 3 projects are mutually exclusive, Z only</t>
  </si>
  <si>
    <t>(since Z has highest positive NPV)</t>
  </si>
  <si>
    <t xml:space="preserve">Yes, the rankings produced by NPV and IRR are </t>
  </si>
  <si>
    <t>the same in this example (i.e. Z &gt; Y &gt; X);</t>
  </si>
  <si>
    <t>However, this will not always be the case (see j)</t>
  </si>
  <si>
    <t>By inspection, if the interest rate (in cell H4) is</t>
  </si>
  <si>
    <t>become the most favored project by NPV,</t>
  </si>
  <si>
    <t>whereas Project Z is still most favored by IRR.</t>
  </si>
  <si>
    <t>Price(t=30)</t>
  </si>
  <si>
    <t>save space.</t>
  </si>
  <si>
    <t>Instead, we</t>
  </si>
  <si>
    <t>can calculate</t>
  </si>
  <si>
    <t>the price of the</t>
  </si>
  <si>
    <t>stock at t=30,</t>
  </si>
  <si>
    <t>using a constant</t>
  </si>
  <si>
    <t>growth model,</t>
  </si>
  <si>
    <t xml:space="preserve">and discount </t>
  </si>
  <si>
    <t>that back to t=0.</t>
  </si>
  <si>
    <t>These dividends</t>
  </si>
  <si>
    <t>shown below to</t>
  </si>
  <si>
    <t>continue forever</t>
  </si>
  <si>
    <t>but are not</t>
  </si>
  <si>
    <t>Note: for the stock, the AV at t=30 does not incorporate</t>
  </si>
  <si>
    <t>the dividends that are paid after t=30 (see part c AV formula)</t>
  </si>
  <si>
    <t>t=12 CF</t>
  </si>
  <si>
    <t>t=11 CF</t>
  </si>
  <si>
    <t>AV(13)</t>
  </si>
  <si>
    <t>t=1 CF</t>
  </si>
  <si>
    <t>AV(3)</t>
  </si>
  <si>
    <t>t=2 VF</t>
  </si>
  <si>
    <t>t=2 CF</t>
  </si>
  <si>
    <t>simple i</t>
  </si>
  <si>
    <t>(for part f)</t>
  </si>
  <si>
    <t>force of i</t>
  </si>
  <si>
    <t>(for part g)</t>
  </si>
  <si>
    <t>nominal i</t>
  </si>
  <si>
    <t>(for part h)</t>
  </si>
  <si>
    <t>(conv.qtly.)</t>
  </si>
  <si>
    <t>less than -0.32%, Project Y will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</si>
</sst>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8" fontId="34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8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10" fontId="34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J7" sqref="J7"/>
    </sheetView>
  </sheetViews>
  <sheetFormatPr defaultColWidth="9.140625" defaultRowHeight="15"/>
  <cols>
    <col min="1" max="7" width="7.7109375" style="0" customWidth="1"/>
    <col min="8" max="8" width="10.57421875" style="0" customWidth="1"/>
    <col min="10" max="10" width="11.140625" style="0" bestFit="1" customWidth="1"/>
    <col min="11" max="11" width="11.8515625" style="0" customWidth="1"/>
    <col min="12" max="12" width="10.57421875" style="0" customWidth="1"/>
    <col min="13" max="13" width="11.00390625" style="0" customWidth="1"/>
    <col min="14" max="15" width="10.57421875" style="0" customWidth="1"/>
  </cols>
  <sheetData>
    <row r="1" spans="2:10" ht="15">
      <c r="B1" t="s">
        <v>15</v>
      </c>
      <c r="J1" t="s">
        <v>17</v>
      </c>
    </row>
    <row r="2" spans="1:14" ht="15">
      <c r="A2" t="s">
        <v>0</v>
      </c>
      <c r="B2" t="s">
        <v>1</v>
      </c>
      <c r="C2" t="s">
        <v>3</v>
      </c>
      <c r="D2" t="s">
        <v>4</v>
      </c>
      <c r="E2" t="s">
        <v>5</v>
      </c>
      <c r="F2" t="s">
        <v>6</v>
      </c>
      <c r="H2" t="s">
        <v>2</v>
      </c>
      <c r="J2" t="s">
        <v>1</v>
      </c>
      <c r="K2" t="s">
        <v>3</v>
      </c>
      <c r="L2" t="s">
        <v>4</v>
      </c>
      <c r="M2" t="s">
        <v>5</v>
      </c>
      <c r="N2" t="s">
        <v>6</v>
      </c>
    </row>
    <row r="3" spans="1:14" ht="1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H3">
        <v>0.08</v>
      </c>
      <c r="J3" s="2">
        <f>NPV($H3,B4:B33)</f>
        <v>4547.701944186033</v>
      </c>
      <c r="K3" s="2">
        <f>NPV($H3,C4:C33)</f>
        <v>36703.75260351914</v>
      </c>
      <c r="L3" s="2">
        <f>NPV($H3,D4:D33)+(D35/(1+H3)^30)</f>
        <v>311.14766267563084</v>
      </c>
      <c r="M3" s="2">
        <f>NPV($H3,E4:E33)</f>
        <v>13956.087998328581</v>
      </c>
      <c r="N3" s="2">
        <f>NPV($H3,F4:F33)</f>
        <v>7748.443331374498</v>
      </c>
    </row>
    <row r="4" spans="1:10" ht="15">
      <c r="A4">
        <f>A3+1</f>
        <v>1</v>
      </c>
      <c r="B4">
        <v>0</v>
      </c>
      <c r="C4">
        <v>1000</v>
      </c>
      <c r="D4">
        <v>5</v>
      </c>
      <c r="E4">
        <v>1000</v>
      </c>
      <c r="F4">
        <v>600</v>
      </c>
      <c r="H4" t="s">
        <v>12</v>
      </c>
      <c r="J4" t="s">
        <v>16</v>
      </c>
    </row>
    <row r="5" spans="1:14" ht="15">
      <c r="A5">
        <f aca="true" t="shared" si="0" ref="A5:A33">A4+1</f>
        <v>2</v>
      </c>
      <c r="B5">
        <v>0</v>
      </c>
      <c r="C5">
        <f aca="true" t="shared" si="1" ref="C5:C33">C4*(1+H$5)</f>
        <v>1100</v>
      </c>
      <c r="D5">
        <f>D4*(1+H$7)</f>
        <v>6</v>
      </c>
      <c r="E5">
        <v>1000</v>
      </c>
      <c r="F5">
        <v>600</v>
      </c>
      <c r="H5">
        <v>0.1</v>
      </c>
      <c r="J5" s="3">
        <f>J3*(1+$H3)^$A33</f>
        <v>45761.96429811628</v>
      </c>
      <c r="K5" s="3">
        <f>K3*(1+$H3)^$A33</f>
        <v>369337.26899064926</v>
      </c>
      <c r="L5" s="3">
        <f>NPV(H3,D4:D33)*(1+$H3)^$A33</f>
        <v>1726.5830502522424</v>
      </c>
      <c r="M5" s="3">
        <f>M3*(1+$H3)^$A33</f>
        <v>140435.3250408963</v>
      </c>
      <c r="N5" s="3">
        <f>N3*(1+$H3)^$A33</f>
        <v>77969.92666805079</v>
      </c>
    </row>
    <row r="6" spans="1:8" ht="15">
      <c r="A6">
        <f t="shared" si="0"/>
        <v>3</v>
      </c>
      <c r="B6">
        <v>0</v>
      </c>
      <c r="C6">
        <f t="shared" si="1"/>
        <v>1210</v>
      </c>
      <c r="D6">
        <f>D5*(1+H$7)</f>
        <v>7.199999999999999</v>
      </c>
      <c r="E6">
        <v>1000</v>
      </c>
      <c r="F6">
        <v>600</v>
      </c>
      <c r="H6" t="s">
        <v>13</v>
      </c>
    </row>
    <row r="7" spans="1:10" ht="15">
      <c r="A7">
        <f t="shared" si="0"/>
        <v>4</v>
      </c>
      <c r="B7">
        <v>0</v>
      </c>
      <c r="C7">
        <f t="shared" si="1"/>
        <v>1331</v>
      </c>
      <c r="D7">
        <f>D6*(1+H$7)</f>
        <v>8.639999999999999</v>
      </c>
      <c r="E7">
        <v>1000</v>
      </c>
      <c r="F7">
        <v>600</v>
      </c>
      <c r="H7">
        <v>0.2</v>
      </c>
      <c r="J7" t="s">
        <v>66</v>
      </c>
    </row>
    <row r="8" spans="1:10" ht="15">
      <c r="A8">
        <f t="shared" si="0"/>
        <v>5</v>
      </c>
      <c r="B8">
        <v>0</v>
      </c>
      <c r="C8">
        <f t="shared" si="1"/>
        <v>1464.1000000000001</v>
      </c>
      <c r="D8">
        <f>D7*(1+H$7)</f>
        <v>10.367999999999999</v>
      </c>
      <c r="E8">
        <v>1000</v>
      </c>
      <c r="F8">
        <v>600</v>
      </c>
      <c r="H8" t="s">
        <v>14</v>
      </c>
      <c r="J8" t="s">
        <v>67</v>
      </c>
    </row>
    <row r="9" spans="1:8" ht="15">
      <c r="A9">
        <f t="shared" si="0"/>
        <v>6</v>
      </c>
      <c r="B9">
        <v>0</v>
      </c>
      <c r="C9">
        <f t="shared" si="1"/>
        <v>1610.5100000000002</v>
      </c>
      <c r="D9">
        <f>D8*(1+H$7)</f>
        <v>12.441599999999998</v>
      </c>
      <c r="E9">
        <v>1000</v>
      </c>
      <c r="F9">
        <v>600</v>
      </c>
      <c r="H9">
        <v>0.05</v>
      </c>
    </row>
    <row r="10" spans="1:14" ht="15">
      <c r="A10">
        <f t="shared" si="0"/>
        <v>7</v>
      </c>
      <c r="B10">
        <v>0</v>
      </c>
      <c r="C10">
        <f t="shared" si="1"/>
        <v>1771.5610000000004</v>
      </c>
      <c r="D10">
        <f aca="true" t="shared" si="2" ref="D10:D33">D9*(1+H$9)</f>
        <v>13.063679999999998</v>
      </c>
      <c r="E10">
        <v>1000</v>
      </c>
      <c r="F10">
        <v>600</v>
      </c>
      <c r="J10" t="s">
        <v>7</v>
      </c>
      <c r="L10" t="s">
        <v>8</v>
      </c>
      <c r="N10" t="s">
        <v>9</v>
      </c>
    </row>
    <row r="11" spans="1:15" ht="15">
      <c r="A11">
        <f t="shared" si="0"/>
        <v>8</v>
      </c>
      <c r="B11">
        <v>0</v>
      </c>
      <c r="C11">
        <f t="shared" si="1"/>
        <v>1948.7171000000005</v>
      </c>
      <c r="D11">
        <f t="shared" si="2"/>
        <v>13.716864</v>
      </c>
      <c r="E11">
        <v>1000</v>
      </c>
      <c r="F11">
        <v>600</v>
      </c>
      <c r="H11" t="s">
        <v>75</v>
      </c>
      <c r="J11" s="4" t="s">
        <v>69</v>
      </c>
      <c r="K11" s="7">
        <f>B14</f>
        <v>1000</v>
      </c>
      <c r="L11" s="4" t="s">
        <v>71</v>
      </c>
      <c r="M11" s="7">
        <f>C4</f>
        <v>1000</v>
      </c>
      <c r="N11" s="4" t="s">
        <v>71</v>
      </c>
      <c r="O11" s="7">
        <f>D4</f>
        <v>5</v>
      </c>
    </row>
    <row r="12" spans="1:15" ht="15">
      <c r="A12">
        <f t="shared" si="0"/>
        <v>9</v>
      </c>
      <c r="B12">
        <v>0</v>
      </c>
      <c r="C12">
        <f t="shared" si="1"/>
        <v>2143.5888100000006</v>
      </c>
      <c r="D12">
        <f t="shared" si="2"/>
        <v>14.4027072</v>
      </c>
      <c r="E12">
        <v>1000</v>
      </c>
      <c r="F12">
        <v>600</v>
      </c>
      <c r="H12" t="s">
        <v>76</v>
      </c>
      <c r="J12" t="s">
        <v>70</v>
      </c>
      <c r="K12" s="7">
        <f>K11*(1+2*H$13)</f>
        <v>1200</v>
      </c>
      <c r="L12" t="s">
        <v>72</v>
      </c>
      <c r="M12" s="7">
        <f>M11*(EXP(2*H$16))</f>
        <v>1221.40275816017</v>
      </c>
      <c r="N12" t="s">
        <v>72</v>
      </c>
      <c r="O12" s="7">
        <f>O11*(1+H$20/4)^(2*4)</f>
        <v>6.092014487549589</v>
      </c>
    </row>
    <row r="13" spans="1:15" ht="15">
      <c r="A13">
        <f t="shared" si="0"/>
        <v>10</v>
      </c>
      <c r="B13">
        <v>0</v>
      </c>
      <c r="C13">
        <f t="shared" si="1"/>
        <v>2357.9476910000008</v>
      </c>
      <c r="D13">
        <f t="shared" si="2"/>
        <v>15.12284256</v>
      </c>
      <c r="E13">
        <v>1000</v>
      </c>
      <c r="F13">
        <v>600</v>
      </c>
      <c r="H13">
        <v>0.1</v>
      </c>
      <c r="J13" s="4" t="s">
        <v>68</v>
      </c>
      <c r="K13" s="7">
        <f>B15</f>
        <v>1000</v>
      </c>
      <c r="L13" s="4" t="s">
        <v>73</v>
      </c>
      <c r="M13" s="7">
        <f>C5</f>
        <v>1100</v>
      </c>
      <c r="N13" s="4" t="s">
        <v>74</v>
      </c>
      <c r="O13" s="7">
        <f>D5</f>
        <v>6</v>
      </c>
    </row>
    <row r="14" spans="1:15" ht="15">
      <c r="A14">
        <f t="shared" si="0"/>
        <v>11</v>
      </c>
      <c r="B14">
        <v>1000</v>
      </c>
      <c r="C14">
        <f t="shared" si="1"/>
        <v>2593.742460100001</v>
      </c>
      <c r="D14">
        <f t="shared" si="2"/>
        <v>15.878984688000001</v>
      </c>
      <c r="E14">
        <v>1000</v>
      </c>
      <c r="F14">
        <v>600</v>
      </c>
      <c r="H14" t="s">
        <v>77</v>
      </c>
      <c r="J14" t="s">
        <v>70</v>
      </c>
      <c r="K14" s="7">
        <f>K13*(1+1*H$13)</f>
        <v>1100</v>
      </c>
      <c r="L14" t="s">
        <v>72</v>
      </c>
      <c r="M14" s="7">
        <f>M13*(EXP(1*H$16))</f>
        <v>1215.6880098832125</v>
      </c>
      <c r="N14" t="s">
        <v>72</v>
      </c>
      <c r="O14" s="7">
        <f>O13*(1+H$20/4)^(1*4)</f>
        <v>6.622877343749998</v>
      </c>
    </row>
    <row r="15" spans="1:15" ht="15">
      <c r="A15">
        <f t="shared" si="0"/>
        <v>12</v>
      </c>
      <c r="B15">
        <v>1000</v>
      </c>
      <c r="C15">
        <f t="shared" si="1"/>
        <v>2853.1167061100014</v>
      </c>
      <c r="D15">
        <f t="shared" si="2"/>
        <v>16.672933922400002</v>
      </c>
      <c r="E15">
        <v>1000</v>
      </c>
      <c r="F15">
        <v>600</v>
      </c>
      <c r="H15" t="s">
        <v>78</v>
      </c>
      <c r="J15" t="s">
        <v>18</v>
      </c>
      <c r="K15" s="3">
        <f>K12+K14-(K11+K13)</f>
        <v>300</v>
      </c>
      <c r="L15" t="s">
        <v>18</v>
      </c>
      <c r="M15" s="3">
        <f>M12+M14-(M11+M13)</f>
        <v>337.09076804338247</v>
      </c>
      <c r="N15" t="s">
        <v>18</v>
      </c>
      <c r="O15" s="3">
        <f>O12+O14-(O11+O13)</f>
        <v>1.714891831299587</v>
      </c>
    </row>
    <row r="16" spans="1:14" ht="15">
      <c r="A16">
        <f t="shared" si="0"/>
        <v>13</v>
      </c>
      <c r="B16">
        <v>1000</v>
      </c>
      <c r="C16">
        <f t="shared" si="1"/>
        <v>3138.4283767210018</v>
      </c>
      <c r="D16">
        <f t="shared" si="2"/>
        <v>17.506580618520005</v>
      </c>
      <c r="E16">
        <v>1000</v>
      </c>
      <c r="F16">
        <v>600</v>
      </c>
      <c r="H16">
        <v>0.1</v>
      </c>
      <c r="J16" t="s">
        <v>19</v>
      </c>
      <c r="L16" t="s">
        <v>19</v>
      </c>
      <c r="N16" t="s">
        <v>19</v>
      </c>
    </row>
    <row r="17" spans="1:8" ht="15">
      <c r="A17">
        <f t="shared" si="0"/>
        <v>14</v>
      </c>
      <c r="B17">
        <v>1000</v>
      </c>
      <c r="C17">
        <f t="shared" si="1"/>
        <v>3452.271214393102</v>
      </c>
      <c r="D17">
        <f t="shared" si="2"/>
        <v>18.381909649446005</v>
      </c>
      <c r="E17">
        <v>1000</v>
      </c>
      <c r="F17">
        <v>600</v>
      </c>
      <c r="H17" t="s">
        <v>79</v>
      </c>
    </row>
    <row r="18" spans="1:10" ht="15">
      <c r="A18">
        <f t="shared" si="0"/>
        <v>15</v>
      </c>
      <c r="B18">
        <v>1000</v>
      </c>
      <c r="C18">
        <f t="shared" si="1"/>
        <v>3797.4983358324125</v>
      </c>
      <c r="D18">
        <f t="shared" si="2"/>
        <v>19.301005131918306</v>
      </c>
      <c r="E18">
        <v>1000</v>
      </c>
      <c r="F18">
        <v>600</v>
      </c>
      <c r="H18" t="s">
        <v>81</v>
      </c>
      <c r="J18" t="s">
        <v>10</v>
      </c>
    </row>
    <row r="19" spans="1:11" ht="15">
      <c r="A19">
        <f t="shared" si="0"/>
        <v>16</v>
      </c>
      <c r="B19">
        <v>1000</v>
      </c>
      <c r="C19">
        <f t="shared" si="1"/>
        <v>4177.248169415654</v>
      </c>
      <c r="D19">
        <f t="shared" si="2"/>
        <v>20.26605538851422</v>
      </c>
      <c r="E19">
        <v>2000</v>
      </c>
      <c r="F19">
        <v>600</v>
      </c>
      <c r="H19" t="s">
        <v>80</v>
      </c>
      <c r="J19" t="s">
        <v>21</v>
      </c>
      <c r="K19" s="2">
        <f>H$3*M3</f>
        <v>1116.4870398662865</v>
      </c>
    </row>
    <row r="20" spans="1:11" ht="15">
      <c r="A20">
        <f t="shared" si="0"/>
        <v>17</v>
      </c>
      <c r="B20">
        <v>1000</v>
      </c>
      <c r="C20">
        <f t="shared" si="1"/>
        <v>4594.97298635722</v>
      </c>
      <c r="D20">
        <f t="shared" si="2"/>
        <v>21.279358157939935</v>
      </c>
      <c r="E20">
        <v>2000</v>
      </c>
      <c r="F20">
        <v>600</v>
      </c>
      <c r="H20">
        <v>0.1</v>
      </c>
      <c r="J20" t="s">
        <v>22</v>
      </c>
      <c r="K20" s="1">
        <f>E4-K19</f>
        <v>-116.48703986628652</v>
      </c>
    </row>
    <row r="21" spans="1:11" ht="15">
      <c r="A21">
        <f t="shared" si="0"/>
        <v>18</v>
      </c>
      <c r="B21">
        <v>1000</v>
      </c>
      <c r="C21">
        <f t="shared" si="1"/>
        <v>5054.470284992943</v>
      </c>
      <c r="D21">
        <f t="shared" si="2"/>
        <v>22.343326065836933</v>
      </c>
      <c r="E21">
        <v>2000</v>
      </c>
      <c r="F21">
        <v>600</v>
      </c>
      <c r="J21" t="s">
        <v>20</v>
      </c>
      <c r="K21" s="2">
        <f>M3-K20</f>
        <v>14072.575038194867</v>
      </c>
    </row>
    <row r="22" spans="1:11" ht="15">
      <c r="A22">
        <f t="shared" si="0"/>
        <v>19</v>
      </c>
      <c r="B22">
        <v>1000</v>
      </c>
      <c r="C22">
        <f t="shared" si="1"/>
        <v>5559.917313492238</v>
      </c>
      <c r="D22">
        <f t="shared" si="2"/>
        <v>23.46049236912878</v>
      </c>
      <c r="E22">
        <v>2000</v>
      </c>
      <c r="F22">
        <v>600</v>
      </c>
      <c r="J22" t="s">
        <v>24</v>
      </c>
      <c r="K22" s="2">
        <f>H$3*K21</f>
        <v>1125.8060030555894</v>
      </c>
    </row>
    <row r="23" spans="1:11" ht="15">
      <c r="A23">
        <f t="shared" si="0"/>
        <v>20</v>
      </c>
      <c r="B23">
        <v>1000</v>
      </c>
      <c r="C23">
        <f t="shared" si="1"/>
        <v>6115.909044841462</v>
      </c>
      <c r="D23">
        <f t="shared" si="2"/>
        <v>24.63351698758522</v>
      </c>
      <c r="E23">
        <v>2000</v>
      </c>
      <c r="F23">
        <v>600</v>
      </c>
      <c r="J23" t="s">
        <v>25</v>
      </c>
      <c r="K23" s="1">
        <f>E7-K22</f>
        <v>-125.80600305558937</v>
      </c>
    </row>
    <row r="24" spans="1:11" ht="15">
      <c r="A24">
        <f t="shared" si="0"/>
        <v>21</v>
      </c>
      <c r="B24">
        <v>1000</v>
      </c>
      <c r="C24">
        <f t="shared" si="1"/>
        <v>6727.499949325608</v>
      </c>
      <c r="D24">
        <f t="shared" si="2"/>
        <v>25.865192836964482</v>
      </c>
      <c r="E24">
        <v>2000</v>
      </c>
      <c r="F24">
        <v>600</v>
      </c>
      <c r="J24" t="s">
        <v>23</v>
      </c>
      <c r="K24" s="2">
        <f>K21-K23</f>
        <v>14198.381041250457</v>
      </c>
    </row>
    <row r="25" spans="1:10" ht="15">
      <c r="A25">
        <f t="shared" si="0"/>
        <v>22</v>
      </c>
      <c r="B25">
        <v>1000</v>
      </c>
      <c r="C25">
        <f t="shared" si="1"/>
        <v>7400.249944258169</v>
      </c>
      <c r="D25">
        <f t="shared" si="2"/>
        <v>27.15845247881271</v>
      </c>
      <c r="E25">
        <v>2000</v>
      </c>
      <c r="F25">
        <v>600</v>
      </c>
      <c r="J25" t="s">
        <v>26</v>
      </c>
    </row>
    <row r="26" spans="1:10" ht="15">
      <c r="A26">
        <f t="shared" si="0"/>
        <v>23</v>
      </c>
      <c r="B26">
        <v>1000</v>
      </c>
      <c r="C26">
        <f t="shared" si="1"/>
        <v>8140.274938683987</v>
      </c>
      <c r="D26">
        <f t="shared" si="2"/>
        <v>28.516375102753347</v>
      </c>
      <c r="E26">
        <v>2000</v>
      </c>
      <c r="F26">
        <v>600</v>
      </c>
      <c r="J26" t="s">
        <v>27</v>
      </c>
    </row>
    <row r="27" spans="1:10" ht="15">
      <c r="A27">
        <f t="shared" si="0"/>
        <v>24</v>
      </c>
      <c r="B27">
        <v>1000</v>
      </c>
      <c r="C27">
        <f t="shared" si="1"/>
        <v>8954.302432552386</v>
      </c>
      <c r="D27">
        <f t="shared" si="2"/>
        <v>29.942193857891017</v>
      </c>
      <c r="E27">
        <v>2000</v>
      </c>
      <c r="F27">
        <v>600</v>
      </c>
      <c r="J27" t="s">
        <v>28</v>
      </c>
    </row>
    <row r="28" spans="1:6" ht="15">
      <c r="A28">
        <f t="shared" si="0"/>
        <v>25</v>
      </c>
      <c r="B28">
        <v>1000</v>
      </c>
      <c r="C28">
        <f t="shared" si="1"/>
        <v>9849.732675807625</v>
      </c>
      <c r="D28">
        <f t="shared" si="2"/>
        <v>31.439303550785567</v>
      </c>
      <c r="E28">
        <v>2000</v>
      </c>
      <c r="F28">
        <v>600</v>
      </c>
    </row>
    <row r="29" spans="1:10" ht="15">
      <c r="A29">
        <f t="shared" si="0"/>
        <v>26</v>
      </c>
      <c r="B29">
        <v>1000</v>
      </c>
      <c r="C29">
        <f t="shared" si="1"/>
        <v>10834.705943388388</v>
      </c>
      <c r="D29">
        <f t="shared" si="2"/>
        <v>33.01126872832484</v>
      </c>
      <c r="E29">
        <v>2000</v>
      </c>
      <c r="F29">
        <v>600</v>
      </c>
      <c r="J29" t="s">
        <v>11</v>
      </c>
    </row>
    <row r="30" spans="1:11" ht="15">
      <c r="A30">
        <f t="shared" si="0"/>
        <v>27</v>
      </c>
      <c r="B30">
        <v>1000</v>
      </c>
      <c r="C30">
        <f t="shared" si="1"/>
        <v>11918.176537727228</v>
      </c>
      <c r="D30">
        <f t="shared" si="2"/>
        <v>34.661832164741085</v>
      </c>
      <c r="E30">
        <v>2000</v>
      </c>
      <c r="F30">
        <v>600</v>
      </c>
      <c r="J30" t="s">
        <v>29</v>
      </c>
      <c r="K30" s="3">
        <f>10000/(1+H3)^A33</f>
        <v>993.7733254980122</v>
      </c>
    </row>
    <row r="31" spans="1:10" ht="15">
      <c r="A31">
        <f t="shared" si="0"/>
        <v>28</v>
      </c>
      <c r="B31">
        <v>1000</v>
      </c>
      <c r="C31">
        <f t="shared" si="1"/>
        <v>13109.99419149995</v>
      </c>
      <c r="D31">
        <f t="shared" si="2"/>
        <v>36.39492377297814</v>
      </c>
      <c r="E31">
        <v>2000</v>
      </c>
      <c r="F31">
        <v>600</v>
      </c>
      <c r="J31" t="s">
        <v>30</v>
      </c>
    </row>
    <row r="32" spans="1:6" ht="15">
      <c r="A32">
        <f t="shared" si="0"/>
        <v>29</v>
      </c>
      <c r="B32">
        <v>1000</v>
      </c>
      <c r="C32">
        <f t="shared" si="1"/>
        <v>14420.993610649946</v>
      </c>
      <c r="D32">
        <f t="shared" si="2"/>
        <v>38.214669961627045</v>
      </c>
      <c r="E32">
        <v>2000</v>
      </c>
      <c r="F32">
        <v>600</v>
      </c>
    </row>
    <row r="33" spans="1:6" ht="15">
      <c r="A33">
        <f t="shared" si="0"/>
        <v>30</v>
      </c>
      <c r="B33">
        <v>1000</v>
      </c>
      <c r="C33">
        <f t="shared" si="1"/>
        <v>15863.092971714943</v>
      </c>
      <c r="D33">
        <f t="shared" si="2"/>
        <v>40.1254034597084</v>
      </c>
      <c r="E33">
        <v>2000</v>
      </c>
      <c r="F33">
        <f>600+10000</f>
        <v>10600</v>
      </c>
    </row>
    <row r="35" ht="15">
      <c r="D35">
        <f>D33*(1+H9)/(H3-H9)</f>
        <v>1404.3891210897943</v>
      </c>
    </row>
    <row r="36" ht="15">
      <c r="D36" t="s">
        <v>52</v>
      </c>
    </row>
    <row r="38" ht="15">
      <c r="D38" t="s">
        <v>62</v>
      </c>
    </row>
    <row r="39" ht="15">
      <c r="D39" t="s">
        <v>64</v>
      </c>
    </row>
    <row r="40" ht="15">
      <c r="D40" t="s">
        <v>65</v>
      </c>
    </row>
    <row r="41" ht="15">
      <c r="D41" t="s">
        <v>63</v>
      </c>
    </row>
    <row r="42" ht="15">
      <c r="D42" t="s">
        <v>53</v>
      </c>
    </row>
    <row r="43" ht="15">
      <c r="D43" t="s">
        <v>54</v>
      </c>
    </row>
    <row r="44" ht="15">
      <c r="D44" t="s">
        <v>55</v>
      </c>
    </row>
    <row r="45" ht="15">
      <c r="D45" t="s">
        <v>56</v>
      </c>
    </row>
    <row r="46" ht="15">
      <c r="D46" t="s">
        <v>57</v>
      </c>
    </row>
    <row r="47" ht="15">
      <c r="D47" t="s">
        <v>58</v>
      </c>
    </row>
    <row r="48" ht="15">
      <c r="D48" t="s">
        <v>59</v>
      </c>
    </row>
    <row r="49" ht="15">
      <c r="D49" t="s">
        <v>60</v>
      </c>
    </row>
    <row r="50" ht="15">
      <c r="D50" t="s">
        <v>61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7">
      <selection activeCell="J30" sqref="J30"/>
    </sheetView>
  </sheetViews>
  <sheetFormatPr defaultColWidth="9.140625" defaultRowHeight="15"/>
  <cols>
    <col min="2" max="2" width="10.57421875" style="0" customWidth="1"/>
    <col min="4" max="4" width="10.8515625" style="0" customWidth="1"/>
    <col min="6" max="6" width="11.140625" style="0" customWidth="1"/>
    <col min="10" max="10" width="10.8515625" style="0" bestFit="1" customWidth="1"/>
    <col min="11" max="11" width="11.57421875" style="0" bestFit="1" customWidth="1"/>
    <col min="12" max="12" width="12.57421875" style="0" bestFit="1" customWidth="1"/>
  </cols>
  <sheetData>
    <row r="1" spans="2:10" ht="15">
      <c r="B1" t="s">
        <v>15</v>
      </c>
      <c r="J1" t="s">
        <v>41</v>
      </c>
    </row>
    <row r="2" spans="1:12" ht="15">
      <c r="A2" t="s">
        <v>0</v>
      </c>
      <c r="B2" t="s">
        <v>1</v>
      </c>
      <c r="C2" t="s">
        <v>0</v>
      </c>
      <c r="D2" t="s">
        <v>3</v>
      </c>
      <c r="E2" t="s">
        <v>0</v>
      </c>
      <c r="F2" t="s">
        <v>4</v>
      </c>
      <c r="J2" t="s">
        <v>1</v>
      </c>
      <c r="K2" t="s">
        <v>3</v>
      </c>
      <c r="L2" t="s">
        <v>4</v>
      </c>
    </row>
    <row r="3" spans="1:12" ht="15">
      <c r="A3" t="s">
        <v>37</v>
      </c>
      <c r="C3" t="s">
        <v>38</v>
      </c>
      <c r="E3" t="s">
        <v>39</v>
      </c>
      <c r="H3" t="s">
        <v>31</v>
      </c>
      <c r="J3" t="s">
        <v>32</v>
      </c>
      <c r="K3" t="s">
        <v>35</v>
      </c>
      <c r="L3" t="s">
        <v>36</v>
      </c>
    </row>
    <row r="4" spans="1:12" ht="15">
      <c r="A4">
        <v>0</v>
      </c>
      <c r="B4" s="5">
        <v>-100000</v>
      </c>
      <c r="C4">
        <v>0</v>
      </c>
      <c r="D4" s="5">
        <v>-50000</v>
      </c>
      <c r="E4">
        <v>0</v>
      </c>
      <c r="F4" s="5">
        <v>-25000</v>
      </c>
      <c r="H4">
        <v>0.1</v>
      </c>
      <c r="J4" s="2">
        <f>NPV($H4,B5:B14)+B4</f>
        <v>-4217.315771812733</v>
      </c>
      <c r="K4" s="2">
        <f>NPV($H8,D5:D24)+D4</f>
        <v>30724.223717170404</v>
      </c>
      <c r="L4" s="2">
        <f>NPV($H12,F5:F44)+F4</f>
        <v>45880.554600700765</v>
      </c>
    </row>
    <row r="5" spans="1:8" ht="15">
      <c r="A5">
        <f>A4+1</f>
        <v>1</v>
      </c>
      <c r="B5">
        <f>10000+1500*(A5-1)</f>
        <v>10000</v>
      </c>
      <c r="C5">
        <f>C4+1</f>
        <v>1</v>
      </c>
      <c r="D5">
        <f>5000*(1.03)^(C5-1)</f>
        <v>5000</v>
      </c>
      <c r="E5">
        <f>E4+1</f>
        <v>1</v>
      </c>
      <c r="F5">
        <v>4000</v>
      </c>
      <c r="H5" t="s">
        <v>32</v>
      </c>
    </row>
    <row r="6" spans="1:12" ht="15">
      <c r="A6">
        <f aca="true" t="shared" si="0" ref="A6:E21">A5+1</f>
        <v>2</v>
      </c>
      <c r="B6">
        <f aca="true" t="shared" si="1" ref="B6:B14">10000+1500*(A6-1)</f>
        <v>11500</v>
      </c>
      <c r="C6">
        <f t="shared" si="0"/>
        <v>2</v>
      </c>
      <c r="D6">
        <f aca="true" t="shared" si="2" ref="D6:D24">5000*(1.03)^(C6-1)</f>
        <v>5150</v>
      </c>
      <c r="E6">
        <f t="shared" si="0"/>
        <v>2</v>
      </c>
      <c r="F6">
        <v>4000</v>
      </c>
      <c r="J6" s="3"/>
      <c r="K6" s="3"/>
      <c r="L6" s="3"/>
    </row>
    <row r="7" spans="1:10" ht="15">
      <c r="A7">
        <f t="shared" si="0"/>
        <v>3</v>
      </c>
      <c r="B7">
        <f t="shared" si="1"/>
        <v>13000</v>
      </c>
      <c r="C7">
        <f t="shared" si="0"/>
        <v>3</v>
      </c>
      <c r="D7">
        <f t="shared" si="2"/>
        <v>5304.5</v>
      </c>
      <c r="E7">
        <f t="shared" si="0"/>
        <v>3</v>
      </c>
      <c r="F7">
        <v>4000</v>
      </c>
      <c r="H7" t="s">
        <v>33</v>
      </c>
      <c r="J7" t="s">
        <v>40</v>
      </c>
    </row>
    <row r="8" spans="1:12" ht="15">
      <c r="A8">
        <f t="shared" si="0"/>
        <v>4</v>
      </c>
      <c r="B8">
        <f t="shared" si="1"/>
        <v>14500</v>
      </c>
      <c r="C8">
        <f t="shared" si="0"/>
        <v>4</v>
      </c>
      <c r="D8">
        <f t="shared" si="2"/>
        <v>5463.635</v>
      </c>
      <c r="E8">
        <f t="shared" si="0"/>
        <v>4</v>
      </c>
      <c r="F8">
        <v>4000</v>
      </c>
      <c r="H8">
        <f>((1+H4)^(1/2))-1</f>
        <v>0.04880884817015163</v>
      </c>
      <c r="J8" t="s">
        <v>5</v>
      </c>
      <c r="K8" t="s">
        <v>6</v>
      </c>
      <c r="L8" t="s">
        <v>7</v>
      </c>
    </row>
    <row r="9" spans="1:12" ht="15">
      <c r="A9">
        <f t="shared" si="0"/>
        <v>5</v>
      </c>
      <c r="B9">
        <f t="shared" si="1"/>
        <v>16000</v>
      </c>
      <c r="C9">
        <f t="shared" si="0"/>
        <v>5</v>
      </c>
      <c r="D9">
        <f t="shared" si="2"/>
        <v>5627.5440499999995</v>
      </c>
      <c r="E9">
        <f t="shared" si="0"/>
        <v>5</v>
      </c>
      <c r="F9">
        <v>4000</v>
      </c>
      <c r="H9" t="s">
        <v>35</v>
      </c>
      <c r="J9" t="s">
        <v>32</v>
      </c>
      <c r="K9" t="s">
        <v>35</v>
      </c>
      <c r="L9" t="s">
        <v>36</v>
      </c>
    </row>
    <row r="10" spans="1:12" ht="15">
      <c r="A10">
        <f t="shared" si="0"/>
        <v>6</v>
      </c>
      <c r="B10">
        <f t="shared" si="1"/>
        <v>17500</v>
      </c>
      <c r="C10">
        <f t="shared" si="0"/>
        <v>6</v>
      </c>
      <c r="D10">
        <f t="shared" si="2"/>
        <v>5796.370371499999</v>
      </c>
      <c r="E10">
        <f t="shared" si="0"/>
        <v>6</v>
      </c>
      <c r="F10">
        <v>4000</v>
      </c>
      <c r="J10" s="6">
        <f>IRR(B4:B14)</f>
        <v>0.09144006800757452</v>
      </c>
      <c r="K10" s="6">
        <f>(1+IRR(D4:D24))^2-1</f>
        <v>0.22292541479954386</v>
      </c>
      <c r="L10" s="6">
        <f>(1+IRR(F4:F44))^4-1</f>
        <v>0.6794180850639318</v>
      </c>
    </row>
    <row r="11" spans="1:12" ht="15">
      <c r="A11">
        <f t="shared" si="0"/>
        <v>7</v>
      </c>
      <c r="B11">
        <f t="shared" si="1"/>
        <v>19000</v>
      </c>
      <c r="C11">
        <f t="shared" si="0"/>
        <v>7</v>
      </c>
      <c r="D11">
        <f t="shared" si="2"/>
        <v>5970.261482645</v>
      </c>
      <c r="E11">
        <f t="shared" si="0"/>
        <v>7</v>
      </c>
      <c r="F11">
        <v>4000</v>
      </c>
      <c r="H11" t="s">
        <v>34</v>
      </c>
      <c r="J11" s="4"/>
      <c r="K11" s="4"/>
      <c r="L11" s="4"/>
    </row>
    <row r="12" spans="1:8" ht="15">
      <c r="A12">
        <f t="shared" si="0"/>
        <v>8</v>
      </c>
      <c r="B12">
        <f t="shared" si="1"/>
        <v>20500</v>
      </c>
      <c r="C12">
        <f t="shared" si="0"/>
        <v>8</v>
      </c>
      <c r="D12">
        <f t="shared" si="2"/>
        <v>6149.36932712435</v>
      </c>
      <c r="E12">
        <f t="shared" si="0"/>
        <v>8</v>
      </c>
      <c r="F12">
        <v>4000</v>
      </c>
      <c r="H12">
        <f>((1+H4)^(1/4))-1</f>
        <v>0.02411368908444511</v>
      </c>
    </row>
    <row r="13" spans="1:12" ht="15">
      <c r="A13">
        <f t="shared" si="0"/>
        <v>9</v>
      </c>
      <c r="B13">
        <f t="shared" si="1"/>
        <v>22000</v>
      </c>
      <c r="C13">
        <f t="shared" si="0"/>
        <v>9</v>
      </c>
      <c r="D13">
        <f t="shared" si="2"/>
        <v>6333.85040693808</v>
      </c>
      <c r="E13">
        <f t="shared" si="0"/>
        <v>9</v>
      </c>
      <c r="F13">
        <v>4000</v>
      </c>
      <c r="H13" t="s">
        <v>36</v>
      </c>
      <c r="J13" s="2"/>
      <c r="K13" s="2"/>
      <c r="L13" s="2"/>
    </row>
    <row r="14" spans="1:10" ht="15">
      <c r="A14">
        <f t="shared" si="0"/>
        <v>10</v>
      </c>
      <c r="B14">
        <f t="shared" si="1"/>
        <v>23500</v>
      </c>
      <c r="C14">
        <f t="shared" si="0"/>
        <v>10</v>
      </c>
      <c r="D14">
        <f t="shared" si="2"/>
        <v>6523.865919146222</v>
      </c>
      <c r="E14">
        <f t="shared" si="0"/>
        <v>10</v>
      </c>
      <c r="F14">
        <v>4000</v>
      </c>
      <c r="J14" t="s">
        <v>8</v>
      </c>
    </row>
    <row r="15" spans="3:10" ht="15">
      <c r="C15">
        <f t="shared" si="0"/>
        <v>11</v>
      </c>
      <c r="D15">
        <f t="shared" si="2"/>
        <v>6719.581896720609</v>
      </c>
      <c r="E15">
        <f t="shared" si="0"/>
        <v>11</v>
      </c>
      <c r="F15">
        <v>4000</v>
      </c>
      <c r="J15" t="s">
        <v>42</v>
      </c>
    </row>
    <row r="16" spans="3:10" ht="15">
      <c r="C16">
        <f t="shared" si="0"/>
        <v>12</v>
      </c>
      <c r="D16">
        <f t="shared" si="2"/>
        <v>6921.169353622227</v>
      </c>
      <c r="E16">
        <f t="shared" si="0"/>
        <v>12</v>
      </c>
      <c r="F16">
        <v>4000</v>
      </c>
      <c r="J16" t="s">
        <v>43</v>
      </c>
    </row>
    <row r="17" spans="3:6" ht="15">
      <c r="C17">
        <f t="shared" si="0"/>
        <v>13</v>
      </c>
      <c r="D17">
        <f t="shared" si="2"/>
        <v>7128.804434230893</v>
      </c>
      <c r="E17">
        <f t="shared" si="0"/>
        <v>13</v>
      </c>
      <c r="F17">
        <v>4000</v>
      </c>
    </row>
    <row r="18" spans="3:10" ht="15">
      <c r="C18">
        <f t="shared" si="0"/>
        <v>14</v>
      </c>
      <c r="D18">
        <f t="shared" si="2"/>
        <v>7342.66856725782</v>
      </c>
      <c r="E18">
        <f t="shared" si="0"/>
        <v>14</v>
      </c>
      <c r="F18">
        <v>4000</v>
      </c>
      <c r="J18" t="s">
        <v>9</v>
      </c>
    </row>
    <row r="19" spans="3:10" ht="15">
      <c r="C19">
        <f t="shared" si="0"/>
        <v>15</v>
      </c>
      <c r="D19">
        <f t="shared" si="2"/>
        <v>7562.948624275555</v>
      </c>
      <c r="E19">
        <f t="shared" si="0"/>
        <v>15</v>
      </c>
      <c r="F19">
        <v>4000</v>
      </c>
      <c r="J19" t="s">
        <v>44</v>
      </c>
    </row>
    <row r="20" spans="3:10" ht="15">
      <c r="C20">
        <f t="shared" si="0"/>
        <v>16</v>
      </c>
      <c r="D20">
        <f t="shared" si="2"/>
        <v>7789.837083003822</v>
      </c>
      <c r="E20">
        <f t="shared" si="0"/>
        <v>16</v>
      </c>
      <c r="F20">
        <v>4000</v>
      </c>
      <c r="J20" t="s">
        <v>45</v>
      </c>
    </row>
    <row r="21" spans="3:6" ht="15">
      <c r="C21">
        <f t="shared" si="0"/>
        <v>17</v>
      </c>
      <c r="D21">
        <f t="shared" si="2"/>
        <v>8023.532195493935</v>
      </c>
      <c r="E21">
        <f t="shared" si="0"/>
        <v>17</v>
      </c>
      <c r="F21">
        <v>4000</v>
      </c>
    </row>
    <row r="22" spans="3:10" ht="15">
      <c r="C22">
        <f>C21+1</f>
        <v>18</v>
      </c>
      <c r="D22">
        <f t="shared" si="2"/>
        <v>8264.238161358753</v>
      </c>
      <c r="E22">
        <f aca="true" t="shared" si="3" ref="E22:E37">E21+1</f>
        <v>18</v>
      </c>
      <c r="F22">
        <v>4000</v>
      </c>
      <c r="J22" t="s">
        <v>10</v>
      </c>
    </row>
    <row r="23" spans="3:10" ht="15">
      <c r="C23">
        <f>C22+1</f>
        <v>19</v>
      </c>
      <c r="D23">
        <f t="shared" si="2"/>
        <v>8512.165306199517</v>
      </c>
      <c r="E23">
        <f t="shared" si="3"/>
        <v>19</v>
      </c>
      <c r="F23">
        <v>4000</v>
      </c>
      <c r="J23" t="s">
        <v>46</v>
      </c>
    </row>
    <row r="24" spans="3:10" ht="15">
      <c r="C24">
        <f>C23+1</f>
        <v>20</v>
      </c>
      <c r="D24">
        <f t="shared" si="2"/>
        <v>8767.530265385501</v>
      </c>
      <c r="E24">
        <f t="shared" si="3"/>
        <v>20</v>
      </c>
      <c r="F24" s="5">
        <f>4000-50000</f>
        <v>-46000</v>
      </c>
      <c r="J24" t="s">
        <v>47</v>
      </c>
    </row>
    <row r="25" spans="5:10" ht="15">
      <c r="E25">
        <f t="shared" si="3"/>
        <v>21</v>
      </c>
      <c r="F25">
        <v>4000</v>
      </c>
      <c r="J25" t="s">
        <v>48</v>
      </c>
    </row>
    <row r="26" spans="5:6" ht="15">
      <c r="E26">
        <f t="shared" si="3"/>
        <v>22</v>
      </c>
      <c r="F26">
        <v>4000</v>
      </c>
    </row>
    <row r="27" spans="5:10" ht="15">
      <c r="E27">
        <f t="shared" si="3"/>
        <v>23</v>
      </c>
      <c r="F27">
        <v>4000</v>
      </c>
      <c r="J27" t="s">
        <v>11</v>
      </c>
    </row>
    <row r="28" spans="5:10" ht="15">
      <c r="E28">
        <f t="shared" si="3"/>
        <v>24</v>
      </c>
      <c r="F28">
        <v>4000</v>
      </c>
      <c r="J28" t="s">
        <v>49</v>
      </c>
    </row>
    <row r="29" spans="5:10" ht="15">
      <c r="E29">
        <f t="shared" si="3"/>
        <v>25</v>
      </c>
      <c r="F29">
        <v>4000</v>
      </c>
      <c r="J29" t="s">
        <v>82</v>
      </c>
    </row>
    <row r="30" spans="5:10" ht="15">
      <c r="E30">
        <f t="shared" si="3"/>
        <v>26</v>
      </c>
      <c r="F30">
        <v>4000</v>
      </c>
      <c r="J30" t="s">
        <v>50</v>
      </c>
    </row>
    <row r="31" spans="5:10" ht="15">
      <c r="E31">
        <f t="shared" si="3"/>
        <v>27</v>
      </c>
      <c r="F31">
        <v>4000</v>
      </c>
      <c r="J31" t="s">
        <v>51</v>
      </c>
    </row>
    <row r="32" spans="5:6" ht="15">
      <c r="E32">
        <f t="shared" si="3"/>
        <v>28</v>
      </c>
      <c r="F32">
        <v>4000</v>
      </c>
    </row>
    <row r="33" spans="5:6" ht="15">
      <c r="E33">
        <f t="shared" si="3"/>
        <v>29</v>
      </c>
      <c r="F33">
        <v>4000</v>
      </c>
    </row>
    <row r="34" spans="5:6" ht="15">
      <c r="E34">
        <f t="shared" si="3"/>
        <v>30</v>
      </c>
      <c r="F34">
        <v>4000</v>
      </c>
    </row>
    <row r="35" spans="5:6" ht="15">
      <c r="E35">
        <f t="shared" si="3"/>
        <v>31</v>
      </c>
      <c r="F35">
        <v>4000</v>
      </c>
    </row>
    <row r="36" spans="5:6" ht="15">
      <c r="E36">
        <f t="shared" si="3"/>
        <v>32</v>
      </c>
      <c r="F36">
        <v>4000</v>
      </c>
    </row>
    <row r="37" spans="5:6" ht="15">
      <c r="E37">
        <f t="shared" si="3"/>
        <v>33</v>
      </c>
      <c r="F37">
        <v>4000</v>
      </c>
    </row>
    <row r="38" spans="5:6" ht="15">
      <c r="E38">
        <f aca="true" t="shared" si="4" ref="E38:E44">E37+1</f>
        <v>34</v>
      </c>
      <c r="F38">
        <v>4000</v>
      </c>
    </row>
    <row r="39" spans="5:6" ht="15">
      <c r="E39">
        <f t="shared" si="4"/>
        <v>35</v>
      </c>
      <c r="F39">
        <v>4000</v>
      </c>
    </row>
    <row r="40" spans="5:6" ht="15">
      <c r="E40">
        <f t="shared" si="4"/>
        <v>36</v>
      </c>
      <c r="F40">
        <v>4000</v>
      </c>
    </row>
    <row r="41" spans="5:6" ht="15">
      <c r="E41">
        <f t="shared" si="4"/>
        <v>37</v>
      </c>
      <c r="F41">
        <v>4000</v>
      </c>
    </row>
    <row r="42" spans="5:6" ht="15">
      <c r="E42">
        <f t="shared" si="4"/>
        <v>38</v>
      </c>
      <c r="F42">
        <v>4000</v>
      </c>
    </row>
    <row r="43" spans="5:6" ht="15">
      <c r="E43">
        <f t="shared" si="4"/>
        <v>39</v>
      </c>
      <c r="F43">
        <v>4000</v>
      </c>
    </row>
    <row r="44" spans="5:6" ht="15">
      <c r="E44">
        <f t="shared" si="4"/>
        <v>40</v>
      </c>
      <c r="F44">
        <v>4000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000723590</dc:creator>
  <cp:keywords/>
  <dc:description/>
  <cp:lastModifiedBy>Stuart Klugman</cp:lastModifiedBy>
  <dcterms:created xsi:type="dcterms:W3CDTF">2011-02-16T02:17:42Z</dcterms:created>
  <dcterms:modified xsi:type="dcterms:W3CDTF">2012-04-16T15:15:33Z</dcterms:modified>
  <cp:category/>
  <cp:version/>
  <cp:contentType/>
  <cp:contentStatus/>
</cp:coreProperties>
</file>