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755" windowHeight="4140" activeTab="0"/>
  </bookViews>
  <sheets>
    <sheet name="Exercise 9.1" sheetId="1" r:id="rId1"/>
  </sheets>
  <definedNames/>
  <calcPr fullCalcOnLoad="1"/>
</workbook>
</file>

<file path=xl/sharedStrings.xml><?xml version="1.0" encoding="utf-8"?>
<sst xmlns="http://schemas.openxmlformats.org/spreadsheetml/2006/main" count="98" uniqueCount="91">
  <si>
    <t>part h</t>
  </si>
  <si>
    <t>part i</t>
  </si>
  <si>
    <t>^GSPC</t>
  </si>
  <si>
    <t>Date</t>
  </si>
  <si>
    <t>Adj Close</t>
  </si>
  <si>
    <t>Px Change</t>
  </si>
  <si>
    <t>KO</t>
  </si>
  <si>
    <t>part a(1)</t>
  </si>
  <si>
    <t>part a(2)</t>
  </si>
  <si>
    <t>part a(3)</t>
  </si>
  <si>
    <t>part b(1)</t>
  </si>
  <si>
    <t>Annualized volatility for KO</t>
  </si>
  <si>
    <t>part b(2)</t>
  </si>
  <si>
    <t>part b(3)</t>
  </si>
  <si>
    <t>Annualized volatility for ^GSPC</t>
  </si>
  <si>
    <t>part c(1)</t>
  </si>
  <si>
    <t>Correlation for (KO,^GSPC)</t>
  </si>
  <si>
    <t>Coca-Cola</t>
  </si>
  <si>
    <t>S&amp;P 500</t>
  </si>
  <si>
    <t>part c(2)</t>
  </si>
  <si>
    <t>very differently based on empirical evidence.</t>
  </si>
  <si>
    <t>part d(1)</t>
  </si>
  <si>
    <t>part d(2)</t>
  </si>
  <si>
    <t>Est. Beta Coefficient for KO</t>
  </si>
  <si>
    <t>Pub. Beta Coefficient for KO</t>
  </si>
  <si>
    <t>part c(3)</t>
  </si>
  <si>
    <t>BBY</t>
  </si>
  <si>
    <t>Best Buy</t>
  </si>
  <si>
    <t>Annualized volatility for BBY</t>
  </si>
  <si>
    <t>Correlation for (BBY,^GSPC)</t>
  </si>
  <si>
    <t>Correlation for (KO, BBY)</t>
  </si>
  <si>
    <t>This is lower because we are comparing a low-beta</t>
  </si>
  <si>
    <t>stock and a high-beta stock, which tend to behave</t>
  </si>
  <si>
    <t>Est. Beta Coefficient for BBY</t>
  </si>
  <si>
    <t>Pub. Beta Coefficient for BBY</t>
  </si>
  <si>
    <t>Although the Coca-Cola Betas match almost exactly,</t>
  </si>
  <si>
    <t>the Beta Estimate for Best Buy is off by quite a bit.</t>
  </si>
  <si>
    <t>This is likely because the published Beta is based on</t>
  </si>
  <si>
    <t>stock behaved quite differently (wildly) in 2008-2009,</t>
  </si>
  <si>
    <t>relative to how it behaved in 2010.</t>
  </si>
  <si>
    <t>a time horizon of longer than 1 year, and Best Buy</t>
  </si>
  <si>
    <t>part e(1)</t>
  </si>
  <si>
    <t>Required Rate of Ret. For BBY</t>
  </si>
  <si>
    <t>Required Rate of Ret. for KO</t>
  </si>
  <si>
    <t>Risk-Free Rate</t>
  </si>
  <si>
    <t>Market Risk Premium</t>
  </si>
  <si>
    <t>part f(1)</t>
  </si>
  <si>
    <t>Realized Return for KO</t>
  </si>
  <si>
    <t>part f(2)</t>
  </si>
  <si>
    <t>Realized Return for BBY</t>
  </si>
  <si>
    <t>As 17.41% &gt; 6.9%, an investor in KO would easily</t>
  </si>
  <si>
    <t>supass the required return for the year.</t>
  </si>
  <si>
    <t>far short of the required return for the year.</t>
  </si>
  <si>
    <t>As -12.51% &lt; 10.6%, an investor in BBY would fall</t>
  </si>
  <si>
    <t>Realized Return for ^GSPC</t>
  </si>
  <si>
    <t>part e(2)</t>
  </si>
  <si>
    <t>part g(1)</t>
  </si>
  <si>
    <t>Beta Coefficient for ^GSPC</t>
  </si>
  <si>
    <t>part g(3, similar to part f)</t>
  </si>
  <si>
    <t>Req. Rate of Ret. for ^GSPC</t>
  </si>
  <si>
    <t>As 12.03% &gt; 9%, an investor in an S&amp;P 500 index</t>
  </si>
  <si>
    <t>fund would surpass the required return for the year.</t>
  </si>
  <si>
    <t>part g(2, similar to part 3)</t>
  </si>
  <si>
    <t>Pre-Tax Salary from 2010</t>
  </si>
  <si>
    <t>Aggregate Tax Rate for 2010</t>
  </si>
  <si>
    <t>After-Tax Salary from 2010</t>
  </si>
  <si>
    <t>% of After-Tax Salary Invested</t>
  </si>
  <si>
    <t>Amount Invested on 1/1/10</t>
  </si>
  <si>
    <t>$ Amount for S&amp;P 500</t>
  </si>
  <si>
    <t>$ Amount for Mystery Stock</t>
  </si>
  <si>
    <t>$ Amount Left Over for KO/BBY</t>
  </si>
  <si>
    <t>$ Amount for KO</t>
  </si>
  <si>
    <t>$ Amount for BBY</t>
  </si>
  <si>
    <t>Weight for S&amp;P 500</t>
  </si>
  <si>
    <t>Weight for Mystery Stock</t>
  </si>
  <si>
    <t>Weight for KO</t>
  </si>
  <si>
    <t>Weight for BBY</t>
  </si>
  <si>
    <t>(Note: Answers will vary based on Published Beta)</t>
  </si>
  <si>
    <t>Portfolio Beta</t>
  </si>
  <si>
    <t>Beta for Mystery Stock</t>
  </si>
  <si>
    <t>(because this is uncorrelated with market)</t>
  </si>
  <si>
    <t>Req. Rate of Ret. For Portfolio</t>
  </si>
  <si>
    <t>part j(1)</t>
  </si>
  <si>
    <t>Realized Return for 2010</t>
  </si>
  <si>
    <t>BOY Portfolio Value</t>
  </si>
  <si>
    <t>EOY Portfolio Value</t>
  </si>
  <si>
    <t>part j(2)</t>
  </si>
  <si>
    <t>Price Multiplier for Mystery Stock</t>
  </si>
  <si>
    <t>Note that the super-strong returns from the</t>
  </si>
  <si>
    <t>mystery stock more than compensate for the</t>
  </si>
  <si>
    <t>adverse returns from the Best Buy stock.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</si>
</sst>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00%"/>
    <numFmt numFmtId="166" formatCode="0.000000%"/>
    <numFmt numFmtId="167" formatCode="0.0000000000000000%"/>
    <numFmt numFmtId="168" formatCode="0.0%"/>
    <numFmt numFmtId="169" formatCode="&quot;$&quot;#,##0"/>
    <numFmt numFmtId="170" formatCode="0.0000"/>
    <numFmt numFmtId="171" formatCode="0.000"/>
    <numFmt numFmtId="172" formatCode="0.000%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0" fontId="39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10" fontId="2" fillId="0" borderId="0" xfId="53" applyNumberFormat="1" applyFont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1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10" fontId="0" fillId="0" borderId="12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Border="1" applyAlignment="1">
      <alignment/>
    </xf>
    <xf numFmtId="2" fontId="39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zoomScalePageLayoutView="0" workbookViewId="0" topLeftCell="A1">
      <selection activeCell="H68" sqref="H68"/>
    </sheetView>
  </sheetViews>
  <sheetFormatPr defaultColWidth="9.140625" defaultRowHeight="12.75"/>
  <cols>
    <col min="1" max="13" width="12.7109375" style="0" customWidth="1"/>
    <col min="14" max="14" width="15.8515625" style="0" customWidth="1"/>
    <col min="15" max="15" width="10.140625" style="0" bestFit="1" customWidth="1"/>
  </cols>
  <sheetData>
    <row r="1" spans="3:13" ht="12.75">
      <c r="C1" s="4" t="s">
        <v>7</v>
      </c>
      <c r="G1" s="4" t="s">
        <v>8</v>
      </c>
      <c r="H1" s="4"/>
      <c r="K1" s="4" t="s">
        <v>9</v>
      </c>
      <c r="M1" s="4" t="s">
        <v>10</v>
      </c>
    </row>
    <row r="2" spans="1:15" ht="12.75">
      <c r="A2" s="16" t="s">
        <v>17</v>
      </c>
      <c r="B2" s="6" t="s">
        <v>6</v>
      </c>
      <c r="C2" s="7"/>
      <c r="D2" s="7"/>
      <c r="E2" s="16" t="s">
        <v>27</v>
      </c>
      <c r="F2" s="6" t="s">
        <v>26</v>
      </c>
      <c r="G2" s="7"/>
      <c r="H2" s="7"/>
      <c r="I2" s="16" t="s">
        <v>18</v>
      </c>
      <c r="J2" s="6" t="s">
        <v>2</v>
      </c>
      <c r="K2" s="7"/>
      <c r="M2" s="4" t="s">
        <v>11</v>
      </c>
      <c r="O2" s="5">
        <f>STDEV(C$5:C$256)*SQRT(365)</f>
        <v>0.18712573550525535</v>
      </c>
    </row>
    <row r="3" spans="1:12" ht="12.75">
      <c r="A3" s="8" t="s">
        <v>3</v>
      </c>
      <c r="B3" s="9" t="s">
        <v>4</v>
      </c>
      <c r="C3" s="10" t="s">
        <v>5</v>
      </c>
      <c r="D3" s="14"/>
      <c r="E3" s="8" t="s">
        <v>3</v>
      </c>
      <c r="F3" s="9" t="s">
        <v>4</v>
      </c>
      <c r="G3" s="10" t="s">
        <v>5</v>
      </c>
      <c r="H3" s="13"/>
      <c r="I3" s="8" t="s">
        <v>3</v>
      </c>
      <c r="J3" s="9" t="s">
        <v>4</v>
      </c>
      <c r="K3" s="10" t="s">
        <v>5</v>
      </c>
      <c r="L3" s="15"/>
    </row>
    <row r="4" spans="1:13" ht="12.75">
      <c r="A4" s="11">
        <v>40178</v>
      </c>
      <c r="B4" s="12">
        <v>55.26</v>
      </c>
      <c r="C4" s="1"/>
      <c r="D4" s="1"/>
      <c r="E4" s="11">
        <v>40178</v>
      </c>
      <c r="F4" s="12">
        <v>38.86</v>
      </c>
      <c r="G4" s="1"/>
      <c r="H4" s="1"/>
      <c r="I4" s="11">
        <v>40178</v>
      </c>
      <c r="J4" s="12">
        <v>1115.1</v>
      </c>
      <c r="K4" s="1"/>
      <c r="M4" s="4" t="s">
        <v>12</v>
      </c>
    </row>
    <row r="5" spans="1:15" ht="12.75">
      <c r="A5" s="11">
        <v>40182</v>
      </c>
      <c r="B5" s="12">
        <v>55.3</v>
      </c>
      <c r="C5" s="5">
        <f aca="true" t="shared" si="0" ref="C5:C26">LN(B5/B4)</f>
        <v>0.0007235890330186378</v>
      </c>
      <c r="D5" s="1"/>
      <c r="E5" s="11">
        <v>40182</v>
      </c>
      <c r="F5" s="12">
        <v>39.58</v>
      </c>
      <c r="G5" s="5">
        <f aca="true" t="shared" si="1" ref="G5:G68">LN(F5/F4)</f>
        <v>0.018358496225125573</v>
      </c>
      <c r="H5" s="5"/>
      <c r="I5" s="11">
        <v>40182</v>
      </c>
      <c r="J5" s="12">
        <v>1132.99</v>
      </c>
      <c r="K5" s="5">
        <f aca="true" t="shared" si="2" ref="K5:K26">LN(J5/J4)</f>
        <v>0.01591606889240873</v>
      </c>
      <c r="M5" s="4" t="s">
        <v>28</v>
      </c>
      <c r="O5" s="5">
        <f>STDEV(G$5:G$256)*SQRT(365)</f>
        <v>0.3980839168132279</v>
      </c>
    </row>
    <row r="6" spans="1:11" ht="12.75">
      <c r="A6" s="11">
        <v>40183</v>
      </c>
      <c r="B6" s="12">
        <v>54.63</v>
      </c>
      <c r="C6" s="5">
        <f t="shared" si="0"/>
        <v>-0.012189726120662759</v>
      </c>
      <c r="D6" s="1"/>
      <c r="E6" s="11">
        <v>40183</v>
      </c>
      <c r="F6" s="12">
        <v>40.58</v>
      </c>
      <c r="G6" s="5">
        <f t="shared" si="1"/>
        <v>0.02495139422324911</v>
      </c>
      <c r="H6" s="5"/>
      <c r="I6" s="11">
        <v>40183</v>
      </c>
      <c r="J6" s="12">
        <v>1136.52</v>
      </c>
      <c r="K6" s="5">
        <f t="shared" si="2"/>
        <v>0.0031108061622855104</v>
      </c>
    </row>
    <row r="7" spans="1:13" ht="12.75">
      <c r="A7" s="11">
        <v>40184</v>
      </c>
      <c r="B7" s="12">
        <v>54.61</v>
      </c>
      <c r="C7" s="5">
        <f t="shared" si="0"/>
        <v>-0.00036616624356402856</v>
      </c>
      <c r="D7" s="1"/>
      <c r="E7" s="11">
        <v>40184</v>
      </c>
      <c r="F7" s="12">
        <v>40.27</v>
      </c>
      <c r="G7" s="5">
        <f t="shared" si="1"/>
        <v>-0.007668559534305802</v>
      </c>
      <c r="H7" s="5"/>
      <c r="I7" s="11">
        <v>40184</v>
      </c>
      <c r="J7" s="12">
        <v>1137.14</v>
      </c>
      <c r="K7" s="5">
        <f t="shared" si="2"/>
        <v>0.0005453761911345774</v>
      </c>
      <c r="M7" s="4" t="s">
        <v>13</v>
      </c>
    </row>
    <row r="8" spans="1:15" ht="12.75">
      <c r="A8" s="11">
        <v>40185</v>
      </c>
      <c r="B8" s="12">
        <v>54.47</v>
      </c>
      <c r="C8" s="5">
        <f t="shared" si="0"/>
        <v>-0.0025669247684792017</v>
      </c>
      <c r="D8" s="1"/>
      <c r="E8" s="11">
        <v>40185</v>
      </c>
      <c r="F8" s="12">
        <v>40.91</v>
      </c>
      <c r="G8" s="5">
        <f t="shared" si="1"/>
        <v>0.01576775707794422</v>
      </c>
      <c r="H8" s="5"/>
      <c r="I8" s="11">
        <v>40185</v>
      </c>
      <c r="J8" s="12">
        <v>1141.69</v>
      </c>
      <c r="K8" s="5">
        <f t="shared" si="2"/>
        <v>0.0039932825584234055</v>
      </c>
      <c r="M8" s="4" t="s">
        <v>14</v>
      </c>
      <c r="O8" s="5">
        <f>STDEV(K$5:K$256)*SQRT(365)</f>
        <v>0.21737267044763842</v>
      </c>
    </row>
    <row r="9" spans="1:11" ht="12.75">
      <c r="A9" s="11">
        <v>40186</v>
      </c>
      <c r="B9" s="12">
        <v>53.47</v>
      </c>
      <c r="C9" s="5">
        <f t="shared" si="0"/>
        <v>-0.01852934243494289</v>
      </c>
      <c r="D9" s="1"/>
      <c r="E9" s="11">
        <v>40186</v>
      </c>
      <c r="F9" s="12">
        <v>39.3</v>
      </c>
      <c r="G9" s="5">
        <f t="shared" si="1"/>
        <v>-0.04015001306609164</v>
      </c>
      <c r="H9" s="5"/>
      <c r="I9" s="11">
        <v>40186</v>
      </c>
      <c r="J9" s="12">
        <v>1144.98</v>
      </c>
      <c r="K9" s="5">
        <f t="shared" si="2"/>
        <v>0.0028775488113092444</v>
      </c>
    </row>
    <row r="10" spans="1:13" ht="12.75">
      <c r="A10" s="11">
        <v>40189</v>
      </c>
      <c r="B10" s="12">
        <v>54.55</v>
      </c>
      <c r="C10" s="5">
        <f t="shared" si="0"/>
        <v>0.01999696331843962</v>
      </c>
      <c r="D10" s="1"/>
      <c r="E10" s="11">
        <v>40189</v>
      </c>
      <c r="F10" s="12">
        <v>38.63</v>
      </c>
      <c r="G10" s="5">
        <f t="shared" si="1"/>
        <v>-0.017195342197025457</v>
      </c>
      <c r="H10" s="5"/>
      <c r="I10" s="11">
        <v>40189</v>
      </c>
      <c r="J10" s="12">
        <v>1146.98</v>
      </c>
      <c r="K10" s="5">
        <f t="shared" si="2"/>
        <v>0.0017452315988401989</v>
      </c>
      <c r="M10" s="4" t="s">
        <v>15</v>
      </c>
    </row>
    <row r="11" spans="1:15" ht="12.75">
      <c r="A11" s="11">
        <v>40190</v>
      </c>
      <c r="B11" s="12">
        <v>55.14</v>
      </c>
      <c r="C11" s="5">
        <f t="shared" si="0"/>
        <v>0.010757693316570905</v>
      </c>
      <c r="D11" s="1"/>
      <c r="E11" s="11">
        <v>40190</v>
      </c>
      <c r="F11" s="12">
        <v>38.66</v>
      </c>
      <c r="G11" s="5">
        <f t="shared" si="1"/>
        <v>0.0007762971019948074</v>
      </c>
      <c r="H11" s="5"/>
      <c r="I11" s="11">
        <v>40190</v>
      </c>
      <c r="J11" s="12">
        <v>1136.22</v>
      </c>
      <c r="K11" s="5">
        <f t="shared" si="2"/>
        <v>-0.009425437682848987</v>
      </c>
      <c r="M11" s="4" t="s">
        <v>16</v>
      </c>
      <c r="O11" s="17">
        <f>CORREL(C$5:C$256,K$5:K$256)</f>
        <v>0.642550334466682</v>
      </c>
    </row>
    <row r="12" spans="1:11" ht="12.75">
      <c r="A12" s="11">
        <v>40191</v>
      </c>
      <c r="B12" s="12">
        <v>55.29</v>
      </c>
      <c r="C12" s="5">
        <f t="shared" si="0"/>
        <v>0.0027166547541908606</v>
      </c>
      <c r="D12" s="1"/>
      <c r="E12" s="11">
        <v>40191</v>
      </c>
      <c r="F12" s="12">
        <v>39.13</v>
      </c>
      <c r="G12" s="5">
        <f t="shared" si="1"/>
        <v>0.012083962442136335</v>
      </c>
      <c r="H12" s="5"/>
      <c r="I12" s="11">
        <v>40191</v>
      </c>
      <c r="J12" s="12">
        <v>1145.68</v>
      </c>
      <c r="K12" s="5">
        <f t="shared" si="2"/>
        <v>0.008291383667578442</v>
      </c>
    </row>
    <row r="13" spans="1:13" ht="12.75">
      <c r="A13" s="11">
        <v>40192</v>
      </c>
      <c r="B13" s="12">
        <v>55.39</v>
      </c>
      <c r="C13" s="5">
        <f t="shared" si="0"/>
        <v>0.0018070116951710601</v>
      </c>
      <c r="D13" s="1"/>
      <c r="E13" s="11">
        <v>40192</v>
      </c>
      <c r="F13" s="12">
        <v>38.75</v>
      </c>
      <c r="G13" s="5">
        <f t="shared" si="1"/>
        <v>-0.00975868042296516</v>
      </c>
      <c r="H13" s="5"/>
      <c r="I13" s="11">
        <v>40192</v>
      </c>
      <c r="J13" s="12">
        <v>1148.46</v>
      </c>
      <c r="K13" s="5">
        <f t="shared" si="2"/>
        <v>0.0024235673156261114</v>
      </c>
      <c r="M13" s="4" t="s">
        <v>19</v>
      </c>
    </row>
    <row r="14" spans="1:15" ht="12.75">
      <c r="A14" s="11">
        <v>40193</v>
      </c>
      <c r="B14" s="12">
        <v>54.57</v>
      </c>
      <c r="C14" s="5">
        <f t="shared" si="0"/>
        <v>-0.014914790846871905</v>
      </c>
      <c r="D14" s="1"/>
      <c r="E14" s="11">
        <v>40193</v>
      </c>
      <c r="F14" s="12">
        <v>38.34</v>
      </c>
      <c r="G14" s="5">
        <f t="shared" si="1"/>
        <v>-0.010637018181857444</v>
      </c>
      <c r="H14" s="5"/>
      <c r="I14" s="11">
        <v>40193</v>
      </c>
      <c r="J14" s="12">
        <v>1136.03</v>
      </c>
      <c r="K14" s="5">
        <f t="shared" si="2"/>
        <v>-0.010882186102969552</v>
      </c>
      <c r="M14" s="4" t="s">
        <v>29</v>
      </c>
      <c r="O14" s="17">
        <f>CORREL(G$5:G$256,K$5:K$256)</f>
        <v>0.5697684972228791</v>
      </c>
    </row>
    <row r="15" spans="1:11" ht="12.75">
      <c r="A15" s="11">
        <v>40197</v>
      </c>
      <c r="B15" s="12">
        <v>54.7</v>
      </c>
      <c r="C15" s="5">
        <f t="shared" si="0"/>
        <v>0.0023794282297950687</v>
      </c>
      <c r="D15" s="1"/>
      <c r="E15" s="11">
        <v>40197</v>
      </c>
      <c r="F15" s="12">
        <v>38.51</v>
      </c>
      <c r="G15" s="5">
        <f t="shared" si="1"/>
        <v>0.004424210209318965</v>
      </c>
      <c r="H15" s="5"/>
      <c r="I15" s="11">
        <v>40197</v>
      </c>
      <c r="J15" s="12">
        <v>1150.23</v>
      </c>
      <c r="K15" s="5">
        <f t="shared" si="2"/>
        <v>0.01242219397685807</v>
      </c>
    </row>
    <row r="16" spans="1:13" ht="12.75">
      <c r="A16" s="11">
        <v>40198</v>
      </c>
      <c r="B16" s="12">
        <v>53.81</v>
      </c>
      <c r="C16" s="5">
        <f t="shared" si="0"/>
        <v>-0.016404385926607198</v>
      </c>
      <c r="D16" s="1"/>
      <c r="E16" s="11">
        <v>40198</v>
      </c>
      <c r="F16" s="12">
        <v>38.18</v>
      </c>
      <c r="G16" s="5">
        <f t="shared" si="1"/>
        <v>-0.008606129529215975</v>
      </c>
      <c r="H16" s="5"/>
      <c r="I16" s="11">
        <v>40198</v>
      </c>
      <c r="J16" s="12">
        <v>1138.04</v>
      </c>
      <c r="K16" s="5">
        <f t="shared" si="2"/>
        <v>-0.010654437906525255</v>
      </c>
      <c r="M16" s="4" t="s">
        <v>25</v>
      </c>
    </row>
    <row r="17" spans="1:15" ht="12.75">
      <c r="A17" s="11">
        <v>40199</v>
      </c>
      <c r="B17" s="12">
        <v>52.71</v>
      </c>
      <c r="C17" s="5">
        <f t="shared" si="0"/>
        <v>-0.020654132634212834</v>
      </c>
      <c r="D17" s="1"/>
      <c r="E17" s="11">
        <v>40199</v>
      </c>
      <c r="F17" s="12">
        <v>37.59</v>
      </c>
      <c r="G17" s="5">
        <f t="shared" si="1"/>
        <v>-0.015573760721514817</v>
      </c>
      <c r="H17" s="5"/>
      <c r="I17" s="11">
        <v>40199</v>
      </c>
      <c r="J17" s="12">
        <v>1116.48</v>
      </c>
      <c r="K17" s="5">
        <f t="shared" si="2"/>
        <v>-0.019126605455027455</v>
      </c>
      <c r="M17" s="4" t="s">
        <v>30</v>
      </c>
      <c r="O17" s="17">
        <f>CORREL(C$5:C$256,G$5:G$256)</f>
        <v>0.3591387764006686</v>
      </c>
    </row>
    <row r="18" spans="1:13" ht="12.75">
      <c r="A18" s="11">
        <v>40200</v>
      </c>
      <c r="B18" s="12">
        <v>52.58</v>
      </c>
      <c r="C18" s="5">
        <f t="shared" si="0"/>
        <v>-0.0024693715653804553</v>
      </c>
      <c r="D18" s="1"/>
      <c r="E18" s="11">
        <v>40200</v>
      </c>
      <c r="F18" s="12">
        <v>36.59</v>
      </c>
      <c r="G18" s="5">
        <f t="shared" si="1"/>
        <v>-0.026963078544971236</v>
      </c>
      <c r="H18" s="5"/>
      <c r="I18" s="11">
        <v>40200</v>
      </c>
      <c r="J18" s="12">
        <v>1091.76</v>
      </c>
      <c r="K18" s="5">
        <f t="shared" si="2"/>
        <v>-0.022389806068551035</v>
      </c>
      <c r="M18" s="3" t="s">
        <v>31</v>
      </c>
    </row>
    <row r="19" spans="1:13" ht="12.75">
      <c r="A19" s="11">
        <v>40203</v>
      </c>
      <c r="B19" s="12">
        <v>52.69</v>
      </c>
      <c r="C19" s="5">
        <f t="shared" si="0"/>
        <v>0.0020898649194592365</v>
      </c>
      <c r="D19" s="1"/>
      <c r="E19" s="11">
        <v>40203</v>
      </c>
      <c r="F19" s="12">
        <v>36.96</v>
      </c>
      <c r="G19" s="5">
        <f t="shared" si="1"/>
        <v>0.010061267742367931</v>
      </c>
      <c r="H19" s="5"/>
      <c r="I19" s="11">
        <v>40203</v>
      </c>
      <c r="J19" s="12">
        <v>1096.78</v>
      </c>
      <c r="K19" s="5">
        <f t="shared" si="2"/>
        <v>0.004587541286927027</v>
      </c>
      <c r="M19" s="3" t="s">
        <v>32</v>
      </c>
    </row>
    <row r="20" spans="1:13" ht="12.75">
      <c r="A20" s="11">
        <v>40204</v>
      </c>
      <c r="B20" s="12">
        <v>52.49</v>
      </c>
      <c r="C20" s="5">
        <f t="shared" si="0"/>
        <v>-0.003803008956985944</v>
      </c>
      <c r="D20" s="1"/>
      <c r="E20" s="11">
        <v>40204</v>
      </c>
      <c r="F20" s="12">
        <v>36.5</v>
      </c>
      <c r="G20" s="5">
        <f t="shared" si="1"/>
        <v>-0.012523986185037627</v>
      </c>
      <c r="H20" s="5"/>
      <c r="I20" s="11">
        <v>40204</v>
      </c>
      <c r="J20" s="12">
        <v>1092.17</v>
      </c>
      <c r="K20" s="5">
        <f t="shared" si="2"/>
        <v>-0.004212071372766148</v>
      </c>
      <c r="M20" s="3" t="s">
        <v>20</v>
      </c>
    </row>
    <row r="21" spans="1:11" ht="12.75">
      <c r="A21" s="11">
        <v>40205</v>
      </c>
      <c r="B21" s="12">
        <v>52.85</v>
      </c>
      <c r="C21" s="5">
        <f t="shared" si="0"/>
        <v>0.006835037052038263</v>
      </c>
      <c r="D21" s="1"/>
      <c r="E21" s="11">
        <v>40205</v>
      </c>
      <c r="F21" s="12">
        <v>36.36</v>
      </c>
      <c r="G21" s="5">
        <f t="shared" si="1"/>
        <v>-0.0038429912791677415</v>
      </c>
      <c r="H21" s="5"/>
      <c r="I21" s="11">
        <v>40205</v>
      </c>
      <c r="J21" s="12">
        <v>1097.5</v>
      </c>
      <c r="K21" s="5">
        <f t="shared" si="2"/>
        <v>0.004868323105307144</v>
      </c>
    </row>
    <row r="22" spans="1:13" ht="12.75">
      <c r="A22" s="11">
        <v>40206</v>
      </c>
      <c r="B22" s="12">
        <v>52.53</v>
      </c>
      <c r="C22" s="5">
        <f t="shared" si="0"/>
        <v>-0.006073277350376494</v>
      </c>
      <c r="D22" s="1"/>
      <c r="E22" s="11">
        <v>40206</v>
      </c>
      <c r="F22" s="12">
        <v>35.8</v>
      </c>
      <c r="G22" s="5">
        <f t="shared" si="1"/>
        <v>-0.015521375902623577</v>
      </c>
      <c r="H22" s="5"/>
      <c r="I22" s="11">
        <v>40206</v>
      </c>
      <c r="J22" s="12">
        <v>1084.53</v>
      </c>
      <c r="K22" s="5">
        <f t="shared" si="2"/>
        <v>-0.011888152547708633</v>
      </c>
      <c r="M22" s="4" t="s">
        <v>21</v>
      </c>
    </row>
    <row r="23" spans="1:15" ht="12.75">
      <c r="A23" s="11">
        <v>40207</v>
      </c>
      <c r="B23" s="12">
        <v>52.59</v>
      </c>
      <c r="C23" s="5">
        <f t="shared" si="0"/>
        <v>0.0011415526353827253</v>
      </c>
      <c r="D23" s="1"/>
      <c r="E23" s="11">
        <v>40207</v>
      </c>
      <c r="F23" s="12">
        <v>36.09</v>
      </c>
      <c r="G23" s="5">
        <f t="shared" si="1"/>
        <v>0.008067925248042694</v>
      </c>
      <c r="H23" s="5"/>
      <c r="I23" s="11">
        <v>40207</v>
      </c>
      <c r="J23" s="12">
        <v>1073.87</v>
      </c>
      <c r="K23" s="5">
        <f t="shared" si="2"/>
        <v>-0.009877767489622453</v>
      </c>
      <c r="M23" s="4" t="s">
        <v>23</v>
      </c>
      <c r="O23" s="17">
        <f>O11*(O2/O8)</f>
        <v>0.5531408510951198</v>
      </c>
    </row>
    <row r="24" spans="1:15" ht="12.75">
      <c r="A24" s="11">
        <v>40210</v>
      </c>
      <c r="B24" s="12">
        <v>52.72</v>
      </c>
      <c r="C24" s="5">
        <f t="shared" si="0"/>
        <v>0.0024689025929988946</v>
      </c>
      <c r="D24" s="1"/>
      <c r="E24" s="11">
        <v>40210</v>
      </c>
      <c r="F24" s="12">
        <v>36.2</v>
      </c>
      <c r="G24" s="5">
        <f t="shared" si="1"/>
        <v>0.003043300177028216</v>
      </c>
      <c r="H24" s="5"/>
      <c r="I24" s="11">
        <v>40210</v>
      </c>
      <c r="J24" s="12">
        <v>1089.19</v>
      </c>
      <c r="K24" s="5">
        <f t="shared" si="2"/>
        <v>0.014165354795150988</v>
      </c>
      <c r="M24" s="4" t="s">
        <v>24</v>
      </c>
      <c r="O24" s="3">
        <v>0.58</v>
      </c>
    </row>
    <row r="25" spans="1:11" ht="12.75">
      <c r="A25" s="11">
        <v>40211</v>
      </c>
      <c r="B25" s="12">
        <v>53.37</v>
      </c>
      <c r="C25" s="5">
        <f t="shared" si="0"/>
        <v>0.012253900151601648</v>
      </c>
      <c r="D25" s="1"/>
      <c r="E25" s="11">
        <v>40211</v>
      </c>
      <c r="F25" s="12">
        <v>36.71</v>
      </c>
      <c r="G25" s="5">
        <f t="shared" si="1"/>
        <v>0.013990078677017523</v>
      </c>
      <c r="H25" s="5"/>
      <c r="I25" s="11">
        <v>40211</v>
      </c>
      <c r="J25" s="12">
        <v>1103.32</v>
      </c>
      <c r="K25" s="5">
        <f t="shared" si="2"/>
        <v>0.01288951533068827</v>
      </c>
    </row>
    <row r="26" spans="1:13" ht="12.75">
      <c r="A26" s="11">
        <v>40212</v>
      </c>
      <c r="B26" s="12">
        <v>53.19</v>
      </c>
      <c r="C26" s="5">
        <f t="shared" si="0"/>
        <v>-0.003378381591627195</v>
      </c>
      <c r="D26" s="1"/>
      <c r="E26" s="11">
        <v>40212</v>
      </c>
      <c r="F26" s="12">
        <v>36.47</v>
      </c>
      <c r="G26" s="5">
        <f t="shared" si="1"/>
        <v>-0.006559192688154158</v>
      </c>
      <c r="H26" s="5"/>
      <c r="I26" s="11">
        <v>40212</v>
      </c>
      <c r="J26" s="12">
        <v>1097.28</v>
      </c>
      <c r="K26" s="5">
        <f t="shared" si="2"/>
        <v>-0.005489425763279087</v>
      </c>
      <c r="M26" s="4" t="s">
        <v>22</v>
      </c>
    </row>
    <row r="27" spans="1:15" ht="12.75">
      <c r="A27" s="11">
        <v>40213</v>
      </c>
      <c r="B27" s="12">
        <v>51.8</v>
      </c>
      <c r="C27" s="5">
        <f aca="true" t="shared" si="3" ref="C27:C90">LN(B27/B26)</f>
        <v>-0.02648025948878889</v>
      </c>
      <c r="D27" s="1"/>
      <c r="E27" s="11">
        <v>40213</v>
      </c>
      <c r="F27" s="12">
        <v>35.05</v>
      </c>
      <c r="G27" s="5">
        <f t="shared" si="1"/>
        <v>-0.03971439133998986</v>
      </c>
      <c r="H27" s="5"/>
      <c r="I27" s="11">
        <v>40213</v>
      </c>
      <c r="J27" s="12">
        <v>1063.11</v>
      </c>
      <c r="K27" s="5">
        <f aca="true" t="shared" si="4" ref="K27:K90">LN(J27/J26)</f>
        <v>-0.031635815571409806</v>
      </c>
      <c r="M27" s="4" t="s">
        <v>33</v>
      </c>
      <c r="O27" s="17">
        <f>O14*(O5/O8)</f>
        <v>1.0434415448095935</v>
      </c>
    </row>
    <row r="28" spans="1:15" ht="12.75">
      <c r="A28" s="11">
        <v>40214</v>
      </c>
      <c r="B28" s="12">
        <v>51.47</v>
      </c>
      <c r="C28" s="5">
        <f t="shared" si="3"/>
        <v>-0.006391035600774216</v>
      </c>
      <c r="D28" s="1"/>
      <c r="E28" s="11">
        <v>40214</v>
      </c>
      <c r="F28" s="12">
        <v>35.28</v>
      </c>
      <c r="G28" s="5">
        <f t="shared" si="1"/>
        <v>0.006540617657991609</v>
      </c>
      <c r="H28" s="5"/>
      <c r="I28" s="11">
        <v>40214</v>
      </c>
      <c r="J28" s="12">
        <v>1066.19</v>
      </c>
      <c r="K28" s="5">
        <f t="shared" si="4"/>
        <v>0.0028929715381732983</v>
      </c>
      <c r="M28" s="4" t="s">
        <v>34</v>
      </c>
      <c r="O28" s="3">
        <v>1.32</v>
      </c>
    </row>
    <row r="29" spans="1:13" ht="12.75">
      <c r="A29" s="11">
        <v>40217</v>
      </c>
      <c r="B29" s="12">
        <v>51.04</v>
      </c>
      <c r="C29" s="5">
        <f t="shared" si="3"/>
        <v>-0.00838947462812866</v>
      </c>
      <c r="D29" s="1"/>
      <c r="E29" s="11">
        <v>40217</v>
      </c>
      <c r="F29" s="12">
        <v>34.93</v>
      </c>
      <c r="G29" s="5">
        <f t="shared" si="1"/>
        <v>-0.009970172319850028</v>
      </c>
      <c r="H29" s="5"/>
      <c r="I29" s="11">
        <v>40217</v>
      </c>
      <c r="J29" s="12">
        <v>1056.74</v>
      </c>
      <c r="K29" s="5">
        <f t="shared" si="4"/>
        <v>-0.008902848815299853</v>
      </c>
      <c r="M29" s="3" t="s">
        <v>35</v>
      </c>
    </row>
    <row r="30" spans="1:13" ht="12.75">
      <c r="A30" s="11">
        <v>40218</v>
      </c>
      <c r="B30" s="12">
        <v>52.36</v>
      </c>
      <c r="C30" s="5">
        <f t="shared" si="3"/>
        <v>0.025533302005164845</v>
      </c>
      <c r="D30" s="1"/>
      <c r="E30" s="11">
        <v>40218</v>
      </c>
      <c r="F30" s="12">
        <v>35.43</v>
      </c>
      <c r="G30" s="5">
        <f t="shared" si="1"/>
        <v>0.014212860058640102</v>
      </c>
      <c r="H30" s="5"/>
      <c r="I30" s="11">
        <v>40218</v>
      </c>
      <c r="J30" s="12">
        <v>1070.52</v>
      </c>
      <c r="K30" s="5">
        <f t="shared" si="4"/>
        <v>0.012955814287673312</v>
      </c>
      <c r="M30" s="3" t="s">
        <v>36</v>
      </c>
    </row>
    <row r="31" spans="1:13" ht="12.75">
      <c r="A31" s="11">
        <v>40219</v>
      </c>
      <c r="B31" s="12">
        <v>52.15</v>
      </c>
      <c r="C31" s="5">
        <f t="shared" si="3"/>
        <v>-0.004018759594917744</v>
      </c>
      <c r="D31" s="1"/>
      <c r="E31" s="11">
        <v>40219</v>
      </c>
      <c r="F31" s="12">
        <v>34.86</v>
      </c>
      <c r="G31" s="5">
        <f t="shared" si="1"/>
        <v>-0.016218878785505812</v>
      </c>
      <c r="H31" s="5"/>
      <c r="I31" s="11">
        <v>40219</v>
      </c>
      <c r="J31" s="12">
        <v>1068.13</v>
      </c>
      <c r="K31" s="5">
        <f t="shared" si="4"/>
        <v>-0.0022350557547347752</v>
      </c>
      <c r="M31" s="3" t="s">
        <v>37</v>
      </c>
    </row>
    <row r="32" spans="1:13" ht="12.75">
      <c r="A32" s="11">
        <v>40220</v>
      </c>
      <c r="B32" s="12">
        <v>52.56</v>
      </c>
      <c r="C32" s="5">
        <f t="shared" si="3"/>
        <v>0.007831192729573605</v>
      </c>
      <c r="D32" s="1"/>
      <c r="E32" s="11">
        <v>40220</v>
      </c>
      <c r="F32" s="12">
        <v>35.11</v>
      </c>
      <c r="G32" s="5">
        <f t="shared" si="1"/>
        <v>0.00714595008846607</v>
      </c>
      <c r="H32" s="5"/>
      <c r="I32" s="11">
        <v>40220</v>
      </c>
      <c r="J32" s="12">
        <v>1078.47</v>
      </c>
      <c r="K32" s="5">
        <f t="shared" si="4"/>
        <v>0.009633914071687014</v>
      </c>
      <c r="M32" s="3" t="s">
        <v>40</v>
      </c>
    </row>
    <row r="33" spans="1:13" ht="12.75">
      <c r="A33" s="11">
        <v>40221</v>
      </c>
      <c r="B33" s="12">
        <v>52.33</v>
      </c>
      <c r="C33" s="5">
        <f t="shared" si="3"/>
        <v>-0.004385553792238674</v>
      </c>
      <c r="D33" s="1"/>
      <c r="E33" s="11">
        <v>40221</v>
      </c>
      <c r="F33" s="12">
        <v>35.22</v>
      </c>
      <c r="G33" s="5">
        <f t="shared" si="1"/>
        <v>0.003128112887719089</v>
      </c>
      <c r="H33" s="5"/>
      <c r="I33" s="11">
        <v>40221</v>
      </c>
      <c r="J33" s="12">
        <v>1075.51</v>
      </c>
      <c r="K33" s="5">
        <f t="shared" si="4"/>
        <v>-0.0027484023651562135</v>
      </c>
      <c r="M33" s="3" t="s">
        <v>38</v>
      </c>
    </row>
    <row r="34" spans="1:13" ht="12.75">
      <c r="A34" s="11">
        <v>40225</v>
      </c>
      <c r="B34" s="12">
        <v>53.15</v>
      </c>
      <c r="C34" s="5">
        <f t="shared" si="3"/>
        <v>0.015548284403840477</v>
      </c>
      <c r="D34" s="1"/>
      <c r="E34" s="11">
        <v>40225</v>
      </c>
      <c r="F34" s="12">
        <v>35.88</v>
      </c>
      <c r="G34" s="5">
        <f t="shared" si="1"/>
        <v>0.01856593412253541</v>
      </c>
      <c r="H34" s="5"/>
      <c r="I34" s="11">
        <v>40225</v>
      </c>
      <c r="J34" s="12">
        <v>1094.87</v>
      </c>
      <c r="K34" s="5">
        <f t="shared" si="4"/>
        <v>0.01784066707597497</v>
      </c>
      <c r="M34" s="3" t="s">
        <v>39</v>
      </c>
    </row>
    <row r="35" spans="1:11" ht="12.75">
      <c r="A35" s="11">
        <v>40226</v>
      </c>
      <c r="B35" s="12">
        <v>53.64</v>
      </c>
      <c r="C35" s="5">
        <f t="shared" si="3"/>
        <v>0.009176953625520902</v>
      </c>
      <c r="D35" s="1"/>
      <c r="E35" s="11">
        <v>40226</v>
      </c>
      <c r="F35" s="12">
        <v>35.73</v>
      </c>
      <c r="G35" s="5">
        <f t="shared" si="1"/>
        <v>-0.004189365155277106</v>
      </c>
      <c r="H35" s="5"/>
      <c r="I35" s="11">
        <v>40226</v>
      </c>
      <c r="J35" s="12">
        <v>1099.51</v>
      </c>
      <c r="K35" s="5">
        <f t="shared" si="4"/>
        <v>0.004228991255194203</v>
      </c>
    </row>
    <row r="36" spans="1:15" ht="12.75">
      <c r="A36" s="11">
        <v>40227</v>
      </c>
      <c r="B36" s="12">
        <v>54.2</v>
      </c>
      <c r="C36" s="5">
        <f t="shared" si="3"/>
        <v>0.010385850032122834</v>
      </c>
      <c r="D36" s="1"/>
      <c r="E36" s="11">
        <v>40227</v>
      </c>
      <c r="F36" s="12">
        <v>35.6</v>
      </c>
      <c r="G36" s="5">
        <f t="shared" si="1"/>
        <v>-0.0036450341773334844</v>
      </c>
      <c r="H36" s="5"/>
      <c r="I36" s="11">
        <v>40227</v>
      </c>
      <c r="J36" s="12">
        <v>1106.75</v>
      </c>
      <c r="K36" s="5">
        <f t="shared" si="4"/>
        <v>0.006563166615592701</v>
      </c>
      <c r="M36" s="4" t="s">
        <v>44</v>
      </c>
      <c r="O36" s="1">
        <v>0.04</v>
      </c>
    </row>
    <row r="37" spans="1:15" ht="12.75">
      <c r="A37" s="11">
        <v>40228</v>
      </c>
      <c r="B37" s="12">
        <v>54.02</v>
      </c>
      <c r="C37" s="5">
        <f t="shared" si="3"/>
        <v>-0.0033265600811309653</v>
      </c>
      <c r="D37" s="1"/>
      <c r="E37" s="11">
        <v>40228</v>
      </c>
      <c r="F37" s="12">
        <v>35.79</v>
      </c>
      <c r="G37" s="5">
        <f t="shared" si="1"/>
        <v>0.005322886919949582</v>
      </c>
      <c r="H37" s="5"/>
      <c r="I37" s="11">
        <v>40228</v>
      </c>
      <c r="J37" s="12">
        <v>1109.17</v>
      </c>
      <c r="K37" s="5">
        <f t="shared" si="4"/>
        <v>0.002184195243594415</v>
      </c>
      <c r="M37" s="4" t="s">
        <v>45</v>
      </c>
      <c r="O37" s="1">
        <v>0.05</v>
      </c>
    </row>
    <row r="38" spans="1:13" ht="12.75">
      <c r="A38" s="11">
        <v>40231</v>
      </c>
      <c r="B38" s="12">
        <v>53.69</v>
      </c>
      <c r="C38" s="5">
        <f t="shared" si="3"/>
        <v>-0.006127583929991537</v>
      </c>
      <c r="D38" s="1"/>
      <c r="E38" s="11">
        <v>40231</v>
      </c>
      <c r="F38" s="12">
        <v>36.01</v>
      </c>
      <c r="G38" s="5">
        <f t="shared" si="1"/>
        <v>0.006128152882849385</v>
      </c>
      <c r="H38" s="5"/>
      <c r="I38" s="11">
        <v>40231</v>
      </c>
      <c r="J38" s="12">
        <v>1108.01</v>
      </c>
      <c r="K38" s="5">
        <f t="shared" si="4"/>
        <v>-0.0010463743185851612</v>
      </c>
      <c r="M38" s="4" t="s">
        <v>41</v>
      </c>
    </row>
    <row r="39" spans="1:15" ht="12.75">
      <c r="A39" s="11">
        <v>40232</v>
      </c>
      <c r="B39" s="12">
        <v>53.16</v>
      </c>
      <c r="C39" s="5">
        <f t="shared" si="3"/>
        <v>-0.009920530589433561</v>
      </c>
      <c r="D39" s="1"/>
      <c r="E39" s="11">
        <v>40232</v>
      </c>
      <c r="F39" s="12">
        <v>35.85</v>
      </c>
      <c r="G39" s="5">
        <f t="shared" si="1"/>
        <v>-0.004453110615154429</v>
      </c>
      <c r="H39" s="5"/>
      <c r="I39" s="11">
        <v>40232</v>
      </c>
      <c r="J39" s="12">
        <v>1094.6</v>
      </c>
      <c r="K39" s="5">
        <f t="shared" si="4"/>
        <v>-0.012176613827442041</v>
      </c>
      <c r="M39" s="4" t="s">
        <v>43</v>
      </c>
      <c r="O39" s="5">
        <f>O$36+O24*O$37</f>
        <v>0.069</v>
      </c>
    </row>
    <row r="40" spans="1:13" ht="12.75">
      <c r="A40" s="11">
        <v>40233</v>
      </c>
      <c r="B40" s="12">
        <v>53.48</v>
      </c>
      <c r="C40" s="5">
        <f t="shared" si="3"/>
        <v>0.00600151838869776</v>
      </c>
      <c r="D40" s="1"/>
      <c r="E40" s="11">
        <v>40233</v>
      </c>
      <c r="F40" s="12">
        <v>36.38</v>
      </c>
      <c r="G40" s="5">
        <f t="shared" si="1"/>
        <v>0.01467560604434688</v>
      </c>
      <c r="H40" s="5"/>
      <c r="I40" s="11">
        <v>40233</v>
      </c>
      <c r="J40" s="12">
        <v>1105.24</v>
      </c>
      <c r="K40" s="5">
        <f t="shared" si="4"/>
        <v>0.00967350622884524</v>
      </c>
      <c r="M40" s="4" t="s">
        <v>77</v>
      </c>
    </row>
    <row r="41" spans="1:11" ht="12.75">
      <c r="A41" s="11">
        <v>40234</v>
      </c>
      <c r="B41" s="12">
        <v>51.5</v>
      </c>
      <c r="C41" s="5">
        <f t="shared" si="3"/>
        <v>-0.03772594456405188</v>
      </c>
      <c r="D41" s="1"/>
      <c r="E41" s="11">
        <v>40234</v>
      </c>
      <c r="F41" s="12">
        <v>36.31</v>
      </c>
      <c r="G41" s="5">
        <f t="shared" si="1"/>
        <v>-0.0019259876637318272</v>
      </c>
      <c r="H41" s="5"/>
      <c r="I41" s="11">
        <v>40234</v>
      </c>
      <c r="J41" s="12">
        <v>1102.94</v>
      </c>
      <c r="K41" s="5">
        <f t="shared" si="4"/>
        <v>-0.0020831642635576906</v>
      </c>
    </row>
    <row r="42" spans="1:13" ht="12.75">
      <c r="A42" s="11">
        <v>40235</v>
      </c>
      <c r="B42" s="12">
        <v>51.11</v>
      </c>
      <c r="C42" s="5">
        <f t="shared" si="3"/>
        <v>-0.007601634889502273</v>
      </c>
      <c r="D42" s="1"/>
      <c r="E42" s="11">
        <v>40235</v>
      </c>
      <c r="F42" s="12">
        <v>35.95</v>
      </c>
      <c r="G42" s="5">
        <f t="shared" si="1"/>
        <v>-0.009964101259188759</v>
      </c>
      <c r="H42" s="5"/>
      <c r="I42" s="11">
        <v>40235</v>
      </c>
      <c r="J42" s="12">
        <v>1104.49</v>
      </c>
      <c r="K42" s="5">
        <f t="shared" si="4"/>
        <v>0.00140434827355034</v>
      </c>
      <c r="M42" s="4" t="s">
        <v>55</v>
      </c>
    </row>
    <row r="43" spans="1:15" ht="12.75">
      <c r="A43" s="11">
        <v>40238</v>
      </c>
      <c r="B43" s="12">
        <v>51.64</v>
      </c>
      <c r="C43" s="5">
        <f t="shared" si="3"/>
        <v>0.010316393198253556</v>
      </c>
      <c r="D43" s="1"/>
      <c r="E43" s="11">
        <v>40238</v>
      </c>
      <c r="F43" s="12">
        <v>36.24</v>
      </c>
      <c r="G43" s="5">
        <f t="shared" si="1"/>
        <v>0.008034397007722967</v>
      </c>
      <c r="H43" s="5"/>
      <c r="I43" s="11">
        <v>40238</v>
      </c>
      <c r="J43" s="12">
        <v>1115.71</v>
      </c>
      <c r="K43" s="5">
        <f t="shared" si="4"/>
        <v>0.010107283593191702</v>
      </c>
      <c r="M43" s="4" t="s">
        <v>42</v>
      </c>
      <c r="O43" s="5">
        <f>O$36+O28*O$37</f>
        <v>0.10600000000000001</v>
      </c>
    </row>
    <row r="44" spans="1:13" ht="12.75">
      <c r="A44" s="11">
        <v>40239</v>
      </c>
      <c r="B44" s="12">
        <v>51.67</v>
      </c>
      <c r="C44" s="5">
        <f t="shared" si="3"/>
        <v>0.0005807763206514824</v>
      </c>
      <c r="D44" s="1"/>
      <c r="E44" s="11">
        <v>40239</v>
      </c>
      <c r="F44" s="12">
        <v>35.9</v>
      </c>
      <c r="G44" s="5">
        <f t="shared" si="1"/>
        <v>-0.009426185680545495</v>
      </c>
      <c r="H44" s="5"/>
      <c r="I44" s="11">
        <v>40239</v>
      </c>
      <c r="J44" s="12">
        <v>1118.31</v>
      </c>
      <c r="K44" s="5">
        <f t="shared" si="4"/>
        <v>0.0023276435966405676</v>
      </c>
      <c r="M44" s="4" t="s">
        <v>77</v>
      </c>
    </row>
    <row r="45" spans="1:11" ht="12.75">
      <c r="A45" s="11">
        <v>40240</v>
      </c>
      <c r="B45" s="12">
        <v>52.28</v>
      </c>
      <c r="C45" s="5">
        <f t="shared" si="3"/>
        <v>0.01173654645692802</v>
      </c>
      <c r="D45" s="1"/>
      <c r="E45" s="11">
        <v>40240</v>
      </c>
      <c r="F45" s="12">
        <v>35.99</v>
      </c>
      <c r="G45" s="5">
        <f t="shared" si="1"/>
        <v>0.0025038265967061487</v>
      </c>
      <c r="H45" s="5"/>
      <c r="I45" s="11">
        <v>40240</v>
      </c>
      <c r="J45" s="12">
        <v>1118.79</v>
      </c>
      <c r="K45" s="5">
        <f t="shared" si="4"/>
        <v>0.00042912700135530314</v>
      </c>
    </row>
    <row r="46" spans="1:13" ht="12.75">
      <c r="A46" s="11">
        <v>40241</v>
      </c>
      <c r="B46" s="12">
        <v>52.81</v>
      </c>
      <c r="C46" s="5">
        <f>LN(B46/B45)</f>
        <v>0.010086677962820529</v>
      </c>
      <c r="D46" s="1"/>
      <c r="E46" s="11">
        <v>40241</v>
      </c>
      <c r="F46" s="12">
        <v>36.59</v>
      </c>
      <c r="G46" s="5">
        <f>LN(F46/F45)</f>
        <v>0.016533856940176207</v>
      </c>
      <c r="H46" s="5"/>
      <c r="I46" s="11">
        <v>40241</v>
      </c>
      <c r="J46" s="12">
        <v>1122.97</v>
      </c>
      <c r="K46" s="5">
        <f>LN(J46/J45)</f>
        <v>0.003729217083266287</v>
      </c>
      <c r="M46" s="4" t="s">
        <v>46</v>
      </c>
    </row>
    <row r="47" spans="1:13" ht="12.75">
      <c r="A47" s="11">
        <v>40242</v>
      </c>
      <c r="B47" s="12">
        <v>53.03</v>
      </c>
      <c r="C47" s="5">
        <f t="shared" si="3"/>
        <v>0.004157224430196912</v>
      </c>
      <c r="D47" s="1"/>
      <c r="E47" s="11">
        <v>40242</v>
      </c>
      <c r="F47" s="12">
        <v>38.05</v>
      </c>
      <c r="G47" s="5">
        <f t="shared" si="1"/>
        <v>0.03912610527657917</v>
      </c>
      <c r="H47" s="5"/>
      <c r="I47" s="11">
        <v>40242</v>
      </c>
      <c r="J47" s="12">
        <v>1138.7</v>
      </c>
      <c r="K47" s="5">
        <f t="shared" si="4"/>
        <v>0.0139102995934497</v>
      </c>
      <c r="M47" s="4" t="s">
        <v>47</v>
      </c>
    </row>
    <row r="48" spans="1:15" ht="12.75">
      <c r="A48" s="11">
        <v>40245</v>
      </c>
      <c r="B48" s="12">
        <v>52.8</v>
      </c>
      <c r="C48" s="5">
        <f t="shared" si="3"/>
        <v>-0.004346600436822927</v>
      </c>
      <c r="D48" s="1"/>
      <c r="E48" s="11">
        <v>40245</v>
      </c>
      <c r="F48" s="12">
        <v>38.75</v>
      </c>
      <c r="G48" s="5">
        <f t="shared" si="1"/>
        <v>0.0182296714916612</v>
      </c>
      <c r="H48" s="5"/>
      <c r="I48" s="11">
        <v>40245</v>
      </c>
      <c r="J48" s="12">
        <v>1138.5</v>
      </c>
      <c r="K48" s="5">
        <f t="shared" si="4"/>
        <v>-0.00017565431276499765</v>
      </c>
      <c r="M48" s="3" t="s">
        <v>50</v>
      </c>
      <c r="O48" s="5"/>
    </row>
    <row r="49" spans="1:13" ht="12.75">
      <c r="A49" s="11">
        <v>40246</v>
      </c>
      <c r="B49" s="12">
        <v>52.53</v>
      </c>
      <c r="C49" s="5">
        <f t="shared" si="3"/>
        <v>-0.005126755746345515</v>
      </c>
      <c r="D49" s="1"/>
      <c r="E49" s="11">
        <v>40246</v>
      </c>
      <c r="F49" s="12">
        <v>38.32</v>
      </c>
      <c r="G49" s="5">
        <f t="shared" si="1"/>
        <v>-0.011158802696696194</v>
      </c>
      <c r="H49" s="5"/>
      <c r="I49" s="11">
        <v>40246</v>
      </c>
      <c r="J49" s="12">
        <v>1140.45</v>
      </c>
      <c r="K49" s="5">
        <f t="shared" si="4"/>
        <v>0.0017113148387610981</v>
      </c>
      <c r="M49" s="3" t="s">
        <v>51</v>
      </c>
    </row>
    <row r="50" spans="1:11" ht="12.75">
      <c r="A50" s="11">
        <v>40247</v>
      </c>
      <c r="B50" s="12">
        <v>52.55</v>
      </c>
      <c r="C50" s="5">
        <f t="shared" si="3"/>
        <v>0.00038066235708983576</v>
      </c>
      <c r="D50" s="1"/>
      <c r="E50" s="11">
        <v>40247</v>
      </c>
      <c r="F50" s="12">
        <v>38.37</v>
      </c>
      <c r="G50" s="5">
        <f t="shared" si="1"/>
        <v>0.0013039511562010968</v>
      </c>
      <c r="H50" s="5"/>
      <c r="I50" s="11">
        <v>40247</v>
      </c>
      <c r="J50" s="12">
        <v>1145.61</v>
      </c>
      <c r="K50" s="5">
        <f t="shared" si="4"/>
        <v>0.004514324876007007</v>
      </c>
    </row>
    <row r="51" spans="1:13" ht="12.75">
      <c r="A51" s="11">
        <v>40248</v>
      </c>
      <c r="B51" s="12">
        <v>52.39</v>
      </c>
      <c r="C51" s="5">
        <f t="shared" si="3"/>
        <v>-0.0030493639028317324</v>
      </c>
      <c r="D51" s="1"/>
      <c r="E51" s="11">
        <v>40248</v>
      </c>
      <c r="F51" s="12">
        <v>38.87</v>
      </c>
      <c r="G51" s="5">
        <f t="shared" si="1"/>
        <v>0.012946840605270777</v>
      </c>
      <c r="H51" s="5"/>
      <c r="I51" s="11">
        <v>40248</v>
      </c>
      <c r="J51" s="12">
        <v>1150.24</v>
      </c>
      <c r="K51" s="5">
        <f t="shared" si="4"/>
        <v>0.004033370016998894</v>
      </c>
      <c r="M51" s="4" t="s">
        <v>48</v>
      </c>
    </row>
    <row r="52" spans="1:13" ht="12.75">
      <c r="A52" s="11">
        <v>40249</v>
      </c>
      <c r="B52" s="12">
        <v>52.14</v>
      </c>
      <c r="C52" s="5">
        <f t="shared" si="3"/>
        <v>-0.0047833249147727075</v>
      </c>
      <c r="D52" s="1"/>
      <c r="E52" s="11">
        <v>40249</v>
      </c>
      <c r="F52" s="12">
        <v>39.51</v>
      </c>
      <c r="G52" s="5">
        <f t="shared" si="1"/>
        <v>0.016331059559167645</v>
      </c>
      <c r="H52" s="5"/>
      <c r="I52" s="11">
        <v>40249</v>
      </c>
      <c r="J52" s="12">
        <v>1149.99</v>
      </c>
      <c r="K52" s="5">
        <f t="shared" si="4"/>
        <v>-0.00021736956824699424</v>
      </c>
      <c r="M52" s="4" t="s">
        <v>49</v>
      </c>
    </row>
    <row r="53" spans="1:15" ht="12.75">
      <c r="A53" s="11">
        <v>40252</v>
      </c>
      <c r="B53" s="12">
        <v>52.44</v>
      </c>
      <c r="C53" s="5">
        <f t="shared" si="3"/>
        <v>0.005737250390143373</v>
      </c>
      <c r="D53" s="1"/>
      <c r="E53" s="11">
        <v>40252</v>
      </c>
      <c r="F53" s="12">
        <v>39</v>
      </c>
      <c r="G53" s="5">
        <f t="shared" si="1"/>
        <v>-0.012992158293652887</v>
      </c>
      <c r="H53" s="5"/>
      <c r="I53" s="11">
        <v>40252</v>
      </c>
      <c r="J53" s="12">
        <v>1150.51</v>
      </c>
      <c r="K53" s="5">
        <f t="shared" si="4"/>
        <v>0.00045207564343076404</v>
      </c>
      <c r="M53" s="3" t="s">
        <v>53</v>
      </c>
      <c r="O53" s="5">
        <f>SUM(G5:G256)</f>
        <v>-0.12511167747446422</v>
      </c>
    </row>
    <row r="54" spans="1:13" ht="12.75">
      <c r="A54" s="11">
        <v>40253</v>
      </c>
      <c r="B54" s="12">
        <v>52.49</v>
      </c>
      <c r="C54" s="5">
        <f t="shared" si="3"/>
        <v>0.000953016368709504</v>
      </c>
      <c r="D54" s="1"/>
      <c r="E54" s="11">
        <v>40253</v>
      </c>
      <c r="F54" s="12">
        <v>38.98</v>
      </c>
      <c r="G54" s="5">
        <f t="shared" si="1"/>
        <v>-0.0005129520502318065</v>
      </c>
      <c r="H54" s="5"/>
      <c r="I54" s="11">
        <v>40253</v>
      </c>
      <c r="J54" s="12">
        <v>1159.46</v>
      </c>
      <c r="K54" s="5">
        <f t="shared" si="4"/>
        <v>0.007749057161496351</v>
      </c>
      <c r="M54" s="3" t="s">
        <v>52</v>
      </c>
    </row>
    <row r="55" spans="1:11" ht="12.75">
      <c r="A55" s="11">
        <v>40254</v>
      </c>
      <c r="B55" s="12">
        <v>52.62</v>
      </c>
      <c r="C55" s="5">
        <f t="shared" si="3"/>
        <v>0.0024736003479382033</v>
      </c>
      <c r="D55" s="1"/>
      <c r="E55" s="11">
        <v>40254</v>
      </c>
      <c r="F55" s="12">
        <v>39.5</v>
      </c>
      <c r="G55" s="5">
        <f t="shared" si="1"/>
        <v>0.013251977827661496</v>
      </c>
      <c r="H55" s="5"/>
      <c r="I55" s="11">
        <v>40254</v>
      </c>
      <c r="J55" s="12">
        <v>1166.21</v>
      </c>
      <c r="K55" s="5">
        <f t="shared" si="4"/>
        <v>0.005804795137565081</v>
      </c>
    </row>
    <row r="56" spans="1:13" ht="12.75">
      <c r="A56" s="11">
        <v>40255</v>
      </c>
      <c r="B56" s="12">
        <v>52.73</v>
      </c>
      <c r="C56" s="5">
        <f t="shared" si="3"/>
        <v>0.002088277930231659</v>
      </c>
      <c r="D56" s="1"/>
      <c r="E56" s="11">
        <v>40255</v>
      </c>
      <c r="F56" s="12">
        <v>39.84</v>
      </c>
      <c r="G56" s="5">
        <f t="shared" si="1"/>
        <v>0.008570760809321478</v>
      </c>
      <c r="H56" s="5"/>
      <c r="I56" s="11">
        <v>40255</v>
      </c>
      <c r="J56" s="12">
        <v>1165.83</v>
      </c>
      <c r="K56" s="5">
        <f t="shared" si="4"/>
        <v>-0.0003258949274998341</v>
      </c>
      <c r="M56" s="4" t="s">
        <v>56</v>
      </c>
    </row>
    <row r="57" spans="1:15" ht="12.75">
      <c r="A57" s="11">
        <v>40256</v>
      </c>
      <c r="B57" s="12">
        <v>53.51</v>
      </c>
      <c r="C57" s="5">
        <f t="shared" si="3"/>
        <v>0.014683998780834793</v>
      </c>
      <c r="D57" s="1"/>
      <c r="E57" s="11">
        <v>40256</v>
      </c>
      <c r="F57" s="12">
        <v>40.37</v>
      </c>
      <c r="G57" s="5">
        <f t="shared" si="1"/>
        <v>0.013215502148451798</v>
      </c>
      <c r="H57" s="5"/>
      <c r="I57" s="11">
        <v>40256</v>
      </c>
      <c r="J57" s="12">
        <v>1159.9</v>
      </c>
      <c r="K57" s="5">
        <f t="shared" si="4"/>
        <v>-0.005099485194476214</v>
      </c>
      <c r="M57" s="4" t="s">
        <v>57</v>
      </c>
      <c r="O57" s="3">
        <v>1</v>
      </c>
    </row>
    <row r="58" spans="1:11" ht="12.75">
      <c r="A58" s="11">
        <v>40259</v>
      </c>
      <c r="B58" s="12">
        <v>53.31</v>
      </c>
      <c r="C58" s="5">
        <f t="shared" si="3"/>
        <v>-0.0037446214885434783</v>
      </c>
      <c r="D58" s="1"/>
      <c r="E58" s="11">
        <v>40259</v>
      </c>
      <c r="F58" s="12">
        <v>40.57</v>
      </c>
      <c r="G58" s="5">
        <f t="shared" si="1"/>
        <v>0.004941942353506592</v>
      </c>
      <c r="H58" s="5"/>
      <c r="I58" s="11">
        <v>40259</v>
      </c>
      <c r="J58" s="12">
        <v>1165.81</v>
      </c>
      <c r="K58" s="5">
        <f t="shared" si="4"/>
        <v>0.0050823298874814495</v>
      </c>
    </row>
    <row r="59" spans="1:13" ht="12.75">
      <c r="A59" s="11">
        <v>40260</v>
      </c>
      <c r="B59" s="12">
        <v>54.05</v>
      </c>
      <c r="C59" s="5">
        <f t="shared" si="3"/>
        <v>0.013785613250547595</v>
      </c>
      <c r="D59" s="1"/>
      <c r="E59" s="11">
        <v>40260</v>
      </c>
      <c r="F59" s="12">
        <v>40.88</v>
      </c>
      <c r="G59" s="5">
        <f t="shared" si="1"/>
        <v>0.00761206867709329</v>
      </c>
      <c r="H59" s="5"/>
      <c r="I59" s="11">
        <v>40260</v>
      </c>
      <c r="J59" s="12">
        <v>1174.17</v>
      </c>
      <c r="K59" s="5">
        <f t="shared" si="4"/>
        <v>0.0071453906182156945</v>
      </c>
      <c r="M59" s="4" t="s">
        <v>62</v>
      </c>
    </row>
    <row r="60" spans="1:15" ht="12.75">
      <c r="A60" s="11">
        <v>40261</v>
      </c>
      <c r="B60" s="12">
        <v>53.39</v>
      </c>
      <c r="C60" s="5">
        <f t="shared" si="3"/>
        <v>-0.012286081573122411</v>
      </c>
      <c r="D60" s="1"/>
      <c r="E60" s="11">
        <v>40261</v>
      </c>
      <c r="F60" s="12">
        <v>40.55</v>
      </c>
      <c r="G60" s="5">
        <f t="shared" si="1"/>
        <v>-0.008105165334027171</v>
      </c>
      <c r="H60" s="5"/>
      <c r="I60" s="11">
        <v>40261</v>
      </c>
      <c r="J60" s="12">
        <v>1167.72</v>
      </c>
      <c r="K60" s="5">
        <f t="shared" si="4"/>
        <v>-0.005508385371629812</v>
      </c>
      <c r="M60" s="4" t="s">
        <v>59</v>
      </c>
      <c r="O60" s="5">
        <f>O$36+O57*O$37</f>
        <v>0.09</v>
      </c>
    </row>
    <row r="61" spans="1:11" ht="12.75">
      <c r="A61" s="11">
        <v>40262</v>
      </c>
      <c r="B61" s="12">
        <v>53.56</v>
      </c>
      <c r="C61" s="5">
        <f t="shared" si="3"/>
        <v>0.003179058310877001</v>
      </c>
      <c r="D61" s="1"/>
      <c r="E61" s="11">
        <v>40262</v>
      </c>
      <c r="F61" s="12">
        <v>42.01</v>
      </c>
      <c r="G61" s="5">
        <f t="shared" si="1"/>
        <v>0.035371904619868694</v>
      </c>
      <c r="H61" s="5"/>
      <c r="I61" s="11">
        <v>40262</v>
      </c>
      <c r="J61" s="12">
        <v>1165.73</v>
      </c>
      <c r="K61" s="5">
        <f t="shared" si="4"/>
        <v>-0.0017056294177613758</v>
      </c>
    </row>
    <row r="62" spans="1:13" ht="12.75">
      <c r="A62" s="11">
        <v>40263</v>
      </c>
      <c r="B62" s="12">
        <v>53.41</v>
      </c>
      <c r="C62" s="5">
        <f t="shared" si="3"/>
        <v>-0.002804526471292934</v>
      </c>
      <c r="D62" s="1"/>
      <c r="E62" s="11">
        <v>40263</v>
      </c>
      <c r="F62" s="12">
        <v>42.5</v>
      </c>
      <c r="G62" s="5">
        <f t="shared" si="1"/>
        <v>0.011596390749080445</v>
      </c>
      <c r="H62" s="5"/>
      <c r="I62" s="11">
        <v>40263</v>
      </c>
      <c r="J62" s="12">
        <v>1166.59</v>
      </c>
      <c r="K62" s="5">
        <f t="shared" si="4"/>
        <v>0.0007374631602661291</v>
      </c>
      <c r="M62" s="4" t="s">
        <v>58</v>
      </c>
    </row>
    <row r="63" spans="1:15" ht="12.75">
      <c r="A63" s="11">
        <v>40266</v>
      </c>
      <c r="B63" s="12">
        <v>53.53</v>
      </c>
      <c r="C63" s="5">
        <f t="shared" si="3"/>
        <v>0.0022442500536110784</v>
      </c>
      <c r="D63" s="1"/>
      <c r="E63" s="11">
        <v>40266</v>
      </c>
      <c r="F63" s="12">
        <v>42.35</v>
      </c>
      <c r="G63" s="5">
        <f t="shared" si="1"/>
        <v>-0.0035356548323077553</v>
      </c>
      <c r="H63" s="5"/>
      <c r="I63" s="11">
        <v>40266</v>
      </c>
      <c r="J63" s="12">
        <v>1173.22</v>
      </c>
      <c r="K63" s="5">
        <f t="shared" si="4"/>
        <v>0.005667141985337086</v>
      </c>
      <c r="M63" s="4" t="s">
        <v>54</v>
      </c>
      <c r="O63" s="5">
        <f>SUM(K5:K256)</f>
        <v>0.12029286181358188</v>
      </c>
    </row>
    <row r="64" spans="1:13" ht="12.75">
      <c r="A64" s="11">
        <v>40267</v>
      </c>
      <c r="B64" s="12">
        <v>53.63</v>
      </c>
      <c r="C64" s="5">
        <f t="shared" si="3"/>
        <v>0.0018663685895439514</v>
      </c>
      <c r="D64" s="1"/>
      <c r="E64" s="11">
        <v>40267</v>
      </c>
      <c r="F64" s="12">
        <v>41.97</v>
      </c>
      <c r="G64" s="5">
        <f t="shared" si="1"/>
        <v>-0.009013343752563996</v>
      </c>
      <c r="H64" s="5"/>
      <c r="I64" s="11">
        <v>40267</v>
      </c>
      <c r="J64" s="12">
        <v>1173.27</v>
      </c>
      <c r="K64" s="5">
        <f t="shared" si="4"/>
        <v>4.2616844740564804E-05</v>
      </c>
      <c r="M64" s="3" t="s">
        <v>60</v>
      </c>
    </row>
    <row r="65" spans="1:13" ht="12.75">
      <c r="A65" s="11">
        <v>40268</v>
      </c>
      <c r="B65" s="12">
        <v>53.76</v>
      </c>
      <c r="C65" s="5">
        <f t="shared" si="3"/>
        <v>0.0024210832200601794</v>
      </c>
      <c r="D65" s="1"/>
      <c r="E65" s="11">
        <v>40268</v>
      </c>
      <c r="F65" s="12">
        <v>41.89</v>
      </c>
      <c r="G65" s="5">
        <f t="shared" si="1"/>
        <v>-0.001907942386555999</v>
      </c>
      <c r="H65" s="5"/>
      <c r="I65" s="11">
        <v>40268</v>
      </c>
      <c r="J65" s="12">
        <v>1169.43</v>
      </c>
      <c r="K65" s="5">
        <f t="shared" si="4"/>
        <v>-0.0032782716003415245</v>
      </c>
      <c r="M65" s="3" t="s">
        <v>61</v>
      </c>
    </row>
    <row r="66" spans="1:11" ht="12.75">
      <c r="A66" s="11">
        <v>40269</v>
      </c>
      <c r="B66" s="12">
        <v>54.05</v>
      </c>
      <c r="C66" s="5">
        <f t="shared" si="3"/>
        <v>0.005379847870323065</v>
      </c>
      <c r="D66" s="1"/>
      <c r="E66" s="11">
        <v>40269</v>
      </c>
      <c r="F66" s="12">
        <v>41.92</v>
      </c>
      <c r="G66" s="5">
        <f t="shared" si="1"/>
        <v>0.0007159050538433237</v>
      </c>
      <c r="H66" s="5"/>
      <c r="I66" s="11">
        <v>40269</v>
      </c>
      <c r="J66" s="12">
        <v>1178.1</v>
      </c>
      <c r="K66" s="5">
        <f t="shared" si="4"/>
        <v>0.00738652065793466</v>
      </c>
    </row>
    <row r="67" spans="1:13" ht="12.75">
      <c r="A67" s="11">
        <v>40273</v>
      </c>
      <c r="B67" s="12">
        <v>53.62</v>
      </c>
      <c r="C67" s="5">
        <f t="shared" si="3"/>
        <v>-0.007987411277404025</v>
      </c>
      <c r="D67" s="1"/>
      <c r="E67" s="11">
        <v>40273</v>
      </c>
      <c r="F67" s="12">
        <v>42.71</v>
      </c>
      <c r="G67" s="5">
        <f t="shared" si="1"/>
        <v>0.018670044840588398</v>
      </c>
      <c r="H67" s="5"/>
      <c r="I67" s="11">
        <v>40273</v>
      </c>
      <c r="J67" s="12">
        <v>1187.44</v>
      </c>
      <c r="K67" s="5">
        <f t="shared" si="4"/>
        <v>0.007896758064435913</v>
      </c>
      <c r="M67" s="4" t="s">
        <v>0</v>
      </c>
    </row>
    <row r="68" spans="1:15" ht="12.75">
      <c r="A68" s="11">
        <v>40274</v>
      </c>
      <c r="B68" s="12">
        <v>53.06</v>
      </c>
      <c r="C68" s="5">
        <f t="shared" si="3"/>
        <v>-0.010498784098219582</v>
      </c>
      <c r="D68" s="1"/>
      <c r="E68" s="11">
        <v>40274</v>
      </c>
      <c r="F68" s="12">
        <v>43.44</v>
      </c>
      <c r="G68" s="5">
        <f t="shared" si="1"/>
        <v>0.01694759077230489</v>
      </c>
      <c r="H68" s="5"/>
      <c r="I68" s="11">
        <v>40274</v>
      </c>
      <c r="J68" s="12">
        <v>1189.44</v>
      </c>
      <c r="K68" s="5">
        <f t="shared" si="4"/>
        <v>0.0016828787923777017</v>
      </c>
      <c r="M68" s="4" t="s">
        <v>63</v>
      </c>
      <c r="O68" s="18">
        <v>75000</v>
      </c>
    </row>
    <row r="69" spans="1:15" ht="12.75">
      <c r="A69" s="11">
        <v>40275</v>
      </c>
      <c r="B69" s="12">
        <v>52.6</v>
      </c>
      <c r="C69" s="5">
        <f t="shared" si="3"/>
        <v>-0.00870722896592938</v>
      </c>
      <c r="D69" s="1"/>
      <c r="E69" s="11">
        <v>40275</v>
      </c>
      <c r="F69" s="12">
        <v>43.53</v>
      </c>
      <c r="G69" s="5">
        <f aca="true" t="shared" si="5" ref="G69:G132">LN(F69/F68)</f>
        <v>0.00206967993852618</v>
      </c>
      <c r="H69" s="5"/>
      <c r="I69" s="11">
        <v>40275</v>
      </c>
      <c r="J69" s="12">
        <v>1182.45</v>
      </c>
      <c r="K69" s="5">
        <f t="shared" si="4"/>
        <v>-0.00589405093486044</v>
      </c>
      <c r="M69" s="4" t="s">
        <v>64</v>
      </c>
      <c r="O69" s="1">
        <v>0.28</v>
      </c>
    </row>
    <row r="70" spans="1:15" ht="12.75">
      <c r="A70" s="11">
        <v>40276</v>
      </c>
      <c r="B70" s="12">
        <v>52.55</v>
      </c>
      <c r="C70" s="5">
        <f t="shared" si="3"/>
        <v>-0.0009510224207040802</v>
      </c>
      <c r="D70" s="1"/>
      <c r="E70" s="11">
        <v>40276</v>
      </c>
      <c r="F70" s="12">
        <v>43.98</v>
      </c>
      <c r="G70" s="5">
        <f t="shared" si="5"/>
        <v>0.010284629562408878</v>
      </c>
      <c r="H70" s="5"/>
      <c r="I70" s="11">
        <v>40276</v>
      </c>
      <c r="J70" s="12">
        <v>1186.44</v>
      </c>
      <c r="K70" s="5">
        <f t="shared" si="4"/>
        <v>0.0033686695230149477</v>
      </c>
      <c r="M70" s="4" t="s">
        <v>65</v>
      </c>
      <c r="O70" s="18">
        <f>O68*(1-O69)</f>
        <v>54000</v>
      </c>
    </row>
    <row r="71" spans="1:15" ht="12.75">
      <c r="A71" s="11">
        <v>40277</v>
      </c>
      <c r="B71" s="12">
        <v>53.36</v>
      </c>
      <c r="C71" s="5">
        <f t="shared" si="3"/>
        <v>0.015296304284408186</v>
      </c>
      <c r="D71" s="1"/>
      <c r="E71" s="11">
        <v>40277</v>
      </c>
      <c r="F71" s="12">
        <v>44.21</v>
      </c>
      <c r="G71" s="5">
        <f t="shared" si="5"/>
        <v>0.0052160227115368146</v>
      </c>
      <c r="H71" s="5"/>
      <c r="I71" s="11">
        <v>40277</v>
      </c>
      <c r="J71" s="12">
        <v>1194.37</v>
      </c>
      <c r="K71" s="5">
        <f t="shared" si="4"/>
        <v>0.006661622998832402</v>
      </c>
      <c r="M71" s="4" t="s">
        <v>66</v>
      </c>
      <c r="O71" s="1">
        <v>0.15</v>
      </c>
    </row>
    <row r="72" spans="1:15" ht="12.75">
      <c r="A72" s="11">
        <v>40280</v>
      </c>
      <c r="B72" s="12">
        <v>53.52</v>
      </c>
      <c r="C72" s="5">
        <f t="shared" si="3"/>
        <v>0.0029940142126046996</v>
      </c>
      <c r="D72" s="1"/>
      <c r="E72" s="11">
        <v>40280</v>
      </c>
      <c r="F72" s="12">
        <v>44.54</v>
      </c>
      <c r="G72" s="5">
        <f t="shared" si="5"/>
        <v>0.007436653991069698</v>
      </c>
      <c r="H72" s="5"/>
      <c r="I72" s="11">
        <v>40280</v>
      </c>
      <c r="J72" s="12">
        <v>1196.48</v>
      </c>
      <c r="K72" s="5">
        <f t="shared" si="4"/>
        <v>0.001765063092874738</v>
      </c>
      <c r="M72" s="4" t="s">
        <v>67</v>
      </c>
      <c r="O72" s="18">
        <f>O70*O71</f>
        <v>8100</v>
      </c>
    </row>
    <row r="73" spans="1:11" ht="12.75">
      <c r="A73" s="11">
        <v>40281</v>
      </c>
      <c r="B73" s="12">
        <v>53.78</v>
      </c>
      <c r="C73" s="5">
        <f t="shared" si="3"/>
        <v>0.004846235020745633</v>
      </c>
      <c r="D73" s="1"/>
      <c r="E73" s="11">
        <v>40281</v>
      </c>
      <c r="F73" s="12">
        <v>44.15</v>
      </c>
      <c r="G73" s="5">
        <f t="shared" si="5"/>
        <v>-0.008794734779252604</v>
      </c>
      <c r="H73" s="5"/>
      <c r="I73" s="11">
        <v>40281</v>
      </c>
      <c r="J73" s="12">
        <v>1197.3</v>
      </c>
      <c r="K73" s="5">
        <f t="shared" si="4"/>
        <v>0.0006851089340489951</v>
      </c>
    </row>
    <row r="74" spans="1:15" ht="12.75">
      <c r="A74" s="11">
        <v>40282</v>
      </c>
      <c r="B74" s="12">
        <v>53.71</v>
      </c>
      <c r="C74" s="5">
        <f t="shared" si="3"/>
        <v>-0.001302446923350582</v>
      </c>
      <c r="D74" s="1"/>
      <c r="E74" s="11">
        <v>40282</v>
      </c>
      <c r="F74" s="12">
        <v>45.02</v>
      </c>
      <c r="G74" s="5">
        <f t="shared" si="5"/>
        <v>0.019513908428617357</v>
      </c>
      <c r="H74" s="5"/>
      <c r="I74" s="11">
        <v>40282</v>
      </c>
      <c r="J74" s="12">
        <v>1210.65</v>
      </c>
      <c r="K74" s="5">
        <f t="shared" si="4"/>
        <v>0.01108838371569334</v>
      </c>
      <c r="M74" s="4" t="s">
        <v>68</v>
      </c>
      <c r="O74" s="2">
        <v>2500</v>
      </c>
    </row>
    <row r="75" spans="1:15" ht="12.75">
      <c r="A75" s="11">
        <v>40283</v>
      </c>
      <c r="B75" s="12">
        <v>53.03</v>
      </c>
      <c r="C75" s="5">
        <f t="shared" si="3"/>
        <v>-0.012741412768329383</v>
      </c>
      <c r="D75" s="1"/>
      <c r="E75" s="11">
        <v>40283</v>
      </c>
      <c r="F75" s="12">
        <v>45.33</v>
      </c>
      <c r="G75" s="5">
        <f t="shared" si="5"/>
        <v>0.006862229474171668</v>
      </c>
      <c r="H75" s="5"/>
      <c r="I75" s="11">
        <v>40283</v>
      </c>
      <c r="J75" s="12">
        <v>1211.67</v>
      </c>
      <c r="K75" s="5">
        <f t="shared" si="4"/>
        <v>0.000842167888871758</v>
      </c>
      <c r="M75" s="4" t="s">
        <v>69</v>
      </c>
      <c r="O75" s="2">
        <v>1000</v>
      </c>
    </row>
    <row r="76" spans="1:15" ht="12.75">
      <c r="A76" s="11">
        <v>40284</v>
      </c>
      <c r="B76" s="12">
        <v>53.73</v>
      </c>
      <c r="C76" s="5">
        <f t="shared" si="3"/>
        <v>0.013113713591691504</v>
      </c>
      <c r="D76" s="1"/>
      <c r="E76" s="11">
        <v>40284</v>
      </c>
      <c r="F76" s="12">
        <v>44.84</v>
      </c>
      <c r="G76" s="5">
        <f t="shared" si="5"/>
        <v>-0.010868466748798591</v>
      </c>
      <c r="H76" s="5"/>
      <c r="I76" s="11">
        <v>40284</v>
      </c>
      <c r="J76" s="12">
        <v>1192.13</v>
      </c>
      <c r="K76" s="5">
        <f t="shared" si="4"/>
        <v>-0.016257950246036473</v>
      </c>
      <c r="M76" s="4" t="s">
        <v>70</v>
      </c>
      <c r="O76" s="2">
        <f>O72-O74-O75</f>
        <v>4600</v>
      </c>
    </row>
    <row r="77" spans="1:15" ht="12.75">
      <c r="A77" s="11">
        <v>40287</v>
      </c>
      <c r="B77" s="12">
        <v>54.07</v>
      </c>
      <c r="C77" s="5">
        <f t="shared" si="3"/>
        <v>0.0063079986531834</v>
      </c>
      <c r="D77" s="1"/>
      <c r="E77" s="11">
        <v>40287</v>
      </c>
      <c r="F77" s="12">
        <v>44.35</v>
      </c>
      <c r="G77" s="5">
        <f t="shared" si="5"/>
        <v>-0.010987889448370664</v>
      </c>
      <c r="H77" s="5"/>
      <c r="I77" s="11">
        <v>40287</v>
      </c>
      <c r="J77" s="12">
        <v>1197.52</v>
      </c>
      <c r="K77" s="5">
        <f t="shared" si="4"/>
        <v>0.004511128525653854</v>
      </c>
      <c r="M77" s="4" t="s">
        <v>71</v>
      </c>
      <c r="O77" s="2">
        <f>O76/3</f>
        <v>1533.3333333333333</v>
      </c>
    </row>
    <row r="78" spans="1:15" ht="12.75">
      <c r="A78" s="11">
        <v>40288</v>
      </c>
      <c r="B78" s="12">
        <v>53.24</v>
      </c>
      <c r="C78" s="5">
        <f t="shared" si="3"/>
        <v>-0.015469509867002578</v>
      </c>
      <c r="D78" s="1"/>
      <c r="E78" s="11">
        <v>40288</v>
      </c>
      <c r="F78" s="12">
        <v>44.65</v>
      </c>
      <c r="G78" s="5">
        <f t="shared" si="5"/>
        <v>0.006741598566919453</v>
      </c>
      <c r="H78" s="5"/>
      <c r="I78" s="11">
        <v>40288</v>
      </c>
      <c r="J78" s="12">
        <v>1207.17</v>
      </c>
      <c r="K78" s="5">
        <f t="shared" si="4"/>
        <v>0.008026025643238168</v>
      </c>
      <c r="M78" s="4" t="s">
        <v>72</v>
      </c>
      <c r="O78" s="2">
        <f>O77*2</f>
        <v>3066.6666666666665</v>
      </c>
    </row>
    <row r="79" spans="1:11" ht="12.75">
      <c r="A79" s="11">
        <v>40289</v>
      </c>
      <c r="B79" s="12">
        <v>52.97</v>
      </c>
      <c r="C79" s="5">
        <f t="shared" si="3"/>
        <v>-0.00508427797047559</v>
      </c>
      <c r="D79" s="1"/>
      <c r="E79" s="11">
        <v>40289</v>
      </c>
      <c r="F79" s="12">
        <v>45.62</v>
      </c>
      <c r="G79" s="5">
        <f t="shared" si="5"/>
        <v>0.02149190953373399</v>
      </c>
      <c r="H79" s="5"/>
      <c r="I79" s="11">
        <v>40289</v>
      </c>
      <c r="J79" s="12">
        <v>1205.94</v>
      </c>
      <c r="K79" s="5">
        <f t="shared" si="4"/>
        <v>-0.0010194314445029012</v>
      </c>
    </row>
    <row r="80" spans="1:15" ht="12.75">
      <c r="A80" s="11">
        <v>40290</v>
      </c>
      <c r="B80" s="12">
        <v>53.08</v>
      </c>
      <c r="C80" s="5">
        <f t="shared" si="3"/>
        <v>0.002074493907571541</v>
      </c>
      <c r="D80" s="1"/>
      <c r="E80" s="11">
        <v>40290</v>
      </c>
      <c r="F80" s="12">
        <v>46.62</v>
      </c>
      <c r="G80" s="5">
        <f t="shared" si="5"/>
        <v>0.021683416751369086</v>
      </c>
      <c r="H80" s="5"/>
      <c r="I80" s="11">
        <v>40290</v>
      </c>
      <c r="J80" s="12">
        <v>1208.67</v>
      </c>
      <c r="K80" s="5">
        <f t="shared" si="4"/>
        <v>0.0022612356970690673</v>
      </c>
      <c r="M80" s="4" t="s">
        <v>73</v>
      </c>
      <c r="O80" s="5">
        <f>O74/O$72</f>
        <v>0.30864197530864196</v>
      </c>
    </row>
    <row r="81" spans="1:15" ht="12.75">
      <c r="A81" s="11">
        <v>40291</v>
      </c>
      <c r="B81" s="12">
        <v>52.66</v>
      </c>
      <c r="C81" s="5">
        <f t="shared" si="3"/>
        <v>-0.007944055395843447</v>
      </c>
      <c r="D81" s="1"/>
      <c r="E81" s="11">
        <v>40291</v>
      </c>
      <c r="F81" s="12">
        <v>47.99</v>
      </c>
      <c r="G81" s="5">
        <f t="shared" si="5"/>
        <v>0.028963022262543107</v>
      </c>
      <c r="H81" s="5"/>
      <c r="I81" s="11">
        <v>40291</v>
      </c>
      <c r="J81" s="12">
        <v>1217.28</v>
      </c>
      <c r="K81" s="5">
        <f t="shared" si="4"/>
        <v>0.007098279974131413</v>
      </c>
      <c r="M81" s="4" t="s">
        <v>74</v>
      </c>
      <c r="O81" s="5">
        <f>O75/O$72</f>
        <v>0.12345679012345678</v>
      </c>
    </row>
    <row r="82" spans="1:15" ht="12.75">
      <c r="A82" s="11">
        <v>40294</v>
      </c>
      <c r="B82" s="12">
        <v>52.52</v>
      </c>
      <c r="C82" s="5">
        <f t="shared" si="3"/>
        <v>-0.002662104633567794</v>
      </c>
      <c r="D82" s="1"/>
      <c r="E82" s="11">
        <v>40294</v>
      </c>
      <c r="F82" s="12">
        <v>47.72</v>
      </c>
      <c r="G82" s="5">
        <f t="shared" si="5"/>
        <v>-0.005642058640438878</v>
      </c>
      <c r="H82" s="5"/>
      <c r="I82" s="11">
        <v>40294</v>
      </c>
      <c r="J82" s="12">
        <v>1212.05</v>
      </c>
      <c r="K82" s="5">
        <f t="shared" si="4"/>
        <v>-0.00430572057317188</v>
      </c>
      <c r="M82" s="4" t="s">
        <v>75</v>
      </c>
      <c r="O82" s="5">
        <f>O77/O$72</f>
        <v>0.18930041152263374</v>
      </c>
    </row>
    <row r="83" spans="1:15" ht="12.75">
      <c r="A83" s="11">
        <v>40295</v>
      </c>
      <c r="B83" s="12">
        <v>51.68</v>
      </c>
      <c r="C83" s="5">
        <f t="shared" si="3"/>
        <v>-0.016123189960249102</v>
      </c>
      <c r="D83" s="1"/>
      <c r="E83" s="11">
        <v>40295</v>
      </c>
      <c r="F83" s="12">
        <v>45.93</v>
      </c>
      <c r="G83" s="5">
        <f t="shared" si="5"/>
        <v>-0.0382320988920133</v>
      </c>
      <c r="H83" s="5"/>
      <c r="I83" s="11">
        <v>40295</v>
      </c>
      <c r="J83" s="12">
        <v>1183.71</v>
      </c>
      <c r="K83" s="5">
        <f t="shared" si="4"/>
        <v>-0.023659566893072765</v>
      </c>
      <c r="M83" s="4" t="s">
        <v>76</v>
      </c>
      <c r="O83" s="5">
        <f>O78/O$72</f>
        <v>0.3786008230452675</v>
      </c>
    </row>
    <row r="84" spans="1:11" ht="12.75">
      <c r="A84" s="11">
        <v>40296</v>
      </c>
      <c r="B84" s="12">
        <v>52.15</v>
      </c>
      <c r="C84" s="5">
        <f t="shared" si="3"/>
        <v>0.009053321972435092</v>
      </c>
      <c r="D84" s="1"/>
      <c r="E84" s="11">
        <v>40296</v>
      </c>
      <c r="F84" s="12">
        <v>45.94</v>
      </c>
      <c r="G84" s="5">
        <f t="shared" si="5"/>
        <v>0.0002176989232501761</v>
      </c>
      <c r="H84" s="5"/>
      <c r="I84" s="11">
        <v>40296</v>
      </c>
      <c r="J84" s="12">
        <v>1191.36</v>
      </c>
      <c r="K84" s="5">
        <f t="shared" si="4"/>
        <v>0.006441937673680552</v>
      </c>
    </row>
    <row r="85" spans="1:13" ht="12.75">
      <c r="A85" s="11">
        <v>40297</v>
      </c>
      <c r="B85" s="12">
        <v>52.53</v>
      </c>
      <c r="C85" s="5">
        <f t="shared" si="3"/>
        <v>0.007260253519088875</v>
      </c>
      <c r="D85" s="1"/>
      <c r="E85" s="11">
        <v>40297</v>
      </c>
      <c r="F85" s="12">
        <v>47.1</v>
      </c>
      <c r="G85" s="5">
        <f t="shared" si="5"/>
        <v>0.02493680376142001</v>
      </c>
      <c r="H85" s="5"/>
      <c r="I85" s="11">
        <v>40297</v>
      </c>
      <c r="J85" s="12">
        <v>1206.78</v>
      </c>
      <c r="K85" s="5">
        <f t="shared" si="4"/>
        <v>0.01286014370883258</v>
      </c>
      <c r="M85" s="4" t="s">
        <v>1</v>
      </c>
    </row>
    <row r="86" spans="1:15" ht="12.75">
      <c r="A86" s="11">
        <v>40298</v>
      </c>
      <c r="B86" s="12">
        <v>52.24</v>
      </c>
      <c r="C86" s="5">
        <f t="shared" si="3"/>
        <v>-0.005535949997694559</v>
      </c>
      <c r="D86" s="1"/>
      <c r="E86" s="11">
        <v>40298</v>
      </c>
      <c r="F86" s="12">
        <v>44.97</v>
      </c>
      <c r="G86" s="5">
        <f t="shared" si="5"/>
        <v>-0.04627740023975614</v>
      </c>
      <c r="H86" s="5"/>
      <c r="I86" s="11">
        <v>40298</v>
      </c>
      <c r="J86" s="12">
        <v>1186.69</v>
      </c>
      <c r="K86" s="5">
        <f t="shared" si="4"/>
        <v>-0.016787736487182545</v>
      </c>
      <c r="M86" s="4" t="s">
        <v>79</v>
      </c>
      <c r="O86" s="4">
        <v>0</v>
      </c>
    </row>
    <row r="87" spans="1:13" ht="12.75">
      <c r="A87" s="11">
        <v>40301</v>
      </c>
      <c r="B87" s="12">
        <v>52.55</v>
      </c>
      <c r="C87" s="5">
        <f t="shared" si="3"/>
        <v>0.005916612354784333</v>
      </c>
      <c r="D87" s="1"/>
      <c r="E87" s="11">
        <v>40301</v>
      </c>
      <c r="F87" s="12">
        <v>45.55</v>
      </c>
      <c r="G87" s="5">
        <f t="shared" si="5"/>
        <v>0.01281502292335127</v>
      </c>
      <c r="H87" s="5"/>
      <c r="I87" s="11">
        <v>40301</v>
      </c>
      <c r="J87" s="12">
        <v>1202.26</v>
      </c>
      <c r="K87" s="5">
        <f t="shared" si="4"/>
        <v>0.013035199954753045</v>
      </c>
      <c r="M87" s="4" t="s">
        <v>80</v>
      </c>
    </row>
    <row r="88" spans="1:15" ht="12.75">
      <c r="A88" s="11">
        <v>40302</v>
      </c>
      <c r="B88" s="12">
        <v>51.98</v>
      </c>
      <c r="C88" s="5">
        <f t="shared" si="3"/>
        <v>-0.010906068109615936</v>
      </c>
      <c r="D88" s="1"/>
      <c r="E88" s="11">
        <v>40302</v>
      </c>
      <c r="F88" s="12">
        <v>44.01</v>
      </c>
      <c r="G88" s="5">
        <f t="shared" si="5"/>
        <v>-0.034393742882967246</v>
      </c>
      <c r="H88" s="5"/>
      <c r="I88" s="11">
        <v>40302</v>
      </c>
      <c r="J88" s="12">
        <v>1173.6</v>
      </c>
      <c r="K88" s="5">
        <f t="shared" si="4"/>
        <v>-0.024127171031983346</v>
      </c>
      <c r="M88" s="4" t="s">
        <v>78</v>
      </c>
      <c r="O88" s="17">
        <f>O80*O57+O81*O86+O82*O23+O83*O27</f>
        <v>0.8083995937154654</v>
      </c>
    </row>
    <row r="89" spans="1:11" ht="12.75">
      <c r="A89" s="11">
        <v>40303</v>
      </c>
      <c r="B89" s="12">
        <v>52.45</v>
      </c>
      <c r="C89" s="5">
        <f t="shared" si="3"/>
        <v>0.009001305628962019</v>
      </c>
      <c r="D89" s="1"/>
      <c r="E89" s="11">
        <v>40303</v>
      </c>
      <c r="F89" s="12">
        <v>42.38</v>
      </c>
      <c r="G89" s="5">
        <f t="shared" si="5"/>
        <v>-0.03774032798284697</v>
      </c>
      <c r="H89" s="5"/>
      <c r="I89" s="11">
        <v>40303</v>
      </c>
      <c r="J89" s="12">
        <v>1165.87</v>
      </c>
      <c r="K89" s="5">
        <f t="shared" si="4"/>
        <v>-0.006608358415364349</v>
      </c>
    </row>
    <row r="90" spans="1:13" ht="12.75">
      <c r="A90" s="11">
        <v>40304</v>
      </c>
      <c r="B90" s="12">
        <v>51.12</v>
      </c>
      <c r="C90" s="5">
        <f t="shared" si="3"/>
        <v>-0.025684524773026882</v>
      </c>
      <c r="D90" s="1"/>
      <c r="E90" s="11">
        <v>40304</v>
      </c>
      <c r="F90" s="12">
        <v>41.01</v>
      </c>
      <c r="G90" s="5">
        <f t="shared" si="5"/>
        <v>-0.03286061343618525</v>
      </c>
      <c r="H90" s="5"/>
      <c r="I90" s="11">
        <v>40304</v>
      </c>
      <c r="J90" s="12">
        <v>1128.15</v>
      </c>
      <c r="K90" s="5">
        <f t="shared" si="4"/>
        <v>-0.032888466472885715</v>
      </c>
      <c r="M90" s="4" t="s">
        <v>82</v>
      </c>
    </row>
    <row r="91" spans="1:15" ht="12.75">
      <c r="A91" s="11">
        <v>40305</v>
      </c>
      <c r="B91" s="12">
        <v>51.48</v>
      </c>
      <c r="C91" s="5">
        <f aca="true" t="shared" si="6" ref="C91:C154">LN(B91/B90)</f>
        <v>0.00701757265864654</v>
      </c>
      <c r="D91" s="1"/>
      <c r="E91" s="11">
        <v>40305</v>
      </c>
      <c r="F91" s="12">
        <v>40.53</v>
      </c>
      <c r="G91" s="5">
        <f t="shared" si="5"/>
        <v>-0.01177349876375058</v>
      </c>
      <c r="H91" s="5"/>
      <c r="I91" s="11">
        <v>40305</v>
      </c>
      <c r="J91" s="12">
        <v>1110.88</v>
      </c>
      <c r="K91" s="5">
        <f aca="true" t="shared" si="7" ref="K91:K154">LN(J91/J90)</f>
        <v>-0.015426628935558498</v>
      </c>
      <c r="M91" s="4" t="s">
        <v>81</v>
      </c>
      <c r="O91" s="5">
        <f>O$36+O88*O$37</f>
        <v>0.08041997968577327</v>
      </c>
    </row>
    <row r="92" spans="1:11" ht="12.75">
      <c r="A92" s="11">
        <v>40308</v>
      </c>
      <c r="B92" s="12">
        <v>52.82</v>
      </c>
      <c r="C92" s="5">
        <f t="shared" si="6"/>
        <v>0.025696524141060235</v>
      </c>
      <c r="D92" s="1"/>
      <c r="E92" s="11">
        <v>40308</v>
      </c>
      <c r="F92" s="12">
        <v>43.02</v>
      </c>
      <c r="G92" s="5">
        <f t="shared" si="5"/>
        <v>0.05962268319936684</v>
      </c>
      <c r="H92" s="5"/>
      <c r="I92" s="11">
        <v>40308</v>
      </c>
      <c r="J92" s="12">
        <v>1159.73</v>
      </c>
      <c r="K92" s="5">
        <f t="shared" si="7"/>
        <v>0.04303472538226554</v>
      </c>
    </row>
    <row r="93" spans="1:13" ht="12.75">
      <c r="A93" s="11">
        <v>40309</v>
      </c>
      <c r="B93" s="12">
        <v>52.4</v>
      </c>
      <c r="C93" s="5">
        <f t="shared" si="6"/>
        <v>-0.007983315541989684</v>
      </c>
      <c r="D93" s="1"/>
      <c r="E93" s="11">
        <v>40309</v>
      </c>
      <c r="F93" s="12">
        <v>43.89</v>
      </c>
      <c r="G93" s="5">
        <f t="shared" si="5"/>
        <v>0.020021379860558502</v>
      </c>
      <c r="H93" s="5"/>
      <c r="I93" s="11">
        <v>40309</v>
      </c>
      <c r="J93" s="12">
        <v>1155.79</v>
      </c>
      <c r="K93" s="5">
        <f t="shared" si="7"/>
        <v>-0.00340312655689989</v>
      </c>
      <c r="M93" s="4" t="s">
        <v>86</v>
      </c>
    </row>
    <row r="94" spans="1:15" ht="12.75">
      <c r="A94" s="11">
        <v>40310</v>
      </c>
      <c r="B94" s="12">
        <v>52.8</v>
      </c>
      <c r="C94" s="5">
        <f t="shared" si="6"/>
        <v>0.0076045993852192125</v>
      </c>
      <c r="D94" s="1"/>
      <c r="E94" s="11">
        <v>40310</v>
      </c>
      <c r="F94" s="12">
        <v>44.56</v>
      </c>
      <c r="G94" s="5">
        <f t="shared" si="5"/>
        <v>0.015150091918886032</v>
      </c>
      <c r="H94" s="5"/>
      <c r="I94" s="11">
        <v>40310</v>
      </c>
      <c r="J94" s="12">
        <v>1171.67</v>
      </c>
      <c r="K94" s="5">
        <f t="shared" si="7"/>
        <v>0.01364598869249329</v>
      </c>
      <c r="M94" s="4" t="s">
        <v>84</v>
      </c>
      <c r="O94" s="2">
        <v>8100</v>
      </c>
    </row>
    <row r="95" spans="1:15" ht="12.75">
      <c r="A95" s="11">
        <v>40311</v>
      </c>
      <c r="B95" s="12">
        <v>52.28</v>
      </c>
      <c r="C95" s="5">
        <f t="shared" si="6"/>
        <v>-0.009897301956194515</v>
      </c>
      <c r="D95" s="1"/>
      <c r="E95" s="11">
        <v>40311</v>
      </c>
      <c r="F95" s="12">
        <v>43.2</v>
      </c>
      <c r="G95" s="5">
        <f t="shared" si="5"/>
        <v>-0.03099610036896391</v>
      </c>
      <c r="H95" s="5"/>
      <c r="I95" s="11">
        <v>40311</v>
      </c>
      <c r="J95" s="12">
        <v>1157.44</v>
      </c>
      <c r="K95" s="5">
        <f t="shared" si="7"/>
        <v>-0.012219411759088954</v>
      </c>
      <c r="M95" s="4" t="s">
        <v>87</v>
      </c>
      <c r="O95">
        <v>2</v>
      </c>
    </row>
    <row r="96" spans="1:15" ht="12.75">
      <c r="A96" s="11">
        <v>40312</v>
      </c>
      <c r="B96" s="12">
        <v>52.13</v>
      </c>
      <c r="C96" s="5">
        <f t="shared" si="6"/>
        <v>-0.0028732899760065948</v>
      </c>
      <c r="D96" s="1"/>
      <c r="E96" s="11">
        <v>40312</v>
      </c>
      <c r="F96" s="12">
        <v>42.55</v>
      </c>
      <c r="G96" s="5">
        <f t="shared" si="5"/>
        <v>-0.015160640230681583</v>
      </c>
      <c r="H96" s="5"/>
      <c r="I96" s="11">
        <v>40312</v>
      </c>
      <c r="J96" s="12">
        <v>1135.68</v>
      </c>
      <c r="K96" s="5">
        <f t="shared" si="7"/>
        <v>-0.018979079305601415</v>
      </c>
      <c r="M96" s="4" t="s">
        <v>85</v>
      </c>
      <c r="O96" s="2">
        <f>O74*(J256/J4)+O75*O95+O77*(B256/B4)+O78*(F256/F4)</f>
        <v>9350.550159239086</v>
      </c>
    </row>
    <row r="97" spans="1:15" ht="12.75">
      <c r="A97" s="11">
        <v>40315</v>
      </c>
      <c r="B97" s="12">
        <v>52.2</v>
      </c>
      <c r="C97" s="5">
        <f t="shared" si="6"/>
        <v>0.0013418961085784064</v>
      </c>
      <c r="D97" s="1"/>
      <c r="E97" s="11">
        <v>40315</v>
      </c>
      <c r="F97" s="12">
        <v>42.72</v>
      </c>
      <c r="G97" s="5">
        <f t="shared" si="5"/>
        <v>0.00398733963255639</v>
      </c>
      <c r="H97" s="5"/>
      <c r="I97" s="11">
        <v>40315</v>
      </c>
      <c r="J97" s="12">
        <v>1136.94</v>
      </c>
      <c r="K97" s="5">
        <f t="shared" si="7"/>
        <v>0.0011088524514465206</v>
      </c>
      <c r="M97" s="4" t="s">
        <v>83</v>
      </c>
      <c r="O97" s="5">
        <f>LN(O96/O94)</f>
        <v>0.14357112045149484</v>
      </c>
    </row>
    <row r="98" spans="1:13" ht="12.75">
      <c r="A98" s="11">
        <v>40316</v>
      </c>
      <c r="B98" s="12">
        <v>51.9</v>
      </c>
      <c r="C98" s="5">
        <f t="shared" si="6"/>
        <v>-0.0057637047167501294</v>
      </c>
      <c r="D98" s="1"/>
      <c r="E98" s="11">
        <v>40316</v>
      </c>
      <c r="F98" s="12">
        <v>42.06</v>
      </c>
      <c r="G98" s="5">
        <f t="shared" si="5"/>
        <v>-0.015570024377385574</v>
      </c>
      <c r="H98" s="5"/>
      <c r="I98" s="11">
        <v>40316</v>
      </c>
      <c r="J98" s="12">
        <v>1120.8</v>
      </c>
      <c r="K98" s="5">
        <f t="shared" si="7"/>
        <v>-0.014297726886780986</v>
      </c>
      <c r="M98" s="3" t="s">
        <v>88</v>
      </c>
    </row>
    <row r="99" spans="1:13" ht="12.75">
      <c r="A99" s="11">
        <v>40317</v>
      </c>
      <c r="B99" s="12">
        <v>51.92</v>
      </c>
      <c r="C99" s="5">
        <f t="shared" si="6"/>
        <v>0.0003852822239916929</v>
      </c>
      <c r="D99" s="1"/>
      <c r="E99" s="11">
        <v>40317</v>
      </c>
      <c r="F99" s="12">
        <v>41.57</v>
      </c>
      <c r="G99" s="5">
        <f t="shared" si="5"/>
        <v>-0.011718417010007719</v>
      </c>
      <c r="H99" s="5"/>
      <c r="I99" s="11">
        <v>40317</v>
      </c>
      <c r="J99" s="12">
        <v>1115.05</v>
      </c>
      <c r="K99" s="5">
        <f t="shared" si="7"/>
        <v>-0.005143469084670231</v>
      </c>
      <c r="M99" s="3" t="s">
        <v>89</v>
      </c>
    </row>
    <row r="100" spans="1:13" ht="12.75">
      <c r="A100" s="11">
        <v>40318</v>
      </c>
      <c r="B100" s="12">
        <v>50.38</v>
      </c>
      <c r="C100" s="5">
        <f t="shared" si="6"/>
        <v>-0.030109801471370455</v>
      </c>
      <c r="D100" s="1"/>
      <c r="E100" s="11">
        <v>40318</v>
      </c>
      <c r="F100" s="12">
        <v>40.26</v>
      </c>
      <c r="G100" s="5">
        <f t="shared" si="5"/>
        <v>-0.0320203330529007</v>
      </c>
      <c r="H100" s="5"/>
      <c r="I100" s="11">
        <v>40318</v>
      </c>
      <c r="J100" s="12">
        <v>1071.59</v>
      </c>
      <c r="K100" s="5">
        <f t="shared" si="7"/>
        <v>-0.03975572015145415</v>
      </c>
      <c r="M100" s="3" t="s">
        <v>90</v>
      </c>
    </row>
    <row r="101" spans="1:11" ht="12.75">
      <c r="A101" s="11">
        <v>40319</v>
      </c>
      <c r="B101" s="12">
        <v>50.42</v>
      </c>
      <c r="C101" s="5">
        <f t="shared" si="6"/>
        <v>0.0007936508353095939</v>
      </c>
      <c r="D101" s="1"/>
      <c r="E101" s="11">
        <v>40319</v>
      </c>
      <c r="F101" s="12">
        <v>41.29</v>
      </c>
      <c r="G101" s="5">
        <f t="shared" si="5"/>
        <v>0.025261919686353558</v>
      </c>
      <c r="H101" s="5"/>
      <c r="I101" s="11">
        <v>40319</v>
      </c>
      <c r="J101" s="12">
        <v>1087.69</v>
      </c>
      <c r="K101" s="5">
        <f t="shared" si="7"/>
        <v>0.014912654559367987</v>
      </c>
    </row>
    <row r="102" spans="1:11" ht="12.75">
      <c r="A102" s="11">
        <v>40322</v>
      </c>
      <c r="B102" s="12">
        <v>50.3</v>
      </c>
      <c r="C102" s="5">
        <f t="shared" si="6"/>
        <v>-0.002382844654080373</v>
      </c>
      <c r="D102" s="1"/>
      <c r="E102" s="11">
        <v>40322</v>
      </c>
      <c r="F102" s="12">
        <v>40.67</v>
      </c>
      <c r="G102" s="5">
        <f t="shared" si="5"/>
        <v>-0.015129619978865645</v>
      </c>
      <c r="H102" s="5"/>
      <c r="I102" s="11">
        <v>40322</v>
      </c>
      <c r="J102" s="12">
        <v>1073.65</v>
      </c>
      <c r="K102" s="5">
        <f t="shared" si="7"/>
        <v>-0.012992122932899614</v>
      </c>
    </row>
    <row r="103" spans="1:11" ht="12.75">
      <c r="A103" s="11">
        <v>40323</v>
      </c>
      <c r="B103" s="12">
        <v>49.48</v>
      </c>
      <c r="C103" s="5">
        <f t="shared" si="6"/>
        <v>-0.01643652958140638</v>
      </c>
      <c r="D103" s="1"/>
      <c r="E103" s="11">
        <v>40323</v>
      </c>
      <c r="F103" s="12">
        <v>40.49</v>
      </c>
      <c r="G103" s="5">
        <f t="shared" si="5"/>
        <v>-0.004435689875063455</v>
      </c>
      <c r="H103" s="5"/>
      <c r="I103" s="11">
        <v>40323</v>
      </c>
      <c r="J103" s="12">
        <v>1074.03</v>
      </c>
      <c r="K103" s="5">
        <f t="shared" si="7"/>
        <v>0.0003538702264447118</v>
      </c>
    </row>
    <row r="104" spans="1:11" ht="12.75">
      <c r="A104" s="11">
        <v>40324</v>
      </c>
      <c r="B104" s="12">
        <v>48.95</v>
      </c>
      <c r="C104" s="5">
        <f t="shared" si="6"/>
        <v>-0.010769178547767615</v>
      </c>
      <c r="D104" s="1"/>
      <c r="E104" s="11">
        <v>40324</v>
      </c>
      <c r="F104" s="12">
        <v>40.07</v>
      </c>
      <c r="G104" s="5">
        <f t="shared" si="5"/>
        <v>-0.010427105396016554</v>
      </c>
      <c r="H104" s="5"/>
      <c r="I104" s="11">
        <v>40324</v>
      </c>
      <c r="J104" s="12">
        <v>1067.95</v>
      </c>
      <c r="K104" s="5">
        <f t="shared" si="7"/>
        <v>-0.0056770056947721146</v>
      </c>
    </row>
    <row r="105" spans="1:11" ht="12.75">
      <c r="A105" s="11">
        <v>40325</v>
      </c>
      <c r="B105" s="12">
        <v>50.07</v>
      </c>
      <c r="C105" s="5">
        <f t="shared" si="6"/>
        <v>0.022622657365333903</v>
      </c>
      <c r="D105" s="1"/>
      <c r="E105" s="11">
        <v>40325</v>
      </c>
      <c r="F105" s="12">
        <v>41.73</v>
      </c>
      <c r="G105" s="5">
        <f t="shared" si="5"/>
        <v>0.04059236995540807</v>
      </c>
      <c r="H105" s="5"/>
      <c r="I105" s="11">
        <v>40325</v>
      </c>
      <c r="J105" s="12">
        <v>1103.06</v>
      </c>
      <c r="K105" s="5">
        <f t="shared" si="7"/>
        <v>0.0323472129280415</v>
      </c>
    </row>
    <row r="106" spans="1:11" ht="12.75">
      <c r="A106" s="11">
        <v>40326</v>
      </c>
      <c r="B106" s="12">
        <v>50.24</v>
      </c>
      <c r="C106" s="5">
        <f t="shared" si="6"/>
        <v>0.0033894958180897754</v>
      </c>
      <c r="D106" s="1"/>
      <c r="E106" s="11">
        <v>40326</v>
      </c>
      <c r="F106" s="12">
        <v>41.74</v>
      </c>
      <c r="G106" s="5">
        <f t="shared" si="5"/>
        <v>0.00023960704559350016</v>
      </c>
      <c r="H106" s="5"/>
      <c r="I106" s="11">
        <v>40326</v>
      </c>
      <c r="J106" s="12">
        <v>1089.41</v>
      </c>
      <c r="K106" s="5">
        <f t="shared" si="7"/>
        <v>-0.012451870600623242</v>
      </c>
    </row>
    <row r="107" spans="1:11" ht="12.75">
      <c r="A107" s="11">
        <v>40330</v>
      </c>
      <c r="B107" s="12">
        <v>50.13</v>
      </c>
      <c r="C107" s="5">
        <f t="shared" si="6"/>
        <v>-0.002191890884531137</v>
      </c>
      <c r="D107" s="1"/>
      <c r="E107" s="11">
        <v>40330</v>
      </c>
      <c r="F107" s="12">
        <v>40.23</v>
      </c>
      <c r="G107" s="5">
        <f t="shared" si="5"/>
        <v>-0.036846915687357984</v>
      </c>
      <c r="H107" s="5"/>
      <c r="I107" s="11">
        <v>40330</v>
      </c>
      <c r="J107" s="12">
        <v>1070.71</v>
      </c>
      <c r="K107" s="5">
        <f t="shared" si="7"/>
        <v>-0.017314285467303576</v>
      </c>
    </row>
    <row r="108" spans="1:11" ht="12.75">
      <c r="A108" s="11">
        <v>40331</v>
      </c>
      <c r="B108" s="12">
        <v>51.23</v>
      </c>
      <c r="C108" s="5">
        <f t="shared" si="6"/>
        <v>0.021705666675698673</v>
      </c>
      <c r="D108" s="1"/>
      <c r="E108" s="11">
        <v>40331</v>
      </c>
      <c r="F108" s="12">
        <v>39.71</v>
      </c>
      <c r="G108" s="5">
        <f t="shared" si="5"/>
        <v>-0.013009940818536637</v>
      </c>
      <c r="H108" s="5"/>
      <c r="I108" s="11">
        <v>40331</v>
      </c>
      <c r="J108" s="12">
        <v>1098.38</v>
      </c>
      <c r="K108" s="5">
        <f t="shared" si="7"/>
        <v>0.02551438718007349</v>
      </c>
    </row>
    <row r="109" spans="1:11" ht="12.75">
      <c r="A109" s="11">
        <v>40332</v>
      </c>
      <c r="B109" s="12">
        <v>51.56</v>
      </c>
      <c r="C109" s="5">
        <f t="shared" si="6"/>
        <v>0.006420880119875784</v>
      </c>
      <c r="D109" s="1"/>
      <c r="E109" s="11">
        <v>40332</v>
      </c>
      <c r="F109" s="12">
        <v>39.78</v>
      </c>
      <c r="G109" s="5">
        <f t="shared" si="5"/>
        <v>0.0017612282826660478</v>
      </c>
      <c r="H109" s="5"/>
      <c r="I109" s="11">
        <v>40332</v>
      </c>
      <c r="J109" s="12">
        <v>1102.83</v>
      </c>
      <c r="K109" s="5">
        <f t="shared" si="7"/>
        <v>0.004043236276677301</v>
      </c>
    </row>
    <row r="110" spans="1:11" ht="12.75">
      <c r="A110" s="11">
        <v>40333</v>
      </c>
      <c r="B110" s="12">
        <v>50.11</v>
      </c>
      <c r="C110" s="5">
        <f t="shared" si="6"/>
        <v>-0.028525589099353394</v>
      </c>
      <c r="D110" s="1"/>
      <c r="E110" s="11">
        <v>40333</v>
      </c>
      <c r="F110" s="12">
        <v>38.41</v>
      </c>
      <c r="G110" s="5">
        <f t="shared" si="5"/>
        <v>-0.035046431068012814</v>
      </c>
      <c r="H110" s="5"/>
      <c r="I110" s="11">
        <v>40333</v>
      </c>
      <c r="J110" s="12">
        <v>1064.88</v>
      </c>
      <c r="K110" s="5">
        <f t="shared" si="7"/>
        <v>-0.03501748652291547</v>
      </c>
    </row>
    <row r="111" spans="1:11" ht="12.75">
      <c r="A111" s="11">
        <v>40336</v>
      </c>
      <c r="B111" s="12">
        <v>49.65</v>
      </c>
      <c r="C111" s="5">
        <f t="shared" si="6"/>
        <v>-0.009222198480451697</v>
      </c>
      <c r="D111" s="1"/>
      <c r="E111" s="11">
        <v>40336</v>
      </c>
      <c r="F111" s="12">
        <v>37.45</v>
      </c>
      <c r="G111" s="5">
        <f t="shared" si="5"/>
        <v>-0.02531113239458474</v>
      </c>
      <c r="H111" s="5"/>
      <c r="I111" s="11">
        <v>40336</v>
      </c>
      <c r="J111" s="12">
        <v>1050.47</v>
      </c>
      <c r="K111" s="5">
        <f t="shared" si="7"/>
        <v>-0.013624433691096281</v>
      </c>
    </row>
    <row r="112" spans="1:11" ht="12.75">
      <c r="A112" s="11">
        <v>40337</v>
      </c>
      <c r="B112" s="12">
        <v>50.39</v>
      </c>
      <c r="C112" s="5">
        <f t="shared" si="6"/>
        <v>0.014794352201325236</v>
      </c>
      <c r="D112" s="1"/>
      <c r="E112" s="11">
        <v>40337</v>
      </c>
      <c r="F112" s="12">
        <v>38.24</v>
      </c>
      <c r="G112" s="5">
        <f t="shared" si="5"/>
        <v>0.020875378219972082</v>
      </c>
      <c r="H112" s="5"/>
      <c r="I112" s="11">
        <v>40337</v>
      </c>
      <c r="J112" s="12">
        <v>1062</v>
      </c>
      <c r="K112" s="5">
        <f t="shared" si="7"/>
        <v>0.010916239754216572</v>
      </c>
    </row>
    <row r="113" spans="1:11" ht="12.75">
      <c r="A113" s="11">
        <v>40338</v>
      </c>
      <c r="B113" s="12">
        <v>50.19</v>
      </c>
      <c r="C113" s="5">
        <f t="shared" si="6"/>
        <v>-0.003976939025664469</v>
      </c>
      <c r="D113" s="1"/>
      <c r="E113" s="11">
        <v>40338</v>
      </c>
      <c r="F113" s="12">
        <v>38.53</v>
      </c>
      <c r="G113" s="5">
        <f t="shared" si="5"/>
        <v>0.007555070454865602</v>
      </c>
      <c r="H113" s="5"/>
      <c r="I113" s="11">
        <v>40338</v>
      </c>
      <c r="J113" s="12">
        <v>1055.69</v>
      </c>
      <c r="K113" s="5">
        <f t="shared" si="7"/>
        <v>-0.0059593412390872465</v>
      </c>
    </row>
    <row r="114" spans="1:11" ht="12.75">
      <c r="A114" s="11">
        <v>40339</v>
      </c>
      <c r="B114" s="12">
        <v>51.26</v>
      </c>
      <c r="C114" s="5">
        <f t="shared" si="6"/>
        <v>0.021094917269082834</v>
      </c>
      <c r="D114" s="1"/>
      <c r="E114" s="11">
        <v>40339</v>
      </c>
      <c r="F114" s="12">
        <v>39.75</v>
      </c>
      <c r="G114" s="5">
        <f t="shared" si="5"/>
        <v>0.031172682462274632</v>
      </c>
      <c r="H114" s="5"/>
      <c r="I114" s="11">
        <v>40339</v>
      </c>
      <c r="J114" s="12">
        <v>1086.84</v>
      </c>
      <c r="K114" s="5">
        <f t="shared" si="7"/>
        <v>0.0290798216120606</v>
      </c>
    </row>
    <row r="115" spans="1:11" ht="12.75">
      <c r="A115" s="11">
        <v>40340</v>
      </c>
      <c r="B115" s="12">
        <v>50.91</v>
      </c>
      <c r="C115" s="5">
        <f t="shared" si="6"/>
        <v>-0.00685135302168048</v>
      </c>
      <c r="D115" s="1"/>
      <c r="E115" s="11">
        <v>40340</v>
      </c>
      <c r="F115" s="12">
        <v>40.7</v>
      </c>
      <c r="G115" s="5">
        <f t="shared" si="5"/>
        <v>0.023618251348208393</v>
      </c>
      <c r="H115" s="5"/>
      <c r="I115" s="11">
        <v>40340</v>
      </c>
      <c r="J115" s="12">
        <v>1091.6</v>
      </c>
      <c r="K115" s="5">
        <f t="shared" si="7"/>
        <v>0.004370106659325958</v>
      </c>
    </row>
    <row r="116" spans="1:11" ht="12.75">
      <c r="A116" s="11">
        <v>40343</v>
      </c>
      <c r="B116" s="12">
        <v>50.77</v>
      </c>
      <c r="C116" s="5">
        <f t="shared" si="6"/>
        <v>-0.0027537389549415017</v>
      </c>
      <c r="D116" s="1"/>
      <c r="E116" s="11">
        <v>40343</v>
      </c>
      <c r="F116" s="12">
        <v>40.55</v>
      </c>
      <c r="G116" s="5">
        <f t="shared" si="5"/>
        <v>-0.003692311887127491</v>
      </c>
      <c r="H116" s="5"/>
      <c r="I116" s="11">
        <v>40343</v>
      </c>
      <c r="J116" s="12">
        <v>1089.63</v>
      </c>
      <c r="K116" s="5">
        <f t="shared" si="7"/>
        <v>-0.0018063207783149315</v>
      </c>
    </row>
    <row r="117" spans="1:11" ht="12.75">
      <c r="A117" s="11">
        <v>40344</v>
      </c>
      <c r="B117" s="12">
        <v>51.43</v>
      </c>
      <c r="C117" s="5">
        <f t="shared" si="6"/>
        <v>0.012916030827521902</v>
      </c>
      <c r="D117" s="1"/>
      <c r="E117" s="11">
        <v>40344</v>
      </c>
      <c r="F117" s="12">
        <v>38.09</v>
      </c>
      <c r="G117" s="5">
        <f t="shared" si="5"/>
        <v>-0.06258400007090906</v>
      </c>
      <c r="H117" s="5"/>
      <c r="I117" s="11">
        <v>40344</v>
      </c>
      <c r="J117" s="12">
        <v>1115.23</v>
      </c>
      <c r="K117" s="5">
        <f t="shared" si="7"/>
        <v>0.02322247259286971</v>
      </c>
    </row>
    <row r="118" spans="1:11" ht="12.75">
      <c r="A118" s="11">
        <v>40345</v>
      </c>
      <c r="B118" s="12">
        <v>51.65</v>
      </c>
      <c r="C118" s="5">
        <f t="shared" si="6"/>
        <v>0.004268535778822735</v>
      </c>
      <c r="D118" s="1"/>
      <c r="E118" s="11">
        <v>40345</v>
      </c>
      <c r="F118" s="12">
        <v>37.72</v>
      </c>
      <c r="G118" s="5">
        <f t="shared" si="5"/>
        <v>-0.009761322725256084</v>
      </c>
      <c r="H118" s="5"/>
      <c r="I118" s="11">
        <v>40345</v>
      </c>
      <c r="J118" s="12">
        <v>1114.61</v>
      </c>
      <c r="K118" s="5">
        <f t="shared" si="7"/>
        <v>-0.0005560937250901566</v>
      </c>
    </row>
    <row r="119" spans="1:11" ht="12.75">
      <c r="A119" s="11">
        <v>40346</v>
      </c>
      <c r="B119" s="12">
        <v>51.61</v>
      </c>
      <c r="C119" s="5">
        <f t="shared" si="6"/>
        <v>-0.00077474340501171</v>
      </c>
      <c r="D119" s="1"/>
      <c r="E119" s="11">
        <v>40346</v>
      </c>
      <c r="F119" s="12">
        <v>37.36</v>
      </c>
      <c r="G119" s="5">
        <f t="shared" si="5"/>
        <v>-0.009589844404614849</v>
      </c>
      <c r="H119" s="5"/>
      <c r="I119" s="11">
        <v>40346</v>
      </c>
      <c r="J119" s="12">
        <v>1116.04</v>
      </c>
      <c r="K119" s="5">
        <f t="shared" si="7"/>
        <v>0.0012821376691954428</v>
      </c>
    </row>
    <row r="120" spans="1:11" ht="12.75">
      <c r="A120" s="11">
        <v>40347</v>
      </c>
      <c r="B120" s="12">
        <v>51.56</v>
      </c>
      <c r="C120" s="5">
        <f t="shared" si="6"/>
        <v>-0.0009692740896491132</v>
      </c>
      <c r="D120" s="1"/>
      <c r="E120" s="11">
        <v>40347</v>
      </c>
      <c r="F120" s="12">
        <v>37.37</v>
      </c>
      <c r="G120" s="5">
        <f t="shared" si="5"/>
        <v>0.000267630136750713</v>
      </c>
      <c r="H120" s="5"/>
      <c r="I120" s="11">
        <v>40347</v>
      </c>
      <c r="J120" s="12">
        <v>1117.51</v>
      </c>
      <c r="K120" s="5">
        <f t="shared" si="7"/>
        <v>0.0013162904007037828</v>
      </c>
    </row>
    <row r="121" spans="1:11" ht="12.75">
      <c r="A121" s="11">
        <v>40350</v>
      </c>
      <c r="B121" s="12">
        <v>51.73</v>
      </c>
      <c r="C121" s="5">
        <f t="shared" si="6"/>
        <v>0.003291705944436928</v>
      </c>
      <c r="D121" s="1"/>
      <c r="E121" s="11">
        <v>40350</v>
      </c>
      <c r="F121" s="12">
        <v>36.63</v>
      </c>
      <c r="G121" s="5">
        <f t="shared" si="5"/>
        <v>-0.020000666706669428</v>
      </c>
      <c r="H121" s="5"/>
      <c r="I121" s="11">
        <v>40350</v>
      </c>
      <c r="J121" s="12">
        <v>1113.2</v>
      </c>
      <c r="K121" s="5">
        <f t="shared" si="7"/>
        <v>-0.003864245341811379</v>
      </c>
    </row>
    <row r="122" spans="1:11" ht="12.75">
      <c r="A122" s="11">
        <v>40351</v>
      </c>
      <c r="B122" s="12">
        <v>51.71</v>
      </c>
      <c r="C122" s="5">
        <f t="shared" si="6"/>
        <v>-0.00038669760729357976</v>
      </c>
      <c r="D122" s="1"/>
      <c r="E122" s="11">
        <v>40351</v>
      </c>
      <c r="F122" s="12">
        <v>36.17</v>
      </c>
      <c r="G122" s="5">
        <f t="shared" si="5"/>
        <v>-0.012637530826716455</v>
      </c>
      <c r="H122" s="5"/>
      <c r="I122" s="11">
        <v>40351</v>
      </c>
      <c r="J122" s="12">
        <v>1095.31</v>
      </c>
      <c r="K122" s="5">
        <f t="shared" si="7"/>
        <v>-0.01620132244496867</v>
      </c>
    </row>
    <row r="123" spans="1:11" ht="12.75">
      <c r="A123" s="11">
        <v>40352</v>
      </c>
      <c r="B123" s="12">
        <v>51.49</v>
      </c>
      <c r="C123" s="5">
        <f t="shared" si="6"/>
        <v>-0.004263572350080095</v>
      </c>
      <c r="D123" s="1"/>
      <c r="E123" s="11">
        <v>40352</v>
      </c>
      <c r="F123" s="12">
        <v>36.19</v>
      </c>
      <c r="G123" s="5">
        <f t="shared" si="5"/>
        <v>0.0005527916116444348</v>
      </c>
      <c r="H123" s="5"/>
      <c r="I123" s="11">
        <v>40352</v>
      </c>
      <c r="J123" s="12">
        <v>1092.04</v>
      </c>
      <c r="K123" s="5">
        <f t="shared" si="7"/>
        <v>-0.0029899215361501785</v>
      </c>
    </row>
    <row r="124" spans="1:11" ht="12.75">
      <c r="A124" s="11">
        <v>40353</v>
      </c>
      <c r="B124" s="12">
        <v>51.06</v>
      </c>
      <c r="C124" s="5">
        <f t="shared" si="6"/>
        <v>-0.00838620224471221</v>
      </c>
      <c r="D124" s="1"/>
      <c r="E124" s="11">
        <v>40353</v>
      </c>
      <c r="F124" s="12">
        <v>35.31</v>
      </c>
      <c r="G124" s="5">
        <f t="shared" si="5"/>
        <v>-0.024616627635355916</v>
      </c>
      <c r="H124" s="5"/>
      <c r="I124" s="11">
        <v>40353</v>
      </c>
      <c r="J124" s="12">
        <v>1073.69</v>
      </c>
      <c r="K124" s="5">
        <f t="shared" si="7"/>
        <v>-0.016946192862424502</v>
      </c>
    </row>
    <row r="125" spans="1:11" ht="12.75">
      <c r="A125" s="11">
        <v>40354</v>
      </c>
      <c r="B125" s="12">
        <v>49.54</v>
      </c>
      <c r="C125" s="5">
        <f t="shared" si="6"/>
        <v>-0.030220987752124295</v>
      </c>
      <c r="D125" s="1"/>
      <c r="E125" s="11">
        <v>40354</v>
      </c>
      <c r="F125" s="12">
        <v>34.73</v>
      </c>
      <c r="G125" s="5">
        <f t="shared" si="5"/>
        <v>-0.016562343184312534</v>
      </c>
      <c r="H125" s="5"/>
      <c r="I125" s="11">
        <v>40354</v>
      </c>
      <c r="J125" s="12">
        <v>1076.76</v>
      </c>
      <c r="K125" s="5">
        <f t="shared" si="7"/>
        <v>0.002855218289774183</v>
      </c>
    </row>
    <row r="126" spans="1:11" ht="12.75">
      <c r="A126" s="11">
        <v>40357</v>
      </c>
      <c r="B126" s="12">
        <v>50.35</v>
      </c>
      <c r="C126" s="5">
        <f t="shared" si="6"/>
        <v>0.016218195103357758</v>
      </c>
      <c r="D126" s="1"/>
      <c r="E126" s="11">
        <v>40357</v>
      </c>
      <c r="F126" s="12">
        <v>34.92</v>
      </c>
      <c r="G126" s="5">
        <f t="shared" si="5"/>
        <v>0.005455864215418909</v>
      </c>
      <c r="H126" s="5"/>
      <c r="I126" s="11">
        <v>40357</v>
      </c>
      <c r="J126" s="12">
        <v>1074.57</v>
      </c>
      <c r="K126" s="5">
        <f t="shared" si="7"/>
        <v>-0.002035950557543315</v>
      </c>
    </row>
    <row r="127" spans="1:11" ht="12.75">
      <c r="A127" s="11">
        <v>40358</v>
      </c>
      <c r="B127" s="12">
        <v>49.61</v>
      </c>
      <c r="C127" s="5">
        <f t="shared" si="6"/>
        <v>-0.014806192851613791</v>
      </c>
      <c r="D127" s="1"/>
      <c r="E127" s="11">
        <v>40358</v>
      </c>
      <c r="F127" s="12">
        <v>33.75</v>
      </c>
      <c r="G127" s="5">
        <f t="shared" si="5"/>
        <v>-0.03407931365286262</v>
      </c>
      <c r="H127" s="5"/>
      <c r="I127" s="11">
        <v>40358</v>
      </c>
      <c r="J127" s="12">
        <v>1041.24</v>
      </c>
      <c r="K127" s="5">
        <f t="shared" si="7"/>
        <v>-0.031508270947024665</v>
      </c>
    </row>
    <row r="128" spans="1:11" ht="12.75">
      <c r="A128" s="11">
        <v>40359</v>
      </c>
      <c r="B128" s="12">
        <v>49.4</v>
      </c>
      <c r="C128" s="5">
        <f t="shared" si="6"/>
        <v>-0.004242002119080718</v>
      </c>
      <c r="D128" s="1"/>
      <c r="E128" s="11">
        <v>40359</v>
      </c>
      <c r="F128" s="12">
        <v>33.45</v>
      </c>
      <c r="G128" s="5">
        <f t="shared" si="5"/>
        <v>-0.008928630744301318</v>
      </c>
      <c r="H128" s="5"/>
      <c r="I128" s="11">
        <v>40359</v>
      </c>
      <c r="J128" s="12">
        <v>1030.71</v>
      </c>
      <c r="K128" s="5">
        <f t="shared" si="7"/>
        <v>-0.010164425453543183</v>
      </c>
    </row>
    <row r="129" spans="1:11" ht="12.75">
      <c r="A129" s="11">
        <v>40360</v>
      </c>
      <c r="B129" s="12">
        <v>49.31</v>
      </c>
      <c r="C129" s="5">
        <f t="shared" si="6"/>
        <v>-0.0018235239578419905</v>
      </c>
      <c r="D129" s="1"/>
      <c r="E129" s="11">
        <v>40360</v>
      </c>
      <c r="F129" s="12">
        <v>33.85</v>
      </c>
      <c r="G129" s="5">
        <f t="shared" si="5"/>
        <v>0.011887212784046504</v>
      </c>
      <c r="H129" s="5"/>
      <c r="I129" s="11">
        <v>40360</v>
      </c>
      <c r="J129" s="12">
        <v>1027.37</v>
      </c>
      <c r="K129" s="5">
        <f t="shared" si="7"/>
        <v>-0.0032457464551476313</v>
      </c>
    </row>
    <row r="130" spans="1:11" ht="12.75">
      <c r="A130" s="11">
        <v>40361</v>
      </c>
      <c r="B130" s="12">
        <v>49.33</v>
      </c>
      <c r="C130" s="5">
        <f t="shared" si="6"/>
        <v>0.00040551500961216643</v>
      </c>
      <c r="D130" s="1"/>
      <c r="E130" s="11">
        <v>40361</v>
      </c>
      <c r="F130" s="12">
        <v>33.59</v>
      </c>
      <c r="G130" s="5">
        <f t="shared" si="5"/>
        <v>-0.007710595734082582</v>
      </c>
      <c r="H130" s="5"/>
      <c r="I130" s="11">
        <v>40361</v>
      </c>
      <c r="J130" s="12">
        <v>1022.58</v>
      </c>
      <c r="K130" s="5">
        <f t="shared" si="7"/>
        <v>-0.004673293219507561</v>
      </c>
    </row>
    <row r="131" spans="1:11" ht="12.75">
      <c r="A131" s="11">
        <v>40365</v>
      </c>
      <c r="B131" s="12">
        <v>49.71</v>
      </c>
      <c r="C131" s="5">
        <f t="shared" si="6"/>
        <v>0.007673704860934336</v>
      </c>
      <c r="D131" s="1"/>
      <c r="E131" s="11">
        <v>40365</v>
      </c>
      <c r="F131" s="12">
        <v>32.86</v>
      </c>
      <c r="G131" s="5">
        <f t="shared" si="5"/>
        <v>-0.021972291015079422</v>
      </c>
      <c r="H131" s="5"/>
      <c r="I131" s="11">
        <v>40365</v>
      </c>
      <c r="J131" s="12">
        <v>1028.06</v>
      </c>
      <c r="K131" s="5">
        <f t="shared" si="7"/>
        <v>0.005344685605450304</v>
      </c>
    </row>
    <row r="132" spans="1:11" ht="12.75">
      <c r="A132" s="11">
        <v>40366</v>
      </c>
      <c r="B132" s="12">
        <v>50.73</v>
      </c>
      <c r="C132" s="5">
        <f t="shared" si="6"/>
        <v>0.020311331472017236</v>
      </c>
      <c r="D132" s="1"/>
      <c r="E132" s="11">
        <v>40366</v>
      </c>
      <c r="F132" s="12">
        <v>34.15</v>
      </c>
      <c r="G132" s="5">
        <f t="shared" si="5"/>
        <v>0.038506473407676975</v>
      </c>
      <c r="H132" s="5"/>
      <c r="I132" s="11">
        <v>40366</v>
      </c>
      <c r="J132" s="12">
        <v>1060.27</v>
      </c>
      <c r="K132" s="5">
        <f t="shared" si="7"/>
        <v>0.030850061581731633</v>
      </c>
    </row>
    <row r="133" spans="1:11" ht="12.75">
      <c r="A133" s="11">
        <v>40367</v>
      </c>
      <c r="B133" s="12">
        <v>51.67</v>
      </c>
      <c r="C133" s="5">
        <f t="shared" si="6"/>
        <v>0.01835989072049463</v>
      </c>
      <c r="D133" s="1"/>
      <c r="E133" s="11">
        <v>40367</v>
      </c>
      <c r="F133" s="12">
        <v>34.12</v>
      </c>
      <c r="G133" s="5">
        <f aca="true" t="shared" si="8" ref="G133:G196">LN(F133/F132)</f>
        <v>-0.0008788633933207624</v>
      </c>
      <c r="H133" s="5"/>
      <c r="I133" s="11">
        <v>40367</v>
      </c>
      <c r="J133" s="12">
        <v>1070.25</v>
      </c>
      <c r="K133" s="5">
        <f t="shared" si="7"/>
        <v>0.00936867337267307</v>
      </c>
    </row>
    <row r="134" spans="1:11" ht="12.75">
      <c r="A134" s="11">
        <v>40368</v>
      </c>
      <c r="B134" s="12">
        <v>51.65</v>
      </c>
      <c r="C134" s="5">
        <f t="shared" si="6"/>
        <v>-0.0003871467334457463</v>
      </c>
      <c r="D134" s="1"/>
      <c r="E134" s="11">
        <v>40368</v>
      </c>
      <c r="F134" s="12">
        <v>34.09</v>
      </c>
      <c r="G134" s="5">
        <f t="shared" si="8"/>
        <v>-0.0008796364736664281</v>
      </c>
      <c r="H134" s="5"/>
      <c r="I134" s="11">
        <v>40368</v>
      </c>
      <c r="J134" s="12">
        <v>1077.96</v>
      </c>
      <c r="K134" s="5">
        <f t="shared" si="7"/>
        <v>0.007178100004060206</v>
      </c>
    </row>
    <row r="135" spans="1:11" ht="12.75">
      <c r="A135" s="11">
        <v>40371</v>
      </c>
      <c r="B135" s="12">
        <v>51.7</v>
      </c>
      <c r="C135" s="5">
        <f t="shared" si="6"/>
        <v>0.0009675859487360381</v>
      </c>
      <c r="D135" s="1"/>
      <c r="E135" s="11">
        <v>40371</v>
      </c>
      <c r="F135" s="12">
        <v>33.86</v>
      </c>
      <c r="G135" s="5">
        <f t="shared" si="8"/>
        <v>-0.006769709444822564</v>
      </c>
      <c r="H135" s="5"/>
      <c r="I135" s="11">
        <v>40371</v>
      </c>
      <c r="J135" s="12">
        <v>1078.75</v>
      </c>
      <c r="K135" s="5">
        <f t="shared" si="7"/>
        <v>0.0007325973685221687</v>
      </c>
    </row>
    <row r="136" spans="1:11" ht="12.75">
      <c r="A136" s="11">
        <v>40372</v>
      </c>
      <c r="B136" s="12">
        <v>51.96</v>
      </c>
      <c r="C136" s="5">
        <f t="shared" si="6"/>
        <v>0.005016410288015299</v>
      </c>
      <c r="D136" s="1"/>
      <c r="E136" s="11">
        <v>40372</v>
      </c>
      <c r="F136" s="12">
        <v>35.14</v>
      </c>
      <c r="G136" s="5">
        <f t="shared" si="8"/>
        <v>0.03710570605396193</v>
      </c>
      <c r="H136" s="5"/>
      <c r="I136" s="11">
        <v>40372</v>
      </c>
      <c r="J136" s="12">
        <v>1095.34</v>
      </c>
      <c r="K136" s="5">
        <f t="shared" si="7"/>
        <v>0.015261853940210991</v>
      </c>
    </row>
    <row r="137" spans="1:11" ht="12.75">
      <c r="A137" s="11">
        <v>40373</v>
      </c>
      <c r="B137" s="12">
        <v>52.06</v>
      </c>
      <c r="C137" s="5">
        <f t="shared" si="6"/>
        <v>0.00192270776402063</v>
      </c>
      <c r="D137" s="1"/>
      <c r="E137" s="11">
        <v>40373</v>
      </c>
      <c r="F137" s="12">
        <v>34.67</v>
      </c>
      <c r="G137" s="5">
        <f t="shared" si="8"/>
        <v>-0.013465323062019008</v>
      </c>
      <c r="H137" s="5"/>
      <c r="I137" s="11">
        <v>40373</v>
      </c>
      <c r="J137" s="12">
        <v>1095.17</v>
      </c>
      <c r="K137" s="5">
        <f t="shared" si="7"/>
        <v>-0.00015521499590610117</v>
      </c>
    </row>
    <row r="138" spans="1:11" ht="12.75">
      <c r="A138" s="11">
        <v>40374</v>
      </c>
      <c r="B138" s="12">
        <v>52.09</v>
      </c>
      <c r="C138" s="5">
        <f t="shared" si="6"/>
        <v>0.0005760921906807872</v>
      </c>
      <c r="D138" s="1"/>
      <c r="E138" s="11">
        <v>40374</v>
      </c>
      <c r="F138" s="12">
        <v>35.14</v>
      </c>
      <c r="G138" s="5">
        <f t="shared" si="8"/>
        <v>0.013465323062019096</v>
      </c>
      <c r="H138" s="5"/>
      <c r="I138" s="11">
        <v>40374</v>
      </c>
      <c r="J138" s="12">
        <v>1096.48</v>
      </c>
      <c r="K138" s="5">
        <f t="shared" si="7"/>
        <v>0.0011954464955711874</v>
      </c>
    </row>
    <row r="139" spans="1:11" ht="12.75">
      <c r="A139" s="11">
        <v>40375</v>
      </c>
      <c r="B139" s="12">
        <v>51.62</v>
      </c>
      <c r="C139" s="5">
        <f t="shared" si="6"/>
        <v>-0.00906379746663247</v>
      </c>
      <c r="D139" s="1"/>
      <c r="E139" s="11">
        <v>40375</v>
      </c>
      <c r="F139" s="12">
        <v>34.05</v>
      </c>
      <c r="G139" s="5">
        <f t="shared" si="8"/>
        <v>-0.03151005016342983</v>
      </c>
      <c r="H139" s="5"/>
      <c r="I139" s="11">
        <v>40375</v>
      </c>
      <c r="J139" s="12">
        <v>1064.88</v>
      </c>
      <c r="K139" s="5">
        <f t="shared" si="7"/>
        <v>-0.029242932098749713</v>
      </c>
    </row>
    <row r="140" spans="1:11" ht="12.75">
      <c r="A140" s="11">
        <v>40378</v>
      </c>
      <c r="B140" s="12">
        <v>51.52</v>
      </c>
      <c r="C140" s="5">
        <f t="shared" si="6"/>
        <v>-0.001939112494369487</v>
      </c>
      <c r="D140" s="1"/>
      <c r="E140" s="11">
        <v>40378</v>
      </c>
      <c r="F140" s="12">
        <v>34.09</v>
      </c>
      <c r="G140" s="5">
        <f t="shared" si="8"/>
        <v>0.00117405355429063</v>
      </c>
      <c r="H140" s="5"/>
      <c r="I140" s="11">
        <v>40378</v>
      </c>
      <c r="J140" s="12">
        <v>1071.25</v>
      </c>
      <c r="K140" s="5">
        <f t="shared" si="7"/>
        <v>0.005964074173225686</v>
      </c>
    </row>
    <row r="141" spans="1:11" ht="12.75">
      <c r="A141" s="11">
        <v>40379</v>
      </c>
      <c r="B141" s="12">
        <v>52.48</v>
      </c>
      <c r="C141" s="5">
        <f t="shared" si="6"/>
        <v>0.018462062839735352</v>
      </c>
      <c r="D141" s="1"/>
      <c r="E141" s="11">
        <v>40379</v>
      </c>
      <c r="F141" s="12">
        <v>34.27</v>
      </c>
      <c r="G141" s="5">
        <f t="shared" si="8"/>
        <v>0.005266249736705798</v>
      </c>
      <c r="H141" s="5"/>
      <c r="I141" s="11">
        <v>40379</v>
      </c>
      <c r="J141" s="12">
        <v>1083.48</v>
      </c>
      <c r="K141" s="5">
        <f t="shared" si="7"/>
        <v>0.011351892195398526</v>
      </c>
    </row>
    <row r="142" spans="1:11" ht="12.75">
      <c r="A142" s="11">
        <v>40380</v>
      </c>
      <c r="B142" s="12">
        <v>53.31</v>
      </c>
      <c r="C142" s="5">
        <f t="shared" si="6"/>
        <v>0.015691786198836103</v>
      </c>
      <c r="D142" s="1"/>
      <c r="E142" s="11">
        <v>40380</v>
      </c>
      <c r="F142" s="12">
        <v>33.57</v>
      </c>
      <c r="G142" s="5">
        <f t="shared" si="8"/>
        <v>-0.020637524894574034</v>
      </c>
      <c r="H142" s="5"/>
      <c r="I142" s="11">
        <v>40380</v>
      </c>
      <c r="J142" s="12">
        <v>1069.59</v>
      </c>
      <c r="K142" s="5">
        <f t="shared" si="7"/>
        <v>-0.012902685652813713</v>
      </c>
    </row>
    <row r="143" spans="1:11" ht="12.75">
      <c r="A143" s="11">
        <v>40381</v>
      </c>
      <c r="B143" s="12">
        <v>53.48</v>
      </c>
      <c r="C143" s="5">
        <f t="shared" si="6"/>
        <v>0.00318382139907266</v>
      </c>
      <c r="D143" s="1"/>
      <c r="E143" s="11">
        <v>40381</v>
      </c>
      <c r="F143" s="12">
        <v>34.65</v>
      </c>
      <c r="G143" s="5">
        <f t="shared" si="8"/>
        <v>0.0316649146439687</v>
      </c>
      <c r="H143" s="5"/>
      <c r="I143" s="11">
        <v>40381</v>
      </c>
      <c r="J143" s="12">
        <v>1093.67</v>
      </c>
      <c r="K143" s="5">
        <f t="shared" si="7"/>
        <v>0.022263615685037746</v>
      </c>
    </row>
    <row r="144" spans="1:11" ht="12.75">
      <c r="A144" s="11">
        <v>40382</v>
      </c>
      <c r="B144" s="12">
        <v>53.97</v>
      </c>
      <c r="C144" s="5">
        <f t="shared" si="6"/>
        <v>0.009120584396809076</v>
      </c>
      <c r="D144" s="1"/>
      <c r="E144" s="11">
        <v>40382</v>
      </c>
      <c r="F144" s="12">
        <v>35.5</v>
      </c>
      <c r="G144" s="5">
        <f t="shared" si="8"/>
        <v>0.024234970845457966</v>
      </c>
      <c r="H144" s="5"/>
      <c r="I144" s="11">
        <v>40382</v>
      </c>
      <c r="J144" s="12">
        <v>1102.66</v>
      </c>
      <c r="K144" s="5">
        <f t="shared" si="7"/>
        <v>0.008186429368369252</v>
      </c>
    </row>
    <row r="145" spans="1:11" ht="12.75">
      <c r="A145" s="11">
        <v>40385</v>
      </c>
      <c r="B145" s="12">
        <v>54.15</v>
      </c>
      <c r="C145" s="5">
        <f t="shared" si="6"/>
        <v>0.0033296368164481794</v>
      </c>
      <c r="D145" s="1"/>
      <c r="E145" s="11">
        <v>40385</v>
      </c>
      <c r="F145" s="12">
        <v>36.6</v>
      </c>
      <c r="G145" s="5">
        <f t="shared" si="8"/>
        <v>0.030515543925950413</v>
      </c>
      <c r="H145" s="5"/>
      <c r="I145" s="11">
        <v>40385</v>
      </c>
      <c r="J145" s="12">
        <v>1115.01</v>
      </c>
      <c r="K145" s="5">
        <f t="shared" si="7"/>
        <v>0.011137930955885434</v>
      </c>
    </row>
    <row r="146" spans="1:11" ht="12.75">
      <c r="A146" s="11">
        <v>40386</v>
      </c>
      <c r="B146" s="12">
        <v>54.26</v>
      </c>
      <c r="C146" s="5">
        <f t="shared" si="6"/>
        <v>0.002029333783786004</v>
      </c>
      <c r="D146" s="1"/>
      <c r="E146" s="11">
        <v>40386</v>
      </c>
      <c r="F146" s="12">
        <v>35.17</v>
      </c>
      <c r="G146" s="5">
        <f t="shared" si="8"/>
        <v>-0.03985479392142951</v>
      </c>
      <c r="H146" s="5"/>
      <c r="I146" s="11">
        <v>40386</v>
      </c>
      <c r="J146" s="12">
        <v>1113.84</v>
      </c>
      <c r="K146" s="5">
        <f t="shared" si="7"/>
        <v>-0.0010498688628368148</v>
      </c>
    </row>
    <row r="147" spans="1:11" ht="12.75">
      <c r="A147" s="11">
        <v>40387</v>
      </c>
      <c r="B147" s="12">
        <v>54.09</v>
      </c>
      <c r="C147" s="5">
        <f t="shared" si="6"/>
        <v>-0.003137981347450008</v>
      </c>
      <c r="D147" s="1"/>
      <c r="E147" s="11">
        <v>40387</v>
      </c>
      <c r="F147" s="12">
        <v>34.86</v>
      </c>
      <c r="G147" s="5">
        <f t="shared" si="8"/>
        <v>-0.008853406394016305</v>
      </c>
      <c r="H147" s="5"/>
      <c r="I147" s="11">
        <v>40387</v>
      </c>
      <c r="J147" s="12">
        <v>1106.13</v>
      </c>
      <c r="K147" s="5">
        <f t="shared" si="7"/>
        <v>-0.006946067738954189</v>
      </c>
    </row>
    <row r="148" spans="1:11" ht="12.75">
      <c r="A148" s="11">
        <v>40388</v>
      </c>
      <c r="B148" s="12">
        <v>54.2</v>
      </c>
      <c r="C148" s="5">
        <f t="shared" si="6"/>
        <v>0.0020315825622650037</v>
      </c>
      <c r="D148" s="1"/>
      <c r="E148" s="11">
        <v>40388</v>
      </c>
      <c r="F148" s="12">
        <v>34.27</v>
      </c>
      <c r="G148" s="5">
        <f t="shared" si="8"/>
        <v>-0.017069704205357306</v>
      </c>
      <c r="H148" s="5"/>
      <c r="I148" s="11">
        <v>40388</v>
      </c>
      <c r="J148" s="12">
        <v>1101.53</v>
      </c>
      <c r="K148" s="5">
        <f t="shared" si="7"/>
        <v>-0.0041673144027251485</v>
      </c>
    </row>
    <row r="149" spans="1:11" ht="12.75">
      <c r="A149" s="11">
        <v>40389</v>
      </c>
      <c r="B149" s="12">
        <v>54.32</v>
      </c>
      <c r="C149" s="5">
        <f t="shared" si="6"/>
        <v>0.002211574804840132</v>
      </c>
      <c r="D149" s="1"/>
      <c r="E149" s="11">
        <v>40389</v>
      </c>
      <c r="F149" s="12">
        <v>34.38</v>
      </c>
      <c r="G149" s="5">
        <f t="shared" si="8"/>
        <v>0.0032046640681857625</v>
      </c>
      <c r="H149" s="5"/>
      <c r="I149" s="11">
        <v>40389</v>
      </c>
      <c r="J149" s="12">
        <v>1101.6</v>
      </c>
      <c r="K149" s="5">
        <f t="shared" si="7"/>
        <v>6.354595509431585E-05</v>
      </c>
    </row>
    <row r="150" spans="1:11" ht="12.75">
      <c r="A150" s="11">
        <v>40392</v>
      </c>
      <c r="B150" s="12">
        <v>55.6</v>
      </c>
      <c r="C150" s="5">
        <f t="shared" si="6"/>
        <v>0.023290718006095924</v>
      </c>
      <c r="D150" s="1"/>
      <c r="E150" s="11">
        <v>40392</v>
      </c>
      <c r="F150" s="12">
        <v>35.55</v>
      </c>
      <c r="G150" s="5">
        <f t="shared" si="8"/>
        <v>0.03346515629454648</v>
      </c>
      <c r="H150" s="5"/>
      <c r="I150" s="11">
        <v>40392</v>
      </c>
      <c r="J150" s="12">
        <v>1125.86</v>
      </c>
      <c r="K150" s="5">
        <f t="shared" si="7"/>
        <v>0.021783519629687675</v>
      </c>
    </row>
    <row r="151" spans="1:11" ht="12.75">
      <c r="A151" s="11">
        <v>40393</v>
      </c>
      <c r="B151" s="12">
        <v>55.57</v>
      </c>
      <c r="C151" s="5">
        <f t="shared" si="6"/>
        <v>-0.0005397139647068265</v>
      </c>
      <c r="D151" s="1"/>
      <c r="E151" s="11">
        <v>40393</v>
      </c>
      <c r="F151" s="12">
        <v>34.62</v>
      </c>
      <c r="G151" s="5">
        <f t="shared" si="8"/>
        <v>-0.02650860650118668</v>
      </c>
      <c r="H151" s="5"/>
      <c r="I151" s="11">
        <v>40393</v>
      </c>
      <c r="J151" s="12">
        <v>1120.46</v>
      </c>
      <c r="K151" s="5">
        <f t="shared" si="7"/>
        <v>-0.004807872789303521</v>
      </c>
    </row>
    <row r="152" spans="1:11" ht="12.75">
      <c r="A152" s="11">
        <v>40394</v>
      </c>
      <c r="B152" s="12">
        <v>55.74</v>
      </c>
      <c r="C152" s="5">
        <f t="shared" si="6"/>
        <v>0.0030545347619723466</v>
      </c>
      <c r="D152" s="1"/>
      <c r="E152" s="11">
        <v>40394</v>
      </c>
      <c r="F152" s="12">
        <v>34.88</v>
      </c>
      <c r="G152" s="5">
        <f t="shared" si="8"/>
        <v>0.007482049292715916</v>
      </c>
      <c r="H152" s="5"/>
      <c r="I152" s="11">
        <v>40394</v>
      </c>
      <c r="J152" s="12">
        <v>1127.24</v>
      </c>
      <c r="K152" s="5">
        <f t="shared" si="7"/>
        <v>0.006032851860419904</v>
      </c>
    </row>
    <row r="153" spans="1:11" ht="12.75">
      <c r="A153" s="11">
        <v>40395</v>
      </c>
      <c r="B153" s="12">
        <v>55.56</v>
      </c>
      <c r="C153" s="5">
        <f t="shared" si="6"/>
        <v>-0.0032345041676591518</v>
      </c>
      <c r="D153" s="1"/>
      <c r="E153" s="11">
        <v>40395</v>
      </c>
      <c r="F153" s="12">
        <v>34.85</v>
      </c>
      <c r="G153" s="5">
        <f t="shared" si="8"/>
        <v>-0.0008604618342460183</v>
      </c>
      <c r="H153" s="5"/>
      <c r="I153" s="11">
        <v>40395</v>
      </c>
      <c r="J153" s="12">
        <v>1125.81</v>
      </c>
      <c r="K153" s="5">
        <f t="shared" si="7"/>
        <v>-0.0012693905523797281</v>
      </c>
    </row>
    <row r="154" spans="1:11" ht="12.75">
      <c r="A154" s="11">
        <v>40396</v>
      </c>
      <c r="B154" s="12">
        <v>55.94</v>
      </c>
      <c r="C154" s="5">
        <f t="shared" si="6"/>
        <v>0.006816169887670673</v>
      </c>
      <c r="D154" s="1"/>
      <c r="E154" s="11">
        <v>40396</v>
      </c>
      <c r="F154" s="12">
        <v>34.63</v>
      </c>
      <c r="G154" s="5">
        <f t="shared" si="8"/>
        <v>-0.006332778792202217</v>
      </c>
      <c r="H154" s="5"/>
      <c r="I154" s="11">
        <v>40396</v>
      </c>
      <c r="J154" s="12">
        <v>1121.64</v>
      </c>
      <c r="K154" s="5">
        <f t="shared" si="7"/>
        <v>-0.0037108765803768487</v>
      </c>
    </row>
    <row r="155" spans="1:11" ht="12.75">
      <c r="A155" s="11">
        <v>40399</v>
      </c>
      <c r="B155" s="12">
        <v>56.29</v>
      </c>
      <c r="C155" s="5">
        <f aca="true" t="shared" si="9" ref="C155:C218">LN(B155/B154)</f>
        <v>0.0062372117021214655</v>
      </c>
      <c r="D155" s="1"/>
      <c r="E155" s="11">
        <v>40399</v>
      </c>
      <c r="F155" s="12">
        <v>35.29</v>
      </c>
      <c r="G155" s="5">
        <f t="shared" si="8"/>
        <v>0.018879279272847965</v>
      </c>
      <c r="H155" s="5"/>
      <c r="I155" s="11">
        <v>40399</v>
      </c>
      <c r="J155" s="12">
        <v>1127.79</v>
      </c>
      <c r="K155" s="5">
        <f aca="true" t="shared" si="10" ref="K155:K218">LN(J155/J154)</f>
        <v>0.005468065530920585</v>
      </c>
    </row>
    <row r="156" spans="1:11" ht="12.75">
      <c r="A156" s="11">
        <v>40400</v>
      </c>
      <c r="B156" s="12">
        <v>56.16</v>
      </c>
      <c r="C156" s="5">
        <f t="shared" si="9"/>
        <v>-0.0023121397583796134</v>
      </c>
      <c r="D156" s="1"/>
      <c r="E156" s="11">
        <v>40400</v>
      </c>
      <c r="F156" s="12">
        <v>34.29</v>
      </c>
      <c r="G156" s="5">
        <f t="shared" si="8"/>
        <v>-0.028745871212349762</v>
      </c>
      <c r="H156" s="5"/>
      <c r="I156" s="11">
        <v>40400</v>
      </c>
      <c r="J156" s="12">
        <v>1121.06</v>
      </c>
      <c r="K156" s="5">
        <f t="shared" si="10"/>
        <v>-0.005985299233984592</v>
      </c>
    </row>
    <row r="157" spans="1:11" ht="12.75">
      <c r="A157" s="11">
        <v>40401</v>
      </c>
      <c r="B157" s="12">
        <v>55.24</v>
      </c>
      <c r="C157" s="5">
        <f t="shared" si="9"/>
        <v>-0.016517431176464176</v>
      </c>
      <c r="D157" s="1"/>
      <c r="E157" s="11">
        <v>40401</v>
      </c>
      <c r="F157" s="12">
        <v>33.02</v>
      </c>
      <c r="G157" s="5">
        <f t="shared" si="8"/>
        <v>-0.03774032798284686</v>
      </c>
      <c r="H157" s="5"/>
      <c r="I157" s="11">
        <v>40401</v>
      </c>
      <c r="J157" s="12">
        <v>1089.47</v>
      </c>
      <c r="K157" s="5">
        <f t="shared" si="10"/>
        <v>-0.02858332684063827</v>
      </c>
    </row>
    <row r="158" spans="1:11" ht="12.75">
      <c r="A158" s="11">
        <v>40402</v>
      </c>
      <c r="B158" s="12">
        <v>54.89</v>
      </c>
      <c r="C158" s="5">
        <f t="shared" si="9"/>
        <v>-0.006356145979293609</v>
      </c>
      <c r="D158" s="1"/>
      <c r="E158" s="11">
        <v>40402</v>
      </c>
      <c r="F158" s="12">
        <v>33.16</v>
      </c>
      <c r="G158" s="5">
        <f t="shared" si="8"/>
        <v>0.004230891775111995</v>
      </c>
      <c r="H158" s="5"/>
      <c r="I158" s="11">
        <v>40402</v>
      </c>
      <c r="J158" s="12">
        <v>1083.61</v>
      </c>
      <c r="K158" s="5">
        <f t="shared" si="10"/>
        <v>-0.005393279772831977</v>
      </c>
    </row>
    <row r="159" spans="1:11" ht="12.75">
      <c r="A159" s="11">
        <v>40403</v>
      </c>
      <c r="B159" s="12">
        <v>54.93</v>
      </c>
      <c r="C159" s="5">
        <f t="shared" si="9"/>
        <v>0.0007284647927311336</v>
      </c>
      <c r="D159" s="1"/>
      <c r="E159" s="11">
        <v>40403</v>
      </c>
      <c r="F159" s="12">
        <v>32.87</v>
      </c>
      <c r="G159" s="5">
        <f t="shared" si="8"/>
        <v>-0.008783942590966208</v>
      </c>
      <c r="H159" s="5"/>
      <c r="I159" s="11">
        <v>40403</v>
      </c>
      <c r="J159" s="12">
        <v>1079.25</v>
      </c>
      <c r="K159" s="5">
        <f t="shared" si="10"/>
        <v>-0.004031704230371289</v>
      </c>
    </row>
    <row r="160" spans="1:11" ht="12.75">
      <c r="A160" s="11">
        <v>40406</v>
      </c>
      <c r="B160" s="12">
        <v>55.08</v>
      </c>
      <c r="C160" s="5">
        <f t="shared" si="9"/>
        <v>0.002727026505925032</v>
      </c>
      <c r="D160" s="1"/>
      <c r="E160" s="11">
        <v>40406</v>
      </c>
      <c r="F160" s="12">
        <v>32.78</v>
      </c>
      <c r="G160" s="5">
        <f t="shared" si="8"/>
        <v>-0.0027418143604443497</v>
      </c>
      <c r="H160" s="5"/>
      <c r="I160" s="11">
        <v>40406</v>
      </c>
      <c r="J160" s="12">
        <v>1079.38</v>
      </c>
      <c r="K160" s="5">
        <f t="shared" si="10"/>
        <v>0.0001204467649919063</v>
      </c>
    </row>
    <row r="161" spans="1:11" ht="12.75">
      <c r="A161" s="11">
        <v>40407</v>
      </c>
      <c r="B161" s="12">
        <v>55.32</v>
      </c>
      <c r="C161" s="5">
        <f t="shared" si="9"/>
        <v>0.0043478329361034225</v>
      </c>
      <c r="D161" s="1"/>
      <c r="E161" s="11">
        <v>40407</v>
      </c>
      <c r="F161" s="12">
        <v>32.64</v>
      </c>
      <c r="G161" s="5">
        <f t="shared" si="8"/>
        <v>-0.004280043219777401</v>
      </c>
      <c r="H161" s="5"/>
      <c r="I161" s="11">
        <v>40407</v>
      </c>
      <c r="J161" s="12">
        <v>1092.54</v>
      </c>
      <c r="K161" s="5">
        <f t="shared" si="10"/>
        <v>0.012118458371228052</v>
      </c>
    </row>
    <row r="162" spans="1:11" ht="12.75">
      <c r="A162" s="11">
        <v>40408</v>
      </c>
      <c r="B162" s="12">
        <v>55.04</v>
      </c>
      <c r="C162" s="5">
        <f t="shared" si="9"/>
        <v>-0.0050743131714692975</v>
      </c>
      <c r="D162" s="1"/>
      <c r="E162" s="11">
        <v>40408</v>
      </c>
      <c r="F162" s="12">
        <v>32.91</v>
      </c>
      <c r="G162" s="5">
        <f t="shared" si="8"/>
        <v>0.008238032859342114</v>
      </c>
      <c r="H162" s="5"/>
      <c r="I162" s="11">
        <v>40408</v>
      </c>
      <c r="J162" s="12">
        <v>1094.16</v>
      </c>
      <c r="K162" s="5">
        <f t="shared" si="10"/>
        <v>0.001481685001488934</v>
      </c>
    </row>
    <row r="163" spans="1:11" ht="12.75">
      <c r="A163" s="11">
        <v>40409</v>
      </c>
      <c r="B163" s="12">
        <v>54.49</v>
      </c>
      <c r="C163" s="5">
        <f t="shared" si="9"/>
        <v>-0.010042995030081193</v>
      </c>
      <c r="D163" s="1"/>
      <c r="E163" s="11">
        <v>40409</v>
      </c>
      <c r="F163" s="12">
        <v>32.4</v>
      </c>
      <c r="G163" s="5">
        <f t="shared" si="8"/>
        <v>-0.01561814015696477</v>
      </c>
      <c r="H163" s="5"/>
      <c r="I163" s="11">
        <v>40409</v>
      </c>
      <c r="J163" s="12">
        <v>1075.63</v>
      </c>
      <c r="K163" s="5">
        <f t="shared" si="10"/>
        <v>-0.01708040915809832</v>
      </c>
    </row>
    <row r="164" spans="1:11" ht="12.75">
      <c r="A164" s="11">
        <v>40410</v>
      </c>
      <c r="B164" s="12">
        <v>54.51</v>
      </c>
      <c r="C164" s="5">
        <f t="shared" si="9"/>
        <v>0.00036697248118256143</v>
      </c>
      <c r="D164" s="1"/>
      <c r="E164" s="11">
        <v>40410</v>
      </c>
      <c r="F164" s="12">
        <v>32.24</v>
      </c>
      <c r="G164" s="5">
        <f t="shared" si="8"/>
        <v>-0.004950505159856091</v>
      </c>
      <c r="H164" s="5"/>
      <c r="I164" s="11">
        <v>40410</v>
      </c>
      <c r="J164" s="12">
        <v>1071.69</v>
      </c>
      <c r="K164" s="5">
        <f t="shared" si="10"/>
        <v>-0.0036696947092675234</v>
      </c>
    </row>
    <row r="165" spans="1:11" ht="12.75">
      <c r="A165" s="11">
        <v>40413</v>
      </c>
      <c r="B165" s="12">
        <v>54.8</v>
      </c>
      <c r="C165" s="5">
        <f t="shared" si="9"/>
        <v>0.005306022877780421</v>
      </c>
      <c r="D165" s="1"/>
      <c r="E165" s="11">
        <v>40413</v>
      </c>
      <c r="F165" s="12">
        <v>31.96</v>
      </c>
      <c r="G165" s="5">
        <f t="shared" si="8"/>
        <v>-0.008722796740353651</v>
      </c>
      <c r="H165" s="5"/>
      <c r="I165" s="11">
        <v>40413</v>
      </c>
      <c r="J165" s="12">
        <v>1067.36</v>
      </c>
      <c r="K165" s="5">
        <f t="shared" si="10"/>
        <v>-0.0040485317447247786</v>
      </c>
    </row>
    <row r="166" spans="1:11" ht="12.75">
      <c r="A166" s="11">
        <v>40414</v>
      </c>
      <c r="B166" s="12">
        <v>54.86</v>
      </c>
      <c r="C166" s="5">
        <f t="shared" si="9"/>
        <v>0.0010942915554873272</v>
      </c>
      <c r="D166" s="1"/>
      <c r="E166" s="11">
        <v>40414</v>
      </c>
      <c r="F166" s="12">
        <v>31.43</v>
      </c>
      <c r="G166" s="5">
        <f t="shared" si="8"/>
        <v>-0.016722270088597706</v>
      </c>
      <c r="H166" s="5"/>
      <c r="I166" s="11">
        <v>40414</v>
      </c>
      <c r="J166" s="12">
        <v>1051.87</v>
      </c>
      <c r="K166" s="5">
        <f t="shared" si="10"/>
        <v>-0.014618777443950457</v>
      </c>
    </row>
    <row r="167" spans="1:11" ht="12.75">
      <c r="A167" s="11">
        <v>40415</v>
      </c>
      <c r="B167" s="12">
        <v>54.6</v>
      </c>
      <c r="C167" s="5">
        <f t="shared" si="9"/>
        <v>-0.004750602758597753</v>
      </c>
      <c r="D167" s="1"/>
      <c r="E167" s="11">
        <v>40415</v>
      </c>
      <c r="F167" s="12">
        <v>32.22</v>
      </c>
      <c r="G167" s="5">
        <f t="shared" si="8"/>
        <v>0.02482452693935215</v>
      </c>
      <c r="H167" s="5"/>
      <c r="I167" s="11">
        <v>40415</v>
      </c>
      <c r="J167" s="12">
        <v>1055.33</v>
      </c>
      <c r="K167" s="5">
        <f t="shared" si="10"/>
        <v>0.0032839816909079997</v>
      </c>
    </row>
    <row r="168" spans="1:11" ht="12.75">
      <c r="A168" s="11">
        <v>40416</v>
      </c>
      <c r="B168" s="12">
        <v>54.37</v>
      </c>
      <c r="C168" s="5">
        <f t="shared" si="9"/>
        <v>-0.004221351593030159</v>
      </c>
      <c r="D168" s="1"/>
      <c r="E168" s="11">
        <v>40416</v>
      </c>
      <c r="F168" s="12">
        <v>31.67</v>
      </c>
      <c r="G168" s="5">
        <f t="shared" si="8"/>
        <v>-0.017217517198279846</v>
      </c>
      <c r="H168" s="5"/>
      <c r="I168" s="11">
        <v>40416</v>
      </c>
      <c r="J168" s="12">
        <v>1047.22</v>
      </c>
      <c r="K168" s="5">
        <f t="shared" si="10"/>
        <v>-0.007714480246337092</v>
      </c>
    </row>
    <row r="169" spans="1:11" ht="12.75">
      <c r="A169" s="11">
        <v>40417</v>
      </c>
      <c r="B169" s="12">
        <v>55.36</v>
      </c>
      <c r="C169" s="5">
        <f t="shared" si="9"/>
        <v>0.01804478015158477</v>
      </c>
      <c r="D169" s="1"/>
      <c r="E169" s="11">
        <v>40417</v>
      </c>
      <c r="F169" s="12">
        <v>31.6</v>
      </c>
      <c r="G169" s="5">
        <f t="shared" si="8"/>
        <v>-0.002212739957681957</v>
      </c>
      <c r="H169" s="5"/>
      <c r="I169" s="11">
        <v>40417</v>
      </c>
      <c r="J169" s="12">
        <v>1064.59</v>
      </c>
      <c r="K169" s="5">
        <f t="shared" si="10"/>
        <v>0.016450714533391333</v>
      </c>
    </row>
    <row r="170" spans="1:11" ht="12.75">
      <c r="A170" s="11">
        <v>40420</v>
      </c>
      <c r="B170" s="12">
        <v>54.75</v>
      </c>
      <c r="C170" s="5">
        <f t="shared" si="9"/>
        <v>-0.011079942612803963</v>
      </c>
      <c r="D170" s="1"/>
      <c r="E170" s="11">
        <v>40420</v>
      </c>
      <c r="F170" s="12">
        <v>31.21</v>
      </c>
      <c r="G170" s="5">
        <f t="shared" si="8"/>
        <v>-0.012418564310178433</v>
      </c>
      <c r="H170" s="5"/>
      <c r="I170" s="11">
        <v>40420</v>
      </c>
      <c r="J170" s="12">
        <v>1048.92</v>
      </c>
      <c r="K170" s="5">
        <f t="shared" si="10"/>
        <v>-0.014828685114819894</v>
      </c>
    </row>
    <row r="171" spans="1:11" ht="12.75">
      <c r="A171" s="11">
        <v>40421</v>
      </c>
      <c r="B171" s="12">
        <v>55.08</v>
      </c>
      <c r="C171" s="5">
        <f t="shared" si="9"/>
        <v>0.006009305163843936</v>
      </c>
      <c r="D171" s="1"/>
      <c r="E171" s="11">
        <v>40421</v>
      </c>
      <c r="F171" s="12">
        <v>31.14</v>
      </c>
      <c r="G171" s="5">
        <f t="shared" si="8"/>
        <v>-0.0022453898768357876</v>
      </c>
      <c r="H171" s="5"/>
      <c r="I171" s="11">
        <v>40421</v>
      </c>
      <c r="J171" s="12">
        <v>1049.33</v>
      </c>
      <c r="K171" s="5">
        <f t="shared" si="10"/>
        <v>0.0003908018636654939</v>
      </c>
    </row>
    <row r="172" spans="1:11" ht="12.75">
      <c r="A172" s="11">
        <v>40422</v>
      </c>
      <c r="B172" s="12">
        <v>56.49</v>
      </c>
      <c r="C172" s="5">
        <f t="shared" si="9"/>
        <v>0.02527695747671662</v>
      </c>
      <c r="D172" s="1"/>
      <c r="E172" s="11">
        <v>40422</v>
      </c>
      <c r="F172" s="12">
        <v>32.4</v>
      </c>
      <c r="G172" s="5">
        <f t="shared" si="8"/>
        <v>0.039665256392431354</v>
      </c>
      <c r="H172" s="5"/>
      <c r="I172" s="11">
        <v>40422</v>
      </c>
      <c r="J172" s="12">
        <v>1080.29</v>
      </c>
      <c r="K172" s="5">
        <f t="shared" si="10"/>
        <v>0.02907765834807642</v>
      </c>
    </row>
    <row r="173" spans="1:11" ht="12.75">
      <c r="A173" s="11">
        <v>40423</v>
      </c>
      <c r="B173" s="12">
        <v>56.56</v>
      </c>
      <c r="C173" s="5">
        <f t="shared" si="9"/>
        <v>0.0012383902511466224</v>
      </c>
      <c r="D173" s="1"/>
      <c r="E173" s="11">
        <v>40423</v>
      </c>
      <c r="F173" s="12">
        <v>33.19</v>
      </c>
      <c r="G173" s="5">
        <f t="shared" si="8"/>
        <v>0.02409020293359941</v>
      </c>
      <c r="H173" s="5"/>
      <c r="I173" s="11">
        <v>40423</v>
      </c>
      <c r="J173" s="12">
        <v>1090.1</v>
      </c>
      <c r="K173" s="5">
        <f t="shared" si="10"/>
        <v>0.009039911542174104</v>
      </c>
    </row>
    <row r="174" spans="1:11" ht="12.75">
      <c r="A174" s="11">
        <v>40424</v>
      </c>
      <c r="B174" s="12">
        <v>56.74</v>
      </c>
      <c r="C174" s="5">
        <f t="shared" si="9"/>
        <v>0.003177407792387945</v>
      </c>
      <c r="D174" s="1"/>
      <c r="E174" s="11">
        <v>40424</v>
      </c>
      <c r="F174" s="12">
        <v>34.09</v>
      </c>
      <c r="G174" s="5">
        <f t="shared" si="8"/>
        <v>0.02675546041792869</v>
      </c>
      <c r="H174" s="5"/>
      <c r="I174" s="11">
        <v>40424</v>
      </c>
      <c r="J174" s="12">
        <v>1104.51</v>
      </c>
      <c r="K174" s="5">
        <f t="shared" si="10"/>
        <v>0.013132362555402658</v>
      </c>
    </row>
    <row r="175" spans="1:11" ht="12.75">
      <c r="A175" s="11">
        <v>40428</v>
      </c>
      <c r="B175" s="12">
        <v>56.8</v>
      </c>
      <c r="C175" s="5">
        <f t="shared" si="9"/>
        <v>0.0010568963464002538</v>
      </c>
      <c r="D175" s="1"/>
      <c r="E175" s="11">
        <v>40428</v>
      </c>
      <c r="F175" s="12">
        <v>33.42</v>
      </c>
      <c r="G175" s="5">
        <f t="shared" si="8"/>
        <v>-0.01984956298256407</v>
      </c>
      <c r="H175" s="5"/>
      <c r="I175" s="11">
        <v>40428</v>
      </c>
      <c r="J175" s="12">
        <v>1091.84</v>
      </c>
      <c r="K175" s="5">
        <f t="shared" si="10"/>
        <v>-0.011537451266510625</v>
      </c>
    </row>
    <row r="176" spans="1:11" ht="12.75">
      <c r="A176" s="11">
        <v>40429</v>
      </c>
      <c r="B176" s="12">
        <v>57</v>
      </c>
      <c r="C176" s="5">
        <f t="shared" si="9"/>
        <v>0.003514942107444592</v>
      </c>
      <c r="D176" s="1"/>
      <c r="E176" s="11">
        <v>40429</v>
      </c>
      <c r="F176" s="12">
        <v>33.27</v>
      </c>
      <c r="G176" s="5">
        <f t="shared" si="8"/>
        <v>-0.004498433136862257</v>
      </c>
      <c r="H176" s="5"/>
      <c r="I176" s="11">
        <v>40429</v>
      </c>
      <c r="J176" s="12">
        <v>1098.87</v>
      </c>
      <c r="K176" s="5">
        <f t="shared" si="10"/>
        <v>0.006418032629720949</v>
      </c>
    </row>
    <row r="177" spans="1:11" ht="12.75">
      <c r="A177" s="11">
        <v>40430</v>
      </c>
      <c r="B177" s="12">
        <v>57.45</v>
      </c>
      <c r="C177" s="5">
        <f t="shared" si="9"/>
        <v>0.007863736460214672</v>
      </c>
      <c r="D177" s="1"/>
      <c r="E177" s="11">
        <v>40430</v>
      </c>
      <c r="F177" s="12">
        <v>33.29</v>
      </c>
      <c r="G177" s="5">
        <f t="shared" si="8"/>
        <v>0.0006009615565480638</v>
      </c>
      <c r="H177" s="5"/>
      <c r="I177" s="11">
        <v>40430</v>
      </c>
      <c r="J177" s="12">
        <v>1104.18</v>
      </c>
      <c r="K177" s="5">
        <f t="shared" si="10"/>
        <v>0.0048205989722323915</v>
      </c>
    </row>
    <row r="178" spans="1:11" ht="12.75">
      <c r="A178" s="11">
        <v>40431</v>
      </c>
      <c r="B178" s="12">
        <v>57.68</v>
      </c>
      <c r="C178" s="5">
        <f t="shared" si="9"/>
        <v>0.0039954886819288426</v>
      </c>
      <c r="D178" s="1"/>
      <c r="E178" s="11">
        <v>40431</v>
      </c>
      <c r="F178" s="12">
        <v>33.61</v>
      </c>
      <c r="G178" s="5">
        <f t="shared" si="8"/>
        <v>0.009566590150080793</v>
      </c>
      <c r="H178" s="5"/>
      <c r="I178" s="11">
        <v>40431</v>
      </c>
      <c r="J178" s="12">
        <v>1109.55</v>
      </c>
      <c r="K178" s="5">
        <f t="shared" si="10"/>
        <v>0.004851549676828218</v>
      </c>
    </row>
    <row r="179" spans="1:11" ht="12.75">
      <c r="A179" s="11">
        <v>40434</v>
      </c>
      <c r="B179" s="12">
        <v>57.63</v>
      </c>
      <c r="C179" s="5">
        <f t="shared" si="9"/>
        <v>-0.0008672275281186079</v>
      </c>
      <c r="D179" s="1"/>
      <c r="E179" s="11">
        <v>40434</v>
      </c>
      <c r="F179" s="12">
        <v>34.37</v>
      </c>
      <c r="G179" s="5">
        <f t="shared" si="8"/>
        <v>0.022360449124728114</v>
      </c>
      <c r="H179" s="5"/>
      <c r="I179" s="11">
        <v>40434</v>
      </c>
      <c r="J179" s="12">
        <v>1121.9</v>
      </c>
      <c r="K179" s="5">
        <f t="shared" si="10"/>
        <v>0.011069148848932673</v>
      </c>
    </row>
    <row r="180" spans="1:11" ht="12.75">
      <c r="A180" s="11">
        <v>40435</v>
      </c>
      <c r="B180" s="12">
        <v>57.19</v>
      </c>
      <c r="C180" s="5">
        <f t="shared" si="9"/>
        <v>-0.007664207521350207</v>
      </c>
      <c r="D180" s="1"/>
      <c r="E180" s="11">
        <v>40435</v>
      </c>
      <c r="F180" s="12">
        <v>36.44</v>
      </c>
      <c r="G180" s="5">
        <f t="shared" si="8"/>
        <v>0.058482981530015014</v>
      </c>
      <c r="H180" s="5"/>
      <c r="I180" s="11">
        <v>40435</v>
      </c>
      <c r="J180" s="12">
        <v>1121.1</v>
      </c>
      <c r="K180" s="5">
        <f t="shared" si="10"/>
        <v>-0.0007133303913713077</v>
      </c>
    </row>
    <row r="181" spans="1:11" ht="12.75">
      <c r="A181" s="11">
        <v>40436</v>
      </c>
      <c r="B181" s="12">
        <v>57.03</v>
      </c>
      <c r="C181" s="5">
        <f t="shared" si="9"/>
        <v>-0.002801612758777284</v>
      </c>
      <c r="D181" s="1"/>
      <c r="E181" s="11">
        <v>40436</v>
      </c>
      <c r="F181" s="12">
        <v>36.46</v>
      </c>
      <c r="G181" s="5">
        <f t="shared" si="8"/>
        <v>0.0005486968587594479</v>
      </c>
      <c r="H181" s="5"/>
      <c r="I181" s="11">
        <v>40436</v>
      </c>
      <c r="J181" s="12">
        <v>1125.07</v>
      </c>
      <c r="K181" s="5">
        <f t="shared" si="10"/>
        <v>0.00353490976547272</v>
      </c>
    </row>
    <row r="182" spans="1:11" ht="12.75">
      <c r="A182" s="11">
        <v>40437</v>
      </c>
      <c r="B182" s="12">
        <v>57.12</v>
      </c>
      <c r="C182" s="5">
        <f t="shared" si="9"/>
        <v>0.0015768728628813749</v>
      </c>
      <c r="D182" s="1"/>
      <c r="E182" s="11">
        <v>40437</v>
      </c>
      <c r="F182" s="12">
        <v>36.62</v>
      </c>
      <c r="G182" s="5">
        <f t="shared" si="8"/>
        <v>0.004378769995847617</v>
      </c>
      <c r="H182" s="5"/>
      <c r="I182" s="11">
        <v>40437</v>
      </c>
      <c r="J182" s="12">
        <v>1124.66</v>
      </c>
      <c r="K182" s="5">
        <f t="shared" si="10"/>
        <v>-0.0003644881870614647</v>
      </c>
    </row>
    <row r="183" spans="1:11" ht="12.75">
      <c r="A183" s="11">
        <v>40438</v>
      </c>
      <c r="B183" s="12">
        <v>57.16</v>
      </c>
      <c r="C183" s="5">
        <f t="shared" si="9"/>
        <v>0.0007000350303377084</v>
      </c>
      <c r="D183" s="1"/>
      <c r="E183" s="11">
        <v>40438</v>
      </c>
      <c r="F183" s="12">
        <v>36.85</v>
      </c>
      <c r="G183" s="5">
        <f t="shared" si="8"/>
        <v>0.006261079388981066</v>
      </c>
      <c r="H183" s="5"/>
      <c r="I183" s="11">
        <v>40438</v>
      </c>
      <c r="J183" s="12">
        <v>1125.59</v>
      </c>
      <c r="K183" s="5">
        <f t="shared" si="10"/>
        <v>0.0008265748720807875</v>
      </c>
    </row>
    <row r="184" spans="1:11" ht="12.75">
      <c r="A184" s="11">
        <v>40441</v>
      </c>
      <c r="B184" s="12">
        <v>57.57</v>
      </c>
      <c r="C184" s="5">
        <f t="shared" si="9"/>
        <v>0.007147245626051653</v>
      </c>
      <c r="D184" s="1"/>
      <c r="E184" s="11">
        <v>40441</v>
      </c>
      <c r="F184" s="12">
        <v>38.01</v>
      </c>
      <c r="G184" s="5">
        <f t="shared" si="8"/>
        <v>0.03099366436581167</v>
      </c>
      <c r="H184" s="5"/>
      <c r="I184" s="11">
        <v>40441</v>
      </c>
      <c r="J184" s="12">
        <v>1142.71</v>
      </c>
      <c r="K184" s="5">
        <f t="shared" si="10"/>
        <v>0.015095291707627323</v>
      </c>
    </row>
    <row r="185" spans="1:11" ht="12.75">
      <c r="A185" s="11">
        <v>40442</v>
      </c>
      <c r="B185" s="12">
        <v>57.71</v>
      </c>
      <c r="C185" s="5">
        <f t="shared" si="9"/>
        <v>0.0024288700351568146</v>
      </c>
      <c r="D185" s="1"/>
      <c r="E185" s="11">
        <v>40442</v>
      </c>
      <c r="F185" s="12">
        <v>37.74</v>
      </c>
      <c r="G185" s="5">
        <f t="shared" si="8"/>
        <v>-0.0071287430607531515</v>
      </c>
      <c r="H185" s="5"/>
      <c r="I185" s="11">
        <v>40442</v>
      </c>
      <c r="J185" s="12">
        <v>1139.78</v>
      </c>
      <c r="K185" s="5">
        <f t="shared" si="10"/>
        <v>-0.0025673730087764227</v>
      </c>
    </row>
    <row r="186" spans="1:11" ht="12.75">
      <c r="A186" s="11">
        <v>40443</v>
      </c>
      <c r="B186" s="12">
        <v>57.83</v>
      </c>
      <c r="C186" s="5">
        <f t="shared" si="9"/>
        <v>0.0020772034472517522</v>
      </c>
      <c r="D186" s="1"/>
      <c r="E186" s="11">
        <v>40443</v>
      </c>
      <c r="F186" s="12">
        <v>37.99</v>
      </c>
      <c r="G186" s="5">
        <f t="shared" si="8"/>
        <v>0.006602427259130005</v>
      </c>
      <c r="H186" s="5"/>
      <c r="I186" s="11">
        <v>40443</v>
      </c>
      <c r="J186" s="12">
        <v>1134.28</v>
      </c>
      <c r="K186" s="5">
        <f t="shared" si="10"/>
        <v>-0.00483717291908741</v>
      </c>
    </row>
    <row r="187" spans="1:11" ht="12.75">
      <c r="A187" s="11">
        <v>40444</v>
      </c>
      <c r="B187" s="12">
        <v>57.47</v>
      </c>
      <c r="C187" s="5">
        <f t="shared" si="9"/>
        <v>-0.006244599650476684</v>
      </c>
      <c r="D187" s="1"/>
      <c r="E187" s="11">
        <v>40444</v>
      </c>
      <c r="F187" s="12">
        <v>38.32</v>
      </c>
      <c r="G187" s="5">
        <f t="shared" si="8"/>
        <v>0.008648985903125588</v>
      </c>
      <c r="H187" s="5"/>
      <c r="I187" s="11">
        <v>40444</v>
      </c>
      <c r="J187" s="12">
        <v>1124.83</v>
      </c>
      <c r="K187" s="5">
        <f t="shared" si="10"/>
        <v>-0.008366175280827977</v>
      </c>
    </row>
    <row r="188" spans="1:11" ht="12.75">
      <c r="A188" s="11">
        <v>40445</v>
      </c>
      <c r="B188" s="12">
        <v>58.22</v>
      </c>
      <c r="C188" s="5">
        <f t="shared" si="9"/>
        <v>0.012965865797826952</v>
      </c>
      <c r="D188" s="1"/>
      <c r="E188" s="11">
        <v>40445</v>
      </c>
      <c r="F188" s="12">
        <v>39.28</v>
      </c>
      <c r="G188" s="5">
        <f t="shared" si="8"/>
        <v>0.024743530383605366</v>
      </c>
      <c r="H188" s="5"/>
      <c r="I188" s="11">
        <v>40445</v>
      </c>
      <c r="J188" s="12">
        <v>1148.67</v>
      </c>
      <c r="K188" s="5">
        <f t="shared" si="10"/>
        <v>0.02097283822184383</v>
      </c>
    </row>
    <row r="189" spans="1:11" ht="12.75">
      <c r="A189" s="11">
        <v>40448</v>
      </c>
      <c r="B189" s="12">
        <v>58.2</v>
      </c>
      <c r="C189" s="5">
        <f t="shared" si="9"/>
        <v>-0.000343583580084992</v>
      </c>
      <c r="D189" s="1"/>
      <c r="E189" s="11">
        <v>40448</v>
      </c>
      <c r="F189" s="12">
        <v>39.12</v>
      </c>
      <c r="G189" s="5">
        <f t="shared" si="8"/>
        <v>-0.004081638319648619</v>
      </c>
      <c r="H189" s="5"/>
      <c r="I189" s="11">
        <v>40448</v>
      </c>
      <c r="J189" s="12">
        <v>1142.16</v>
      </c>
      <c r="K189" s="5">
        <f t="shared" si="10"/>
        <v>-0.005683544849854091</v>
      </c>
    </row>
    <row r="190" spans="1:11" ht="12.75">
      <c r="A190" s="11">
        <v>40449</v>
      </c>
      <c r="B190" s="12">
        <v>58.69</v>
      </c>
      <c r="C190" s="5">
        <f t="shared" si="9"/>
        <v>0.008383999832850965</v>
      </c>
      <c r="D190" s="1"/>
      <c r="E190" s="11">
        <v>40449</v>
      </c>
      <c r="F190" s="12">
        <v>39.86</v>
      </c>
      <c r="G190" s="5">
        <f t="shared" si="8"/>
        <v>0.018739469618032148</v>
      </c>
      <c r="H190" s="5"/>
      <c r="I190" s="11">
        <v>40449</v>
      </c>
      <c r="J190" s="12">
        <v>1147.7</v>
      </c>
      <c r="K190" s="5">
        <f t="shared" si="10"/>
        <v>0.004838733205657932</v>
      </c>
    </row>
    <row r="191" spans="1:11" ht="12.75">
      <c r="A191" s="11">
        <v>40450</v>
      </c>
      <c r="B191" s="12">
        <v>58.36</v>
      </c>
      <c r="C191" s="5">
        <f t="shared" si="9"/>
        <v>-0.005638630915658169</v>
      </c>
      <c r="D191" s="1"/>
      <c r="E191" s="11">
        <v>40450</v>
      </c>
      <c r="F191" s="12">
        <v>40.05</v>
      </c>
      <c r="G191" s="5">
        <f t="shared" si="8"/>
        <v>0.004755358729719601</v>
      </c>
      <c r="H191" s="5"/>
      <c r="I191" s="11">
        <v>40450</v>
      </c>
      <c r="J191" s="12">
        <v>1144.73</v>
      </c>
      <c r="K191" s="5">
        <f t="shared" si="10"/>
        <v>-0.0025911383655897063</v>
      </c>
    </row>
    <row r="192" spans="1:11" ht="12.75">
      <c r="A192" s="11">
        <v>40451</v>
      </c>
      <c r="B192" s="12">
        <v>58.12</v>
      </c>
      <c r="C192" s="5">
        <f t="shared" si="9"/>
        <v>-0.004120884952502724</v>
      </c>
      <c r="D192" s="1"/>
      <c r="E192" s="11">
        <v>40451</v>
      </c>
      <c r="F192" s="12">
        <v>40.5</v>
      </c>
      <c r="G192" s="5">
        <f t="shared" si="8"/>
        <v>0.011173300598125255</v>
      </c>
      <c r="H192" s="5"/>
      <c r="I192" s="11">
        <v>40451</v>
      </c>
      <c r="J192" s="12">
        <v>1141.2</v>
      </c>
      <c r="K192" s="5">
        <f t="shared" si="10"/>
        <v>-0.0030884609816881144</v>
      </c>
    </row>
    <row r="193" spans="1:11" ht="12.75">
      <c r="A193" s="11">
        <v>40452</v>
      </c>
      <c r="B193" s="12">
        <v>58.71</v>
      </c>
      <c r="C193" s="5">
        <f t="shared" si="9"/>
        <v>0.010100231374012407</v>
      </c>
      <c r="D193" s="1"/>
      <c r="E193" s="11">
        <v>40452</v>
      </c>
      <c r="F193" s="12">
        <v>40.58</v>
      </c>
      <c r="G193" s="5">
        <f t="shared" si="8"/>
        <v>0.00197336028517529</v>
      </c>
      <c r="H193" s="5"/>
      <c r="I193" s="11">
        <v>40452</v>
      </c>
      <c r="J193" s="12">
        <v>1146.24</v>
      </c>
      <c r="K193" s="5">
        <f t="shared" si="10"/>
        <v>0.004406680092947396</v>
      </c>
    </row>
    <row r="194" spans="1:11" ht="12.75">
      <c r="A194" s="11">
        <v>40455</v>
      </c>
      <c r="B194" s="12">
        <v>58.48</v>
      </c>
      <c r="C194" s="5">
        <f t="shared" si="9"/>
        <v>-0.00392525463457152</v>
      </c>
      <c r="D194" s="1"/>
      <c r="E194" s="11">
        <v>40455</v>
      </c>
      <c r="F194" s="12">
        <v>40.07</v>
      </c>
      <c r="G194" s="5">
        <f t="shared" si="8"/>
        <v>-0.012647409749615483</v>
      </c>
      <c r="H194" s="5"/>
      <c r="I194" s="11">
        <v>40455</v>
      </c>
      <c r="J194" s="12">
        <v>1137.03</v>
      </c>
      <c r="K194" s="5">
        <f t="shared" si="10"/>
        <v>-0.008067420805565715</v>
      </c>
    </row>
    <row r="195" spans="1:11" ht="12.75">
      <c r="A195" s="11">
        <v>40456</v>
      </c>
      <c r="B195" s="12">
        <v>59.25</v>
      </c>
      <c r="C195" s="5">
        <f t="shared" si="9"/>
        <v>0.013080964573717487</v>
      </c>
      <c r="D195" s="1"/>
      <c r="E195" s="11">
        <v>40456</v>
      </c>
      <c r="F195" s="12">
        <v>40.7</v>
      </c>
      <c r="G195" s="5">
        <f t="shared" si="8"/>
        <v>0.015600167800496174</v>
      </c>
      <c r="H195" s="5"/>
      <c r="I195" s="11">
        <v>40456</v>
      </c>
      <c r="J195" s="12">
        <v>1160.75</v>
      </c>
      <c r="K195" s="5">
        <f t="shared" si="10"/>
        <v>0.020646748273304517</v>
      </c>
    </row>
    <row r="196" spans="1:11" ht="12.75">
      <c r="A196" s="11">
        <v>40457</v>
      </c>
      <c r="B196" s="12">
        <v>59.39</v>
      </c>
      <c r="C196" s="5">
        <f t="shared" si="9"/>
        <v>0.002360082012528222</v>
      </c>
      <c r="D196" s="1"/>
      <c r="E196" s="11">
        <v>40457</v>
      </c>
      <c r="F196" s="12">
        <v>40.64</v>
      </c>
      <c r="G196" s="5">
        <f t="shared" si="8"/>
        <v>-0.001475289178322898</v>
      </c>
      <c r="H196" s="5"/>
      <c r="I196" s="11">
        <v>40457</v>
      </c>
      <c r="J196" s="12">
        <v>1159.97</v>
      </c>
      <c r="K196" s="5">
        <f t="shared" si="10"/>
        <v>-0.0006722052030153325</v>
      </c>
    </row>
    <row r="197" spans="1:11" ht="12.75">
      <c r="A197" s="11">
        <v>40458</v>
      </c>
      <c r="B197" s="12">
        <v>59.03</v>
      </c>
      <c r="C197" s="5">
        <f t="shared" si="9"/>
        <v>-0.006080072775170812</v>
      </c>
      <c r="D197" s="1"/>
      <c r="E197" s="11">
        <v>40458</v>
      </c>
      <c r="F197" s="12">
        <v>41.01</v>
      </c>
      <c r="G197" s="5">
        <f aca="true" t="shared" si="11" ref="G197:G256">LN(F197/F196)</f>
        <v>0.009063136133741361</v>
      </c>
      <c r="H197" s="5"/>
      <c r="I197" s="11">
        <v>40458</v>
      </c>
      <c r="J197" s="12">
        <v>1158.06</v>
      </c>
      <c r="K197" s="5">
        <f t="shared" si="10"/>
        <v>-0.001647951434844234</v>
      </c>
    </row>
    <row r="198" spans="1:11" ht="12.75">
      <c r="A198" s="11">
        <v>40459</v>
      </c>
      <c r="B198" s="12">
        <v>59</v>
      </c>
      <c r="C198" s="5">
        <f t="shared" si="9"/>
        <v>-0.0005083453468785633</v>
      </c>
      <c r="D198" s="1"/>
      <c r="E198" s="11">
        <v>40459</v>
      </c>
      <c r="F198" s="12">
        <v>40.91</v>
      </c>
      <c r="G198" s="5">
        <f t="shared" si="11"/>
        <v>-0.0024414074626607123</v>
      </c>
      <c r="H198" s="5"/>
      <c r="I198" s="11">
        <v>40459</v>
      </c>
      <c r="J198" s="12">
        <v>1165.15</v>
      </c>
      <c r="K198" s="5">
        <f t="shared" si="10"/>
        <v>0.006103642814175685</v>
      </c>
    </row>
    <row r="199" spans="1:11" ht="12.75">
      <c r="A199" s="11">
        <v>40462</v>
      </c>
      <c r="B199" s="12">
        <v>59.15</v>
      </c>
      <c r="C199" s="5">
        <f t="shared" si="9"/>
        <v>0.0025391465186762377</v>
      </c>
      <c r="D199" s="1"/>
      <c r="E199" s="11">
        <v>40462</v>
      </c>
      <c r="F199" s="12">
        <v>40.68</v>
      </c>
      <c r="G199" s="5">
        <f t="shared" si="11"/>
        <v>-0.005637960760947945</v>
      </c>
      <c r="H199" s="5"/>
      <c r="I199" s="11">
        <v>40462</v>
      </c>
      <c r="J199" s="12">
        <v>1165.32</v>
      </c>
      <c r="K199" s="5">
        <f t="shared" si="10"/>
        <v>0.00014589331791565788</v>
      </c>
    </row>
    <row r="200" spans="1:11" ht="12.75">
      <c r="A200" s="11">
        <v>40463</v>
      </c>
      <c r="B200" s="12">
        <v>59.19</v>
      </c>
      <c r="C200" s="5">
        <f t="shared" si="9"/>
        <v>0.0006760182782378321</v>
      </c>
      <c r="D200" s="1"/>
      <c r="E200" s="11">
        <v>40463</v>
      </c>
      <c r="F200" s="12">
        <v>40.55</v>
      </c>
      <c r="G200" s="5">
        <f t="shared" si="11"/>
        <v>-0.0032007906189373105</v>
      </c>
      <c r="H200" s="5"/>
      <c r="I200" s="11">
        <v>40463</v>
      </c>
      <c r="J200" s="12">
        <v>1169.77</v>
      </c>
      <c r="K200" s="5">
        <f t="shared" si="10"/>
        <v>0.003811420876341655</v>
      </c>
    </row>
    <row r="201" spans="1:11" ht="12.75">
      <c r="A201" s="11">
        <v>40464</v>
      </c>
      <c r="B201" s="12">
        <v>59.53</v>
      </c>
      <c r="C201" s="5">
        <f t="shared" si="9"/>
        <v>0.005727778462665195</v>
      </c>
      <c r="D201" s="1"/>
      <c r="E201" s="11">
        <v>40464</v>
      </c>
      <c r="F201" s="12">
        <v>40.85</v>
      </c>
      <c r="G201" s="5">
        <f t="shared" si="11"/>
        <v>0.0073710407445901705</v>
      </c>
      <c r="H201" s="5"/>
      <c r="I201" s="11">
        <v>40464</v>
      </c>
      <c r="J201" s="12">
        <v>1178.1</v>
      </c>
      <c r="K201" s="5">
        <f t="shared" si="10"/>
        <v>0.00709582298146908</v>
      </c>
    </row>
    <row r="202" spans="1:11" ht="12.75">
      <c r="A202" s="11">
        <v>40465</v>
      </c>
      <c r="B202" s="12">
        <v>59.5</v>
      </c>
      <c r="C202" s="5">
        <f t="shared" si="9"/>
        <v>-0.0005040746137146788</v>
      </c>
      <c r="D202" s="1"/>
      <c r="E202" s="11">
        <v>40465</v>
      </c>
      <c r="F202" s="12">
        <v>40.8</v>
      </c>
      <c r="G202" s="5">
        <f t="shared" si="11"/>
        <v>-0.0012247398958959348</v>
      </c>
      <c r="H202" s="5"/>
      <c r="I202" s="11">
        <v>40465</v>
      </c>
      <c r="J202" s="12">
        <v>1173.81</v>
      </c>
      <c r="K202" s="5">
        <f t="shared" si="10"/>
        <v>-0.003648102825229549</v>
      </c>
    </row>
    <row r="203" spans="1:11" ht="12.75">
      <c r="A203" s="11">
        <v>40466</v>
      </c>
      <c r="B203" s="12">
        <v>59.53</v>
      </c>
      <c r="C203" s="5">
        <f t="shared" si="9"/>
        <v>0.0005040746137146146</v>
      </c>
      <c r="D203" s="1"/>
      <c r="E203" s="11">
        <v>40466</v>
      </c>
      <c r="F203" s="12">
        <v>41.97</v>
      </c>
      <c r="G203" s="5">
        <f t="shared" si="11"/>
        <v>0.0282729959353836</v>
      </c>
      <c r="H203" s="5"/>
      <c r="I203" s="11">
        <v>40466</v>
      </c>
      <c r="J203" s="12">
        <v>1176.19</v>
      </c>
      <c r="K203" s="5">
        <f t="shared" si="10"/>
        <v>0.0020255326074200258</v>
      </c>
    </row>
    <row r="204" spans="1:11" ht="12.75">
      <c r="A204" s="11">
        <v>40469</v>
      </c>
      <c r="B204" s="12">
        <v>59.59</v>
      </c>
      <c r="C204" s="5">
        <f t="shared" si="9"/>
        <v>0.0010073875935888326</v>
      </c>
      <c r="D204" s="1"/>
      <c r="E204" s="11">
        <v>40469</v>
      </c>
      <c r="F204" s="12">
        <v>42.34</v>
      </c>
      <c r="G204" s="5">
        <f t="shared" si="11"/>
        <v>0.008777188361219686</v>
      </c>
      <c r="H204" s="5"/>
      <c r="I204" s="11">
        <v>40469</v>
      </c>
      <c r="J204" s="12">
        <v>1184.71</v>
      </c>
      <c r="K204" s="5">
        <f t="shared" si="10"/>
        <v>0.0072176178463409565</v>
      </c>
    </row>
    <row r="205" spans="1:11" ht="12.75">
      <c r="A205" s="11">
        <v>40470</v>
      </c>
      <c r="B205" s="12">
        <v>59.93</v>
      </c>
      <c r="C205" s="5">
        <f t="shared" si="9"/>
        <v>0.005689439711206257</v>
      </c>
      <c r="D205" s="1"/>
      <c r="E205" s="11">
        <v>40470</v>
      </c>
      <c r="F205" s="12">
        <v>41.85</v>
      </c>
      <c r="G205" s="5">
        <f t="shared" si="11"/>
        <v>-0.011640468771234772</v>
      </c>
      <c r="H205" s="5"/>
      <c r="I205" s="11">
        <v>40470</v>
      </c>
      <c r="J205" s="12">
        <v>1165.9</v>
      </c>
      <c r="K205" s="5">
        <f t="shared" si="10"/>
        <v>-0.01600469794135919</v>
      </c>
    </row>
    <row r="206" spans="1:11" ht="12.75">
      <c r="A206" s="11">
        <v>40471</v>
      </c>
      <c r="B206" s="12">
        <v>60.73</v>
      </c>
      <c r="C206" s="5">
        <f t="shared" si="9"/>
        <v>0.013260595439390142</v>
      </c>
      <c r="D206" s="1"/>
      <c r="E206" s="11">
        <v>40471</v>
      </c>
      <c r="F206" s="12">
        <v>42.1</v>
      </c>
      <c r="G206" s="5">
        <f t="shared" si="11"/>
        <v>0.005955943752851426</v>
      </c>
      <c r="H206" s="5"/>
      <c r="I206" s="11">
        <v>40471</v>
      </c>
      <c r="J206" s="12">
        <v>1178.17</v>
      </c>
      <c r="K206" s="5">
        <f t="shared" si="10"/>
        <v>0.010469066254142375</v>
      </c>
    </row>
    <row r="207" spans="1:11" ht="12.75">
      <c r="A207" s="11">
        <v>40472</v>
      </c>
      <c r="B207" s="12">
        <v>61.05</v>
      </c>
      <c r="C207" s="5">
        <f t="shared" si="9"/>
        <v>0.005255390647229786</v>
      </c>
      <c r="D207" s="1"/>
      <c r="E207" s="11">
        <v>40472</v>
      </c>
      <c r="F207" s="12">
        <v>42.17</v>
      </c>
      <c r="G207" s="5">
        <f t="shared" si="11"/>
        <v>0.0016613270701328307</v>
      </c>
      <c r="H207" s="5"/>
      <c r="I207" s="11">
        <v>40472</v>
      </c>
      <c r="J207" s="12">
        <v>1180.26</v>
      </c>
      <c r="K207" s="5">
        <f t="shared" si="10"/>
        <v>0.0017723659783045339</v>
      </c>
    </row>
    <row r="208" spans="1:11" ht="12.75">
      <c r="A208" s="11">
        <v>40473</v>
      </c>
      <c r="B208" s="12">
        <v>61.19</v>
      </c>
      <c r="C208" s="5">
        <f t="shared" si="9"/>
        <v>0.002290576917735465</v>
      </c>
      <c r="D208" s="1"/>
      <c r="E208" s="11">
        <v>40473</v>
      </c>
      <c r="F208" s="12">
        <v>42.55</v>
      </c>
      <c r="G208" s="5">
        <f t="shared" si="11"/>
        <v>0.00897078726091452</v>
      </c>
      <c r="H208" s="5"/>
      <c r="I208" s="11">
        <v>40473</v>
      </c>
      <c r="J208" s="12">
        <v>1183.08</v>
      </c>
      <c r="K208" s="5">
        <f t="shared" si="10"/>
        <v>0.0023864542032575107</v>
      </c>
    </row>
    <row r="209" spans="1:11" ht="12.75">
      <c r="A209" s="11">
        <v>40476</v>
      </c>
      <c r="B209" s="12">
        <v>60.59</v>
      </c>
      <c r="C209" s="5">
        <f t="shared" si="9"/>
        <v>-0.00985391451755136</v>
      </c>
      <c r="D209" s="1"/>
      <c r="E209" s="11">
        <v>40476</v>
      </c>
      <c r="F209" s="12">
        <v>42.89</v>
      </c>
      <c r="G209" s="5">
        <f t="shared" si="11"/>
        <v>0.007958843509405993</v>
      </c>
      <c r="H209" s="5"/>
      <c r="I209" s="11">
        <v>40476</v>
      </c>
      <c r="J209" s="12">
        <v>1185.62</v>
      </c>
      <c r="K209" s="5">
        <f t="shared" si="10"/>
        <v>0.0021446371204069184</v>
      </c>
    </row>
    <row r="210" spans="1:11" ht="12.75">
      <c r="A210" s="11">
        <v>40477</v>
      </c>
      <c r="B210" s="12">
        <v>60.82</v>
      </c>
      <c r="C210" s="5">
        <f t="shared" si="9"/>
        <v>0.003788819292320862</v>
      </c>
      <c r="D210" s="1"/>
      <c r="E210" s="11">
        <v>40477</v>
      </c>
      <c r="F210" s="12">
        <v>42.73</v>
      </c>
      <c r="G210" s="5">
        <f t="shared" si="11"/>
        <v>-0.0037374488728555864</v>
      </c>
      <c r="H210" s="5"/>
      <c r="I210" s="11">
        <v>40477</v>
      </c>
      <c r="J210" s="12">
        <v>1185.64</v>
      </c>
      <c r="K210" s="5">
        <f t="shared" si="10"/>
        <v>1.6868668978158766E-05</v>
      </c>
    </row>
    <row r="211" spans="1:11" ht="12.75">
      <c r="A211" s="11">
        <v>40478</v>
      </c>
      <c r="B211" s="12">
        <v>60.77</v>
      </c>
      <c r="C211" s="5">
        <f t="shared" si="9"/>
        <v>-0.0008224361019546789</v>
      </c>
      <c r="D211" s="1"/>
      <c r="E211" s="11">
        <v>40478</v>
      </c>
      <c r="F211" s="12">
        <v>42.67</v>
      </c>
      <c r="G211" s="5">
        <f t="shared" si="11"/>
        <v>-0.0014051524560248203</v>
      </c>
      <c r="H211" s="5"/>
      <c r="I211" s="11">
        <v>40478</v>
      </c>
      <c r="J211" s="12">
        <v>1182.45</v>
      </c>
      <c r="K211" s="5">
        <f t="shared" si="10"/>
        <v>-0.002694155990308462</v>
      </c>
    </row>
    <row r="212" spans="1:11" ht="12.75">
      <c r="A212" s="11">
        <v>40479</v>
      </c>
      <c r="B212" s="12">
        <v>60.79</v>
      </c>
      <c r="C212" s="5">
        <f t="shared" si="9"/>
        <v>0.0003290556133671267</v>
      </c>
      <c r="D212" s="1"/>
      <c r="E212" s="11">
        <v>40479</v>
      </c>
      <c r="F212" s="12">
        <v>42.71</v>
      </c>
      <c r="G212" s="5">
        <f t="shared" si="11"/>
        <v>0.0009369876534664639</v>
      </c>
      <c r="H212" s="5"/>
      <c r="I212" s="11">
        <v>40479</v>
      </c>
      <c r="J212" s="12">
        <v>1183.78</v>
      </c>
      <c r="K212" s="5">
        <f t="shared" si="10"/>
        <v>0.0011241511941456764</v>
      </c>
    </row>
    <row r="213" spans="1:11" ht="12.75">
      <c r="A213" s="11">
        <v>40480</v>
      </c>
      <c r="B213" s="12">
        <v>60.9</v>
      </c>
      <c r="C213" s="5">
        <f t="shared" si="9"/>
        <v>0.0018078729552202604</v>
      </c>
      <c r="D213" s="1"/>
      <c r="E213" s="11">
        <v>40480</v>
      </c>
      <c r="F213" s="12">
        <v>42.79</v>
      </c>
      <c r="G213" s="5">
        <f t="shared" si="11"/>
        <v>0.0018713455753502544</v>
      </c>
      <c r="H213" s="5"/>
      <c r="I213" s="11">
        <v>40480</v>
      </c>
      <c r="J213" s="12">
        <v>1183.26</v>
      </c>
      <c r="K213" s="5">
        <f t="shared" si="10"/>
        <v>-0.0004393673181400836</v>
      </c>
    </row>
    <row r="214" spans="1:11" ht="12.75">
      <c r="A214" s="11">
        <v>40483</v>
      </c>
      <c r="B214" s="12">
        <v>61.29</v>
      </c>
      <c r="C214" s="5">
        <f t="shared" si="9"/>
        <v>0.006383522781789133</v>
      </c>
      <c r="D214" s="1"/>
      <c r="E214" s="11">
        <v>40483</v>
      </c>
      <c r="F214" s="12">
        <v>41.99</v>
      </c>
      <c r="G214" s="5">
        <f t="shared" si="11"/>
        <v>-0.018872935732623483</v>
      </c>
      <c r="H214" s="5"/>
      <c r="I214" s="11">
        <v>40483</v>
      </c>
      <c r="J214" s="12">
        <v>1184.38</v>
      </c>
      <c r="K214" s="5">
        <f t="shared" si="10"/>
        <v>0.0009460898477315376</v>
      </c>
    </row>
    <row r="215" spans="1:11" ht="12.75">
      <c r="A215" s="11">
        <v>40484</v>
      </c>
      <c r="B215" s="12">
        <v>61.44</v>
      </c>
      <c r="C215" s="5">
        <f t="shared" si="9"/>
        <v>0.002444391341776217</v>
      </c>
      <c r="D215" s="1"/>
      <c r="E215" s="11">
        <v>40484</v>
      </c>
      <c r="F215" s="12">
        <v>42.44</v>
      </c>
      <c r="G215" s="5">
        <f t="shared" si="11"/>
        <v>0.010659819049680313</v>
      </c>
      <c r="H215" s="5"/>
      <c r="I215" s="11">
        <v>40484</v>
      </c>
      <c r="J215" s="12">
        <v>1193.57</v>
      </c>
      <c r="K215" s="5">
        <f t="shared" si="10"/>
        <v>0.007729385187609348</v>
      </c>
    </row>
    <row r="216" spans="1:11" ht="12.75">
      <c r="A216" s="11">
        <v>40485</v>
      </c>
      <c r="B216" s="12">
        <v>61.52</v>
      </c>
      <c r="C216" s="5">
        <f t="shared" si="9"/>
        <v>0.0013012363579719556</v>
      </c>
      <c r="D216" s="1"/>
      <c r="E216" s="11">
        <v>40485</v>
      </c>
      <c r="F216" s="12">
        <v>42.56</v>
      </c>
      <c r="G216" s="5">
        <f t="shared" si="11"/>
        <v>0.0028235312876065664</v>
      </c>
      <c r="H216" s="5"/>
      <c r="I216" s="11">
        <v>40485</v>
      </c>
      <c r="J216" s="12">
        <v>1197.96</v>
      </c>
      <c r="K216" s="5">
        <f t="shared" si="10"/>
        <v>0.0036712940509606175</v>
      </c>
    </row>
    <row r="217" spans="1:11" ht="12.75">
      <c r="A217" s="11">
        <v>40486</v>
      </c>
      <c r="B217" s="12">
        <v>62.02</v>
      </c>
      <c r="C217" s="5">
        <f t="shared" si="9"/>
        <v>0.00809458847491424</v>
      </c>
      <c r="D217" s="1"/>
      <c r="E217" s="11">
        <v>40486</v>
      </c>
      <c r="F217" s="12">
        <v>43.49</v>
      </c>
      <c r="G217" s="5">
        <f t="shared" si="11"/>
        <v>0.021616181576158074</v>
      </c>
      <c r="H217" s="5"/>
      <c r="I217" s="11">
        <v>40486</v>
      </c>
      <c r="J217" s="12">
        <v>1221.06</v>
      </c>
      <c r="K217" s="5">
        <f t="shared" si="10"/>
        <v>0.01909922381617784</v>
      </c>
    </row>
    <row r="218" spans="1:11" ht="12.75">
      <c r="A218" s="11">
        <v>40487</v>
      </c>
      <c r="B218" s="12">
        <v>62.15</v>
      </c>
      <c r="C218" s="5">
        <f t="shared" si="9"/>
        <v>0.002093904284417188</v>
      </c>
      <c r="D218" s="1"/>
      <c r="E218" s="11">
        <v>40487</v>
      </c>
      <c r="F218" s="12">
        <v>44.55</v>
      </c>
      <c r="G218" s="5">
        <f t="shared" si="11"/>
        <v>0.024081127307271147</v>
      </c>
      <c r="H218" s="5"/>
      <c r="I218" s="11">
        <v>40487</v>
      </c>
      <c r="J218" s="12">
        <v>1225.85</v>
      </c>
      <c r="K218" s="5">
        <f t="shared" si="10"/>
        <v>0.003915146955609237</v>
      </c>
    </row>
    <row r="219" spans="1:11" ht="12.75">
      <c r="A219" s="11">
        <v>40490</v>
      </c>
      <c r="B219" s="12">
        <v>62.03</v>
      </c>
      <c r="C219" s="5">
        <f aca="true" t="shared" si="12" ref="C219:C256">LN(B219/B218)</f>
        <v>-0.0019326789716938703</v>
      </c>
      <c r="D219" s="1"/>
      <c r="E219" s="11">
        <v>40490</v>
      </c>
      <c r="F219" s="12">
        <v>44.63</v>
      </c>
      <c r="G219" s="5">
        <f t="shared" si="11"/>
        <v>0.0017941247243602595</v>
      </c>
      <c r="H219" s="5"/>
      <c r="I219" s="11">
        <v>40490</v>
      </c>
      <c r="J219" s="12">
        <v>1223.25</v>
      </c>
      <c r="K219" s="5">
        <f aca="true" t="shared" si="13" ref="K219:K256">LN(J219/J218)</f>
        <v>-0.0021232297388884083</v>
      </c>
    </row>
    <row r="220" spans="1:11" ht="12.75">
      <c r="A220" s="11">
        <v>40491</v>
      </c>
      <c r="B220" s="12">
        <v>62.21</v>
      </c>
      <c r="C220" s="5">
        <f t="shared" si="12"/>
        <v>0.002897619541902282</v>
      </c>
      <c r="D220" s="1"/>
      <c r="E220" s="11">
        <v>40491</v>
      </c>
      <c r="F220" s="12">
        <v>43.96</v>
      </c>
      <c r="G220" s="5">
        <f t="shared" si="11"/>
        <v>-0.015126149105758012</v>
      </c>
      <c r="H220" s="5"/>
      <c r="I220" s="11">
        <v>40491</v>
      </c>
      <c r="J220" s="12">
        <v>1213.4</v>
      </c>
      <c r="K220" s="5">
        <f t="shared" si="13"/>
        <v>-0.0080849146610354</v>
      </c>
    </row>
    <row r="221" spans="1:11" ht="12.75">
      <c r="A221" s="11">
        <v>40492</v>
      </c>
      <c r="B221" s="12">
        <v>62.12</v>
      </c>
      <c r="C221" s="5">
        <f t="shared" si="12"/>
        <v>-0.0014477602464421332</v>
      </c>
      <c r="D221" s="1"/>
      <c r="E221" s="11">
        <v>40492</v>
      </c>
      <c r="F221" s="12">
        <v>44.29</v>
      </c>
      <c r="G221" s="5">
        <f t="shared" si="11"/>
        <v>0.007478788399686125</v>
      </c>
      <c r="H221" s="5"/>
      <c r="I221" s="11">
        <v>40492</v>
      </c>
      <c r="J221" s="12">
        <v>1218.71</v>
      </c>
      <c r="K221" s="5">
        <f t="shared" si="13"/>
        <v>0.004366585752434095</v>
      </c>
    </row>
    <row r="222" spans="1:11" ht="12.75">
      <c r="A222" s="11">
        <v>40493</v>
      </c>
      <c r="B222" s="12">
        <v>62.37</v>
      </c>
      <c r="C222" s="5">
        <f t="shared" si="12"/>
        <v>0.004016392257544885</v>
      </c>
      <c r="D222" s="1"/>
      <c r="E222" s="11">
        <v>40493</v>
      </c>
      <c r="F222" s="12">
        <v>44.21</v>
      </c>
      <c r="G222" s="5">
        <f t="shared" si="11"/>
        <v>-0.0018079100969549211</v>
      </c>
      <c r="H222" s="5"/>
      <c r="I222" s="11">
        <v>40493</v>
      </c>
      <c r="J222" s="12">
        <v>1213.54</v>
      </c>
      <c r="K222" s="5">
        <f t="shared" si="13"/>
        <v>-0.0042512141320765855</v>
      </c>
    </row>
    <row r="223" spans="1:11" ht="12.75">
      <c r="A223" s="11">
        <v>40494</v>
      </c>
      <c r="B223" s="12">
        <v>62.49</v>
      </c>
      <c r="C223" s="5">
        <f t="shared" si="12"/>
        <v>0.0019221534029592517</v>
      </c>
      <c r="D223" s="1"/>
      <c r="E223" s="11">
        <v>40494</v>
      </c>
      <c r="F223" s="12">
        <v>43.4</v>
      </c>
      <c r="G223" s="5">
        <f t="shared" si="11"/>
        <v>-0.018491566731792707</v>
      </c>
      <c r="H223" s="5"/>
      <c r="I223" s="11">
        <v>40494</v>
      </c>
      <c r="J223" s="12">
        <v>1199.21</v>
      </c>
      <c r="K223" s="5">
        <f t="shared" si="13"/>
        <v>-0.011878701482340309</v>
      </c>
    </row>
    <row r="224" spans="1:11" ht="12.75">
      <c r="A224" s="11">
        <v>40497</v>
      </c>
      <c r="B224" s="12">
        <v>62.53</v>
      </c>
      <c r="C224" s="5">
        <f t="shared" si="12"/>
        <v>0.000639897638216288</v>
      </c>
      <c r="D224" s="1"/>
      <c r="E224" s="11">
        <v>40497</v>
      </c>
      <c r="F224" s="12">
        <v>43</v>
      </c>
      <c r="G224" s="5">
        <f t="shared" si="11"/>
        <v>-0.009259325412796712</v>
      </c>
      <c r="H224" s="5"/>
      <c r="I224" s="11">
        <v>40497</v>
      </c>
      <c r="J224" s="12">
        <v>1197.75</v>
      </c>
      <c r="K224" s="5">
        <f t="shared" si="13"/>
        <v>-0.0012182098829831606</v>
      </c>
    </row>
    <row r="225" spans="1:11" ht="12.75">
      <c r="A225" s="11">
        <v>40498</v>
      </c>
      <c r="B225" s="12">
        <v>61.65</v>
      </c>
      <c r="C225" s="5">
        <f t="shared" si="12"/>
        <v>-0.014173211968853261</v>
      </c>
      <c r="D225" s="1"/>
      <c r="E225" s="11">
        <v>40498</v>
      </c>
      <c r="F225" s="12">
        <v>42.57</v>
      </c>
      <c r="G225" s="5">
        <f t="shared" si="11"/>
        <v>-0.01005033585350145</v>
      </c>
      <c r="H225" s="5"/>
      <c r="I225" s="11">
        <v>40498</v>
      </c>
      <c r="J225" s="12">
        <v>1178.34</v>
      </c>
      <c r="K225" s="5">
        <f t="shared" si="13"/>
        <v>-0.0163381284080449</v>
      </c>
    </row>
    <row r="226" spans="1:11" ht="12.75">
      <c r="A226" s="11">
        <v>40499</v>
      </c>
      <c r="B226" s="12">
        <v>62.09</v>
      </c>
      <c r="C226" s="5">
        <f t="shared" si="12"/>
        <v>0.007111715766448305</v>
      </c>
      <c r="D226" s="1"/>
      <c r="E226" s="11">
        <v>40499</v>
      </c>
      <c r="F226" s="12">
        <v>42.68</v>
      </c>
      <c r="G226" s="5">
        <f t="shared" si="11"/>
        <v>0.002580646593491713</v>
      </c>
      <c r="H226" s="5"/>
      <c r="I226" s="11">
        <v>40499</v>
      </c>
      <c r="J226" s="12">
        <v>1178.59</v>
      </c>
      <c r="K226" s="5">
        <f t="shared" si="13"/>
        <v>0.00021214036983506886</v>
      </c>
    </row>
    <row r="227" spans="1:11" ht="12.75">
      <c r="A227" s="11">
        <v>40500</v>
      </c>
      <c r="B227" s="12">
        <v>63.4</v>
      </c>
      <c r="C227" s="5">
        <f t="shared" si="12"/>
        <v>0.020878916066378633</v>
      </c>
      <c r="D227" s="1"/>
      <c r="E227" s="11">
        <v>40500</v>
      </c>
      <c r="F227" s="12">
        <v>42.89</v>
      </c>
      <c r="G227" s="5">
        <f t="shared" si="11"/>
        <v>0.004908272095236597</v>
      </c>
      <c r="H227" s="5"/>
      <c r="I227" s="11">
        <v>40500</v>
      </c>
      <c r="J227" s="12">
        <v>1196.69</v>
      </c>
      <c r="K227" s="5">
        <f t="shared" si="13"/>
        <v>0.015240603506340206</v>
      </c>
    </row>
    <row r="228" spans="1:11" ht="12.75">
      <c r="A228" s="11">
        <v>40501</v>
      </c>
      <c r="B228" s="12">
        <v>63.88</v>
      </c>
      <c r="C228" s="5">
        <f t="shared" si="12"/>
        <v>0.007542461903631487</v>
      </c>
      <c r="D228" s="1"/>
      <c r="E228" s="11">
        <v>40501</v>
      </c>
      <c r="F228" s="12">
        <v>43.35</v>
      </c>
      <c r="G228" s="5">
        <f t="shared" si="11"/>
        <v>0.010668004697761862</v>
      </c>
      <c r="H228" s="5"/>
      <c r="I228" s="11">
        <v>40501</v>
      </c>
      <c r="J228" s="12">
        <v>1199.73</v>
      </c>
      <c r="K228" s="5">
        <f t="shared" si="13"/>
        <v>0.0025371192284322393</v>
      </c>
    </row>
    <row r="229" spans="1:11" ht="12.75">
      <c r="A229" s="11">
        <v>40504</v>
      </c>
      <c r="B229" s="12">
        <v>63.83</v>
      </c>
      <c r="C229" s="5">
        <f t="shared" si="12"/>
        <v>-0.0007830240788458356</v>
      </c>
      <c r="D229" s="1"/>
      <c r="E229" s="11">
        <v>40504</v>
      </c>
      <c r="F229" s="12">
        <v>44.66</v>
      </c>
      <c r="G229" s="5">
        <f t="shared" si="11"/>
        <v>0.029771543185460905</v>
      </c>
      <c r="H229" s="5"/>
      <c r="I229" s="11">
        <v>40504</v>
      </c>
      <c r="J229" s="12">
        <v>1197.84</v>
      </c>
      <c r="K229" s="5">
        <f t="shared" si="13"/>
        <v>-0.001576596630330781</v>
      </c>
    </row>
    <row r="230" spans="1:11" ht="12.75">
      <c r="A230" s="11">
        <v>40505</v>
      </c>
      <c r="B230" s="12">
        <v>63.18</v>
      </c>
      <c r="C230" s="5">
        <f t="shared" si="12"/>
        <v>-0.010235503894026752</v>
      </c>
      <c r="D230" s="1"/>
      <c r="E230" s="11">
        <v>40505</v>
      </c>
      <c r="F230" s="12">
        <v>43.98</v>
      </c>
      <c r="G230" s="5">
        <f t="shared" si="11"/>
        <v>-0.015343261285396726</v>
      </c>
      <c r="H230" s="5"/>
      <c r="I230" s="11">
        <v>40505</v>
      </c>
      <c r="J230" s="12">
        <v>1180.73</v>
      </c>
      <c r="K230" s="5">
        <f t="shared" si="13"/>
        <v>-0.014387043583311629</v>
      </c>
    </row>
    <row r="231" spans="1:11" ht="12.75">
      <c r="A231" s="11">
        <v>40506</v>
      </c>
      <c r="B231" s="12">
        <v>64.17</v>
      </c>
      <c r="C231" s="5">
        <f t="shared" si="12"/>
        <v>0.015548016388484836</v>
      </c>
      <c r="D231" s="1"/>
      <c r="E231" s="11">
        <v>40506</v>
      </c>
      <c r="F231" s="12">
        <v>44.61</v>
      </c>
      <c r="G231" s="5">
        <f t="shared" si="11"/>
        <v>0.014223064013558323</v>
      </c>
      <c r="H231" s="5"/>
      <c r="I231" s="11">
        <v>40506</v>
      </c>
      <c r="J231" s="12">
        <v>1198.35</v>
      </c>
      <c r="K231" s="5">
        <f t="shared" si="13"/>
        <v>0.014812719350008895</v>
      </c>
    </row>
    <row r="232" spans="1:11" ht="12.75">
      <c r="A232" s="11">
        <v>40508</v>
      </c>
      <c r="B232" s="12">
        <v>63.67</v>
      </c>
      <c r="C232" s="5">
        <f t="shared" si="12"/>
        <v>-0.007822317733489995</v>
      </c>
      <c r="D232" s="1"/>
      <c r="E232" s="11">
        <v>40508</v>
      </c>
      <c r="F232" s="12">
        <v>44.55</v>
      </c>
      <c r="G232" s="5">
        <f t="shared" si="11"/>
        <v>-0.0013458952233551251</v>
      </c>
      <c r="H232" s="5"/>
      <c r="I232" s="11">
        <v>40508</v>
      </c>
      <c r="J232" s="12">
        <v>1189.4</v>
      </c>
      <c r="K232" s="5">
        <f t="shared" si="13"/>
        <v>-0.007496632323667193</v>
      </c>
    </row>
    <row r="233" spans="1:11" ht="12.75">
      <c r="A233" s="11">
        <v>40511</v>
      </c>
      <c r="B233" s="12">
        <v>63.39</v>
      </c>
      <c r="C233" s="5">
        <f t="shared" si="12"/>
        <v>-0.004407373732858944</v>
      </c>
      <c r="D233" s="1"/>
      <c r="E233" s="11">
        <v>40511</v>
      </c>
      <c r="F233" s="12">
        <v>43.22</v>
      </c>
      <c r="G233" s="5">
        <f t="shared" si="11"/>
        <v>-0.030308802838078307</v>
      </c>
      <c r="H233" s="5"/>
      <c r="I233" s="11">
        <v>40511</v>
      </c>
      <c r="J233" s="12">
        <v>1187.76</v>
      </c>
      <c r="K233" s="5">
        <f t="shared" si="13"/>
        <v>-0.0013797979607531208</v>
      </c>
    </row>
    <row r="234" spans="1:11" ht="12.75">
      <c r="A234" s="11">
        <v>40512</v>
      </c>
      <c r="B234" s="12">
        <v>63.17</v>
      </c>
      <c r="C234" s="5">
        <f t="shared" si="12"/>
        <v>-0.003476615385466026</v>
      </c>
      <c r="D234" s="1"/>
      <c r="E234" s="11">
        <v>40512</v>
      </c>
      <c r="F234" s="12">
        <v>42.53</v>
      </c>
      <c r="G234" s="5">
        <f t="shared" si="11"/>
        <v>-0.016093641813197692</v>
      </c>
      <c r="H234" s="5"/>
      <c r="I234" s="11">
        <v>40512</v>
      </c>
      <c r="J234" s="12">
        <v>1180.55</v>
      </c>
      <c r="K234" s="5">
        <f t="shared" si="13"/>
        <v>-0.006088748748767805</v>
      </c>
    </row>
    <row r="235" spans="1:11" ht="12.75">
      <c r="A235" s="11">
        <v>40513</v>
      </c>
      <c r="B235" s="12">
        <v>64.7</v>
      </c>
      <c r="C235" s="5">
        <f t="shared" si="12"/>
        <v>0.02393169659624583</v>
      </c>
      <c r="D235" s="1"/>
      <c r="E235" s="11">
        <v>40513</v>
      </c>
      <c r="F235" s="12">
        <v>42.25</v>
      </c>
      <c r="G235" s="5">
        <f t="shared" si="11"/>
        <v>-0.00660535546235938</v>
      </c>
      <c r="H235" s="5"/>
      <c r="I235" s="11">
        <v>40513</v>
      </c>
      <c r="J235" s="12">
        <v>1206.07</v>
      </c>
      <c r="K235" s="5">
        <f t="shared" si="13"/>
        <v>0.02138670815746615</v>
      </c>
    </row>
    <row r="236" spans="1:11" ht="12.75">
      <c r="A236" s="11">
        <v>40514</v>
      </c>
      <c r="B236" s="12">
        <v>64.9</v>
      </c>
      <c r="C236" s="5">
        <f t="shared" si="12"/>
        <v>0.0030864222031893648</v>
      </c>
      <c r="D236" s="1"/>
      <c r="E236" s="11">
        <v>40514</v>
      </c>
      <c r="F236" s="12">
        <v>43.37</v>
      </c>
      <c r="G236" s="5">
        <f t="shared" si="11"/>
        <v>0.026163604044092043</v>
      </c>
      <c r="H236" s="5"/>
      <c r="I236" s="11">
        <v>40514</v>
      </c>
      <c r="J236" s="12">
        <v>1221.53</v>
      </c>
      <c r="K236" s="5">
        <f t="shared" si="13"/>
        <v>0.012737031643018829</v>
      </c>
    </row>
    <row r="237" spans="1:11" ht="12.75">
      <c r="A237" s="11">
        <v>40515</v>
      </c>
      <c r="B237" s="12">
        <v>64.5</v>
      </c>
      <c r="C237" s="5">
        <f t="shared" si="12"/>
        <v>-0.006182399908317539</v>
      </c>
      <c r="D237" s="1"/>
      <c r="E237" s="11">
        <v>40515</v>
      </c>
      <c r="F237" s="12">
        <v>42.64</v>
      </c>
      <c r="G237" s="5">
        <f t="shared" si="11"/>
        <v>-0.016975177989685748</v>
      </c>
      <c r="H237" s="5"/>
      <c r="I237" s="11">
        <v>40515</v>
      </c>
      <c r="J237" s="12">
        <v>1224.71</v>
      </c>
      <c r="K237" s="5">
        <f t="shared" si="13"/>
        <v>0.0025999098954114317</v>
      </c>
    </row>
    <row r="238" spans="1:11" ht="12.75">
      <c r="A238" s="11">
        <v>40518</v>
      </c>
      <c r="B238" s="12">
        <v>63.99</v>
      </c>
      <c r="C238" s="5">
        <f t="shared" si="12"/>
        <v>-0.007938402650357923</v>
      </c>
      <c r="D238" s="1"/>
      <c r="E238" s="11">
        <v>40518</v>
      </c>
      <c r="F238" s="12">
        <v>42.4</v>
      </c>
      <c r="G238" s="5">
        <f t="shared" si="11"/>
        <v>-0.00564441761967707</v>
      </c>
      <c r="H238" s="5"/>
      <c r="I238" s="11">
        <v>40518</v>
      </c>
      <c r="J238" s="12">
        <v>1223.12</v>
      </c>
      <c r="K238" s="5">
        <f t="shared" si="13"/>
        <v>-0.0012991100065108331</v>
      </c>
    </row>
    <row r="239" spans="1:11" ht="12.75">
      <c r="A239" s="11">
        <v>40519</v>
      </c>
      <c r="B239" s="12">
        <v>64.14</v>
      </c>
      <c r="C239" s="5">
        <f t="shared" si="12"/>
        <v>0.0023413731136398396</v>
      </c>
      <c r="D239" s="1"/>
      <c r="E239" s="11">
        <v>40519</v>
      </c>
      <c r="F239" s="12">
        <v>41.41</v>
      </c>
      <c r="G239" s="5">
        <f t="shared" si="11"/>
        <v>-0.023625964680436227</v>
      </c>
      <c r="H239" s="5"/>
      <c r="I239" s="11">
        <v>40519</v>
      </c>
      <c r="J239" s="12">
        <v>1223.75</v>
      </c>
      <c r="K239" s="5">
        <f t="shared" si="13"/>
        <v>0.0005149435923619067</v>
      </c>
    </row>
    <row r="240" spans="1:11" ht="12.75">
      <c r="A240" s="11">
        <v>40520</v>
      </c>
      <c r="B240" s="12">
        <v>64.39</v>
      </c>
      <c r="C240" s="5">
        <f t="shared" si="12"/>
        <v>0.0038901472850832626</v>
      </c>
      <c r="D240" s="1"/>
      <c r="E240" s="11">
        <v>40520</v>
      </c>
      <c r="F240" s="12">
        <v>41.46</v>
      </c>
      <c r="G240" s="5">
        <f t="shared" si="11"/>
        <v>0.0012067094501576438</v>
      </c>
      <c r="H240" s="5"/>
      <c r="I240" s="11">
        <v>40520</v>
      </c>
      <c r="J240" s="12">
        <v>1228.28</v>
      </c>
      <c r="K240" s="5">
        <f t="shared" si="13"/>
        <v>0.003694901900663627</v>
      </c>
    </row>
    <row r="241" spans="1:11" ht="12.75">
      <c r="A241" s="11">
        <v>40521</v>
      </c>
      <c r="B241" s="12">
        <v>64.83</v>
      </c>
      <c r="C241" s="5">
        <f t="shared" si="12"/>
        <v>0.006810117636812198</v>
      </c>
      <c r="D241" s="1"/>
      <c r="E241" s="11">
        <v>40521</v>
      </c>
      <c r="F241" s="12">
        <v>41.82</v>
      </c>
      <c r="G241" s="5">
        <f t="shared" si="11"/>
        <v>0.008645586992854032</v>
      </c>
      <c r="H241" s="5"/>
      <c r="I241" s="11">
        <v>40521</v>
      </c>
      <c r="J241" s="12">
        <v>1233</v>
      </c>
      <c r="K241" s="5">
        <f t="shared" si="13"/>
        <v>0.0038354074189605823</v>
      </c>
    </row>
    <row r="242" spans="1:11" ht="12.75">
      <c r="A242" s="11">
        <v>40522</v>
      </c>
      <c r="B242" s="12">
        <v>64.65</v>
      </c>
      <c r="C242" s="5">
        <f t="shared" si="12"/>
        <v>-0.002780353969037647</v>
      </c>
      <c r="D242" s="1"/>
      <c r="E242" s="11">
        <v>40522</v>
      </c>
      <c r="F242" s="12">
        <v>41.62</v>
      </c>
      <c r="G242" s="5">
        <f t="shared" si="11"/>
        <v>-0.004793873034999242</v>
      </c>
      <c r="H242" s="5"/>
      <c r="I242" s="11">
        <v>40522</v>
      </c>
      <c r="J242" s="12">
        <v>1240.4</v>
      </c>
      <c r="K242" s="5">
        <f t="shared" si="13"/>
        <v>0.005983684061949668</v>
      </c>
    </row>
    <row r="243" spans="1:11" ht="12.75">
      <c r="A243" s="11">
        <v>40525</v>
      </c>
      <c r="B243" s="12">
        <v>64.85</v>
      </c>
      <c r="C243" s="5">
        <f t="shared" si="12"/>
        <v>0.0030888055445862</v>
      </c>
      <c r="D243" s="1"/>
      <c r="E243" s="11">
        <v>40525</v>
      </c>
      <c r="F243" s="12">
        <v>41.52</v>
      </c>
      <c r="G243" s="5">
        <f t="shared" si="11"/>
        <v>-0.0024055821078549804</v>
      </c>
      <c r="H243" s="5"/>
      <c r="I243" s="11">
        <v>40525</v>
      </c>
      <c r="J243" s="12">
        <v>1240.46</v>
      </c>
      <c r="K243" s="5">
        <f t="shared" si="13"/>
        <v>4.8370323203855544E-05</v>
      </c>
    </row>
    <row r="244" spans="1:11" ht="12.75">
      <c r="A244" s="11">
        <v>40526</v>
      </c>
      <c r="B244" s="12">
        <v>63.9</v>
      </c>
      <c r="C244" s="5">
        <f t="shared" si="12"/>
        <v>-0.014757549378963711</v>
      </c>
      <c r="D244" s="1"/>
      <c r="E244" s="11">
        <v>40526</v>
      </c>
      <c r="F244" s="12">
        <v>35.36</v>
      </c>
      <c r="G244" s="5">
        <f t="shared" si="11"/>
        <v>-0.16059400108819066</v>
      </c>
      <c r="H244" s="5"/>
      <c r="I244" s="11">
        <v>40526</v>
      </c>
      <c r="J244" s="12">
        <v>1241.59</v>
      </c>
      <c r="K244" s="5">
        <f t="shared" si="13"/>
        <v>0.0009105377233105524</v>
      </c>
    </row>
    <row r="245" spans="1:11" ht="12.75">
      <c r="A245" s="11">
        <v>40527</v>
      </c>
      <c r="B245" s="12">
        <v>64.74</v>
      </c>
      <c r="C245" s="5">
        <f t="shared" si="12"/>
        <v>0.013059887114609009</v>
      </c>
      <c r="D245" s="1"/>
      <c r="E245" s="11">
        <v>40527</v>
      </c>
      <c r="F245" s="12">
        <v>34.35</v>
      </c>
      <c r="G245" s="5">
        <f t="shared" si="11"/>
        <v>-0.028979219101084235</v>
      </c>
      <c r="H245" s="5"/>
      <c r="I245" s="11">
        <v>40527</v>
      </c>
      <c r="J245" s="12">
        <v>1235.23</v>
      </c>
      <c r="K245" s="5">
        <f t="shared" si="13"/>
        <v>-0.005135628732467859</v>
      </c>
    </row>
    <row r="246" spans="1:11" ht="12.75">
      <c r="A246" s="11">
        <v>40528</v>
      </c>
      <c r="B246" s="12">
        <v>65.34</v>
      </c>
      <c r="C246" s="5">
        <f t="shared" si="12"/>
        <v>0.009225157674825908</v>
      </c>
      <c r="D246" s="1"/>
      <c r="E246" s="11">
        <v>40528</v>
      </c>
      <c r="F246" s="12">
        <v>34.45</v>
      </c>
      <c r="G246" s="5">
        <f t="shared" si="11"/>
        <v>0.0029069787913093108</v>
      </c>
      <c r="H246" s="5"/>
      <c r="I246" s="11">
        <v>40528</v>
      </c>
      <c r="J246" s="12">
        <v>1242.87</v>
      </c>
      <c r="K246" s="5">
        <f t="shared" si="13"/>
        <v>0.006166033821100105</v>
      </c>
    </row>
    <row r="247" spans="1:11" ht="12.75">
      <c r="A247" s="11">
        <v>40529</v>
      </c>
      <c r="B247" s="12">
        <v>65.7</v>
      </c>
      <c r="C247" s="5">
        <f t="shared" si="12"/>
        <v>0.00549451931764078</v>
      </c>
      <c r="D247" s="1"/>
      <c r="E247" s="11">
        <v>40529</v>
      </c>
      <c r="F247" s="12">
        <v>34.12</v>
      </c>
      <c r="G247" s="5">
        <f t="shared" si="11"/>
        <v>-0.009625274836189404</v>
      </c>
      <c r="H247" s="5"/>
      <c r="I247" s="11">
        <v>40529</v>
      </c>
      <c r="J247" s="12">
        <v>1243.91</v>
      </c>
      <c r="K247" s="5">
        <f t="shared" si="13"/>
        <v>0.0008364230536136011</v>
      </c>
    </row>
    <row r="248" spans="1:11" ht="12.75">
      <c r="A248" s="11">
        <v>40532</v>
      </c>
      <c r="B248" s="12">
        <v>65.31</v>
      </c>
      <c r="C248" s="5">
        <f t="shared" si="12"/>
        <v>-0.005953761575999059</v>
      </c>
      <c r="D248" s="1"/>
      <c r="E248" s="11">
        <v>40532</v>
      </c>
      <c r="F248" s="12">
        <v>33.82</v>
      </c>
      <c r="G248" s="5">
        <f t="shared" si="11"/>
        <v>-0.008831379153044</v>
      </c>
      <c r="H248" s="5"/>
      <c r="I248" s="11">
        <v>40532</v>
      </c>
      <c r="J248" s="12">
        <v>1247.08</v>
      </c>
      <c r="K248" s="5">
        <f t="shared" si="13"/>
        <v>0.0025451741767312723</v>
      </c>
    </row>
    <row r="249" spans="1:11" ht="12.75">
      <c r="A249" s="11">
        <v>40533</v>
      </c>
      <c r="B249" s="12">
        <v>65.49</v>
      </c>
      <c r="C249" s="5">
        <f t="shared" si="12"/>
        <v>0.00275229531539627</v>
      </c>
      <c r="D249" s="1"/>
      <c r="E249" s="11">
        <v>40533</v>
      </c>
      <c r="F249" s="12">
        <v>33.31</v>
      </c>
      <c r="G249" s="5">
        <f t="shared" si="11"/>
        <v>-0.015194691264845897</v>
      </c>
      <c r="H249" s="5"/>
      <c r="I249" s="11">
        <v>40533</v>
      </c>
      <c r="J249" s="12">
        <v>1254.6</v>
      </c>
      <c r="K249" s="5">
        <f t="shared" si="13"/>
        <v>0.006011978070857421</v>
      </c>
    </row>
    <row r="250" spans="1:11" ht="12.75">
      <c r="A250" s="11">
        <v>40534</v>
      </c>
      <c r="B250" s="12">
        <v>65.59</v>
      </c>
      <c r="C250" s="5">
        <f t="shared" si="12"/>
        <v>0.0015257860756821202</v>
      </c>
      <c r="D250" s="1"/>
      <c r="E250" s="11">
        <v>40534</v>
      </c>
      <c r="F250" s="12">
        <v>33.37</v>
      </c>
      <c r="G250" s="5">
        <f t="shared" si="11"/>
        <v>0.0017996405576941956</v>
      </c>
      <c r="H250" s="5"/>
      <c r="I250" s="11">
        <v>40534</v>
      </c>
      <c r="J250" s="12">
        <v>1258.84</v>
      </c>
      <c r="K250" s="5">
        <f t="shared" si="13"/>
        <v>0.0033738653176371234</v>
      </c>
    </row>
    <row r="251" spans="1:11" ht="12.75">
      <c r="A251" s="11">
        <v>40535</v>
      </c>
      <c r="B251" s="12">
        <v>65.58</v>
      </c>
      <c r="C251" s="5">
        <f t="shared" si="12"/>
        <v>-0.00015247388914195744</v>
      </c>
      <c r="D251" s="1"/>
      <c r="E251" s="11">
        <v>40535</v>
      </c>
      <c r="F251" s="12">
        <v>34.2</v>
      </c>
      <c r="G251" s="5">
        <f t="shared" si="11"/>
        <v>0.024568351305277045</v>
      </c>
      <c r="H251" s="5"/>
      <c r="I251" s="11">
        <v>40535</v>
      </c>
      <c r="J251" s="12">
        <v>1256.77</v>
      </c>
      <c r="K251" s="5">
        <f t="shared" si="13"/>
        <v>-0.0016457244701686808</v>
      </c>
    </row>
    <row r="252" spans="1:11" ht="12.75">
      <c r="A252" s="11">
        <v>40539</v>
      </c>
      <c r="B252" s="12">
        <v>65.07</v>
      </c>
      <c r="C252" s="5">
        <f t="shared" si="12"/>
        <v>-0.007807157909609556</v>
      </c>
      <c r="D252" s="1"/>
      <c r="E252" s="11">
        <v>40539</v>
      </c>
      <c r="F252" s="12">
        <v>34.07</v>
      </c>
      <c r="G252" s="5">
        <f t="shared" si="11"/>
        <v>-0.003808412395684357</v>
      </c>
      <c r="H252" s="5"/>
      <c r="I252" s="11">
        <v>40539</v>
      </c>
      <c r="J252" s="12">
        <v>1257.54</v>
      </c>
      <c r="K252" s="5">
        <f t="shared" si="13"/>
        <v>0.0006124941030118858</v>
      </c>
    </row>
    <row r="253" spans="1:11" ht="12.75">
      <c r="A253" s="11">
        <v>40540</v>
      </c>
      <c r="B253" s="12">
        <v>65.36</v>
      </c>
      <c r="C253" s="5">
        <f t="shared" si="12"/>
        <v>0.004446837044854874</v>
      </c>
      <c r="D253" s="1"/>
      <c r="E253" s="11">
        <v>40540</v>
      </c>
      <c r="F253" s="12">
        <v>33.9</v>
      </c>
      <c r="G253" s="5">
        <f t="shared" si="11"/>
        <v>-0.005002217286470688</v>
      </c>
      <c r="H253" s="5"/>
      <c r="I253" s="11">
        <v>40540</v>
      </c>
      <c r="J253" s="12">
        <v>1258.51</v>
      </c>
      <c r="K253" s="5">
        <f t="shared" si="13"/>
        <v>0.0007710498980996865</v>
      </c>
    </row>
    <row r="254" spans="1:11" ht="12.75">
      <c r="A254" s="11">
        <v>40541</v>
      </c>
      <c r="B254" s="12">
        <v>65.45</v>
      </c>
      <c r="C254" s="5">
        <f t="shared" si="12"/>
        <v>0.0013760418041615882</v>
      </c>
      <c r="D254" s="1"/>
      <c r="E254" s="11">
        <v>40541</v>
      </c>
      <c r="F254" s="12">
        <v>34.14</v>
      </c>
      <c r="G254" s="5">
        <f t="shared" si="11"/>
        <v>0.007054702979890033</v>
      </c>
      <c r="H254" s="5"/>
      <c r="I254" s="11">
        <v>40541</v>
      </c>
      <c r="J254" s="12">
        <v>1259.78</v>
      </c>
      <c r="K254" s="5">
        <f t="shared" si="13"/>
        <v>0.0010086210147884852</v>
      </c>
    </row>
    <row r="255" spans="1:11" ht="12.75">
      <c r="A255" s="11">
        <v>40542</v>
      </c>
      <c r="B255" s="12">
        <v>65.5</v>
      </c>
      <c r="C255" s="5">
        <f t="shared" si="12"/>
        <v>0.000763650285297175</v>
      </c>
      <c r="D255" s="1"/>
      <c r="E255" s="11">
        <v>40542</v>
      </c>
      <c r="F255" s="12">
        <v>34.15</v>
      </c>
      <c r="G255" s="5">
        <f t="shared" si="11"/>
        <v>0.00029286865050445857</v>
      </c>
      <c r="H255" s="5"/>
      <c r="I255" s="11">
        <v>40542</v>
      </c>
      <c r="J255" s="12">
        <v>1257.88</v>
      </c>
      <c r="K255" s="5">
        <f t="shared" si="13"/>
        <v>-0.0015093383226483204</v>
      </c>
    </row>
    <row r="256" spans="1:11" ht="12.75">
      <c r="A256" s="11">
        <v>40543</v>
      </c>
      <c r="B256" s="12">
        <v>65.77</v>
      </c>
      <c r="C256" s="5">
        <f t="shared" si="12"/>
        <v>0.0041136646720533795</v>
      </c>
      <c r="D256" s="1"/>
      <c r="E256" s="11">
        <v>40543</v>
      </c>
      <c r="F256" s="12">
        <v>34.29</v>
      </c>
      <c r="G256" s="5">
        <f t="shared" si="11"/>
        <v>0.0040911804580298985</v>
      </c>
      <c r="H256" s="5"/>
      <c r="I256" s="11">
        <v>40543</v>
      </c>
      <c r="J256" s="12">
        <v>1257.64</v>
      </c>
      <c r="K256" s="5">
        <f t="shared" si="13"/>
        <v>-0.0001908154184647296</v>
      </c>
    </row>
    <row r="258" ht="12.75">
      <c r="G25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Stuart Klugman</cp:lastModifiedBy>
  <dcterms:created xsi:type="dcterms:W3CDTF">2011-02-25T21:50:51Z</dcterms:created>
  <dcterms:modified xsi:type="dcterms:W3CDTF">2012-01-05T17:33:15Z</dcterms:modified>
  <cp:category/>
  <cp:version/>
  <cp:contentType/>
  <cp:contentStatus/>
</cp:coreProperties>
</file>