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80" yWindow="65521" windowWidth="7440" windowHeight="8595" tabRatio="764" activeTab="0"/>
  </bookViews>
  <sheets>
    <sheet name="Calculation IRS (ROP DB)" sheetId="1" r:id="rId1"/>
    <sheet name="Mortality Table" sheetId="2" r:id="rId2"/>
    <sheet name="Uniform Lifetime Table" sheetId="3" r:id="rId3"/>
  </sheets>
  <externalReferences>
    <externalReference r:id="rId6"/>
    <externalReference r:id="rId7"/>
  </externalReferences>
  <definedNames>
    <definedName name="_xlnm.Print_Area" localSheetId="0">'Calculation IRS (ROP DB)'!$A$1:$N$35</definedName>
  </definedNames>
  <calcPr fullCalcOnLoad="1"/>
</workbook>
</file>

<file path=xl/sharedStrings.xml><?xml version="1.0" encoding="utf-8"?>
<sst xmlns="http://schemas.openxmlformats.org/spreadsheetml/2006/main" count="42" uniqueCount="39">
  <si>
    <t>Year</t>
  </si>
  <si>
    <t>End-of-Year Notional Account before Withdrawal</t>
  </si>
  <si>
    <t>Average Notional Account</t>
  </si>
  <si>
    <t>End-of-Year Notional Account after Withdrawal</t>
  </si>
  <si>
    <t>Survivorship to Start of Year</t>
  </si>
  <si>
    <t>Mortality Rate During Year</t>
  </si>
  <si>
    <t>Discounted Additional Benefits Within Year</t>
  </si>
  <si>
    <t>Age</t>
  </si>
  <si>
    <t>Mortality Table in Rev. Rul. 2001-62 (2001-2 C.B. 632)</t>
  </si>
  <si>
    <t>lx</t>
  </si>
  <si>
    <t>qx</t>
  </si>
  <si>
    <t>RMD</t>
  </si>
  <si>
    <t>Uniform Lifetime Table (for use by owners)</t>
  </si>
  <si>
    <t>Required % Distribution</t>
  </si>
  <si>
    <t>Life Expectancy Divisor</t>
  </si>
  <si>
    <t>Discount Rate:</t>
  </si>
  <si>
    <t>Projection Rate:</t>
  </si>
  <si>
    <t>Current Year:</t>
  </si>
  <si>
    <t>Max Guar.benefit Age:</t>
  </si>
  <si>
    <t>Death Benefit 2008</t>
  </si>
  <si>
    <t>Actuarial P.V. of Benefits/E.O.Y. Notional Account after WD in 2008</t>
  </si>
  <si>
    <t>FW Rate=</t>
  </si>
  <si>
    <t>Current Age                   years</t>
  </si>
  <si>
    <t>Current Age                   mos</t>
  </si>
  <si>
    <t>AV                   Full Withd</t>
  </si>
  <si>
    <t>Death Benefit During Year Before Full Withdrawal</t>
  </si>
  <si>
    <t>Death Benefit During Year After Full Withdrawal</t>
  </si>
  <si>
    <t xml:space="preserve">Average        Death Benefit During Year </t>
  </si>
  <si>
    <t>Account Value 2008</t>
  </si>
  <si>
    <t>Actuarial P.V. of benefits in year 2008:</t>
  </si>
  <si>
    <t xml:space="preserve">RMD Withdrawal at End of Year </t>
  </si>
  <si>
    <t>EXAMPLE 1</t>
  </si>
  <si>
    <t xml:space="preserve">IRS EXAMPLE </t>
  </si>
  <si>
    <t>TOTAL</t>
  </si>
  <si>
    <t>1. The Death Benefit during year before Withdrawal is equal to the Prior Years benefit reduced for prior years RMD distribution</t>
  </si>
  <si>
    <t>2. End of Year Notional Account Before RMD Withdrawl is equal to the Notional Account value at the end of the prior year increased by the projection rate.</t>
  </si>
  <si>
    <t>3. The RMD payment is based on age at the end of the year in which it is taken.</t>
  </si>
  <si>
    <t>4. Survivorship is a function of both mortality and full withdrawals</t>
  </si>
  <si>
    <t>5. Mortality during any given year is base on the EXACT age at the beginning of the year. For this example it is 78 years 9 months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</si>
</sst>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0.0%"/>
    <numFmt numFmtId="166" formatCode="0.000%"/>
    <numFmt numFmtId="167" formatCode="0.0000%"/>
    <numFmt numFmtId="168" formatCode="&quot;$&quot;#,##0.0000_);[Red]\(&quot;$&quot;#,##0.0000\)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0"/>
    <numFmt numFmtId="175" formatCode="0.0000000"/>
    <numFmt numFmtId="176" formatCode="&quot;$&quot;#,##0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0.000000_);[Red]\(0.000000\)"/>
    <numFmt numFmtId="182" formatCode="_(* #,##0.000000_);_(* \(#,##0.000000\);_(* &quot;-&quot;??????_);_(@_)"/>
    <numFmt numFmtId="183" formatCode="_(&quot;$&quot;#,##0_);[Red]_(&quot;$&quot;#,##0\);_(&quot;$&quot;* &quot;-&quot;_);_(@_)"/>
    <numFmt numFmtId="184" formatCode="_(&quot;$&quot;* #,##0_);_(&quot;$&quot;* \(#,##0\);_(* &quot;-&quot;_);_(@_)"/>
    <numFmt numFmtId="185" formatCode="_(&quot;$&quot;* #,##0_);_(&quot;$&quot;* \(#,##0\);_(* &quot; &quot;_);_(@_)"/>
    <numFmt numFmtId="186" formatCode="_(* #,##0.00000_);_(* \(#,##0.00000\);_(* &quot;-&quot;?????_);_(@_)"/>
    <numFmt numFmtId="187" formatCode="0.000000000"/>
    <numFmt numFmtId="188" formatCode="0.0000000000"/>
    <numFmt numFmtId="189" formatCode="0.00000000000"/>
    <numFmt numFmtId="190" formatCode="_(* #,##0.0_);_(* \(#,##0.0\);_(* &quot;-&quot;??_);_(@_)"/>
    <numFmt numFmtId="191" formatCode="_(* #,##0_);_(* \(#,##0\);_(* &quot;-&quot;??_);_(@_)"/>
    <numFmt numFmtId="192" formatCode="_(&quot;$&quot;* #,##0.0_);_(&quot;$&quot;* \(#,##0.0\);_(&quot;$&quot;* &quot;-&quot;??_);_(@_)"/>
    <numFmt numFmtId="193" formatCode="_(&quot;$&quot;* #,##0_);_(&quot;$&quot;* \(#,##0\);_(&quot;$&quot;* &quot;-&quot;??_);_(@_)"/>
    <numFmt numFmtId="194" formatCode="_(&quot;$&quot;* #,##0_);_(&quot;$&quot;* \(#,##0\);_(* &quot;&quot;??_);_(@_)"/>
    <numFmt numFmtId="195" formatCode="_(&quot;$&quot;#,##0_);[Red]_(&quot;$&quot;#,##0\);_(* &quot;&quot;_);_(@_)"/>
    <numFmt numFmtId="196" formatCode="&quot;$&quot;#,##0.0000"/>
    <numFmt numFmtId="197" formatCode="&quot;$&quot;#,##0.00"/>
    <numFmt numFmtId="198" formatCode="0.00000%"/>
    <numFmt numFmtId="199" formatCode="&quot;$&quot;#,##0.000"/>
    <numFmt numFmtId="200" formatCode="&quot;$&quot;#,##0.0"/>
    <numFmt numFmtId="201" formatCode="0.000000%"/>
    <numFmt numFmtId="202" formatCode="_(&quot;$&quot;* #,##0.0_);_(&quot;$&quot;* \(#,##0.0\);_(* &quot; &quot;_);_(@_)"/>
    <numFmt numFmtId="203" formatCode="_(&quot;$&quot;* #,##0.00_);_(&quot;$&quot;* \(#,##0.00\);_(* &quot; &quot;_);_(@_)"/>
    <numFmt numFmtId="204" formatCode="_(&quot;$&quot;* #,##0_);[Red]_(&quot;$&quot;* \(#,##0\);_(* &quot; &quot;_);_(@_)"/>
  </numFmts>
  <fonts count="13">
    <font>
      <sz val="10"/>
      <name val="Arial"/>
      <family val="0"/>
    </font>
    <font>
      <b/>
      <sz val="9"/>
      <name val="Comic Sans MS"/>
      <family val="4"/>
    </font>
    <font>
      <sz val="9"/>
      <name val="Comic Sans MS"/>
      <family val="4"/>
    </font>
    <font>
      <sz val="9"/>
      <color indexed="12"/>
      <name val="Comic Sans MS"/>
      <family val="4"/>
    </font>
    <font>
      <sz val="9"/>
      <color indexed="14"/>
      <name val="Comic Sans MS"/>
      <family val="4"/>
    </font>
    <font>
      <sz val="9"/>
      <color indexed="17"/>
      <name val="Comic Sans MS"/>
      <family val="4"/>
    </font>
    <font>
      <b/>
      <sz val="8"/>
      <color indexed="12"/>
      <name val="Comic Sans MS"/>
      <family val="4"/>
    </font>
    <font>
      <b/>
      <sz val="9"/>
      <color indexed="12"/>
      <name val="Comic Sans MS"/>
      <family val="4"/>
    </font>
    <font>
      <sz val="9"/>
      <color indexed="10"/>
      <name val="Comic Sans MS"/>
      <family val="4"/>
    </font>
    <font>
      <b/>
      <sz val="9"/>
      <color indexed="10"/>
      <name val="Comic Sans MS"/>
      <family val="4"/>
    </font>
    <font>
      <b/>
      <sz val="8"/>
      <name val="Comic Sans MS"/>
      <family val="4"/>
    </font>
    <font>
      <sz val="12"/>
      <name val="Comic Sans MS"/>
      <family val="4"/>
    </font>
    <font>
      <sz val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167" fontId="2" fillId="2" borderId="0" xfId="19" applyNumberFormat="1" applyFont="1" applyFill="1" applyAlignment="1">
      <alignment/>
    </xf>
    <xf numFmtId="173" fontId="2" fillId="2" borderId="0" xfId="0" applyNumberFormat="1" applyFont="1" applyFill="1" applyAlignment="1">
      <alignment/>
    </xf>
    <xf numFmtId="0" fontId="2" fillId="2" borderId="1" xfId="0" applyFont="1" applyFill="1" applyBorder="1" applyAlignment="1">
      <alignment/>
    </xf>
    <xf numFmtId="167" fontId="2" fillId="2" borderId="1" xfId="19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167" fontId="2" fillId="2" borderId="2" xfId="19" applyNumberFormat="1" applyFont="1" applyFill="1" applyBorder="1" applyAlignment="1">
      <alignment/>
    </xf>
    <xf numFmtId="0" fontId="2" fillId="2" borderId="3" xfId="0" applyFont="1" applyFill="1" applyBorder="1" applyAlignment="1">
      <alignment/>
    </xf>
    <xf numFmtId="167" fontId="2" fillId="2" borderId="3" xfId="19" applyNumberFormat="1" applyFont="1" applyFill="1" applyBorder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81" fontId="1" fillId="2" borderId="0" xfId="0" applyNumberFormat="1" applyFont="1" applyFill="1" applyAlignment="1">
      <alignment/>
    </xf>
    <xf numFmtId="181" fontId="1" fillId="2" borderId="4" xfId="0" applyNumberFormat="1" applyFont="1" applyFill="1" applyBorder="1" applyAlignment="1">
      <alignment horizontal="center" vertical="center" wrapText="1"/>
    </xf>
    <xf numFmtId="181" fontId="2" fillId="2" borderId="0" xfId="0" applyNumberFormat="1" applyFont="1" applyFill="1" applyAlignment="1">
      <alignment/>
    </xf>
    <xf numFmtId="43" fontId="2" fillId="2" borderId="0" xfId="0" applyNumberFormat="1" applyFont="1" applyFill="1" applyAlignment="1">
      <alignment/>
    </xf>
    <xf numFmtId="181" fontId="2" fillId="2" borderId="1" xfId="0" applyNumberFormat="1" applyFont="1" applyFill="1" applyBorder="1" applyAlignment="1">
      <alignment/>
    </xf>
    <xf numFmtId="181" fontId="2" fillId="2" borderId="2" xfId="0" applyNumberFormat="1" applyFont="1" applyFill="1" applyBorder="1" applyAlignment="1">
      <alignment/>
    </xf>
    <xf numFmtId="181" fontId="2" fillId="2" borderId="3" xfId="0" applyNumberFormat="1" applyFont="1" applyFill="1" applyBorder="1" applyAlignment="1">
      <alignment/>
    </xf>
    <xf numFmtId="190" fontId="1" fillId="2" borderId="0" xfId="15" applyNumberFormat="1" applyFont="1" applyFill="1" applyAlignment="1">
      <alignment/>
    </xf>
    <xf numFmtId="190" fontId="1" fillId="2" borderId="4" xfId="15" applyNumberFormat="1" applyFont="1" applyFill="1" applyBorder="1" applyAlignment="1">
      <alignment horizontal="center" vertical="center" wrapText="1"/>
    </xf>
    <xf numFmtId="190" fontId="2" fillId="2" borderId="1" xfId="15" applyNumberFormat="1" applyFont="1" applyFill="1" applyBorder="1" applyAlignment="1">
      <alignment/>
    </xf>
    <xf numFmtId="190" fontId="2" fillId="2" borderId="2" xfId="15" applyNumberFormat="1" applyFont="1" applyFill="1" applyBorder="1" applyAlignment="1">
      <alignment/>
    </xf>
    <xf numFmtId="190" fontId="2" fillId="2" borderId="3" xfId="15" applyNumberFormat="1" applyFont="1" applyFill="1" applyBorder="1" applyAlignment="1">
      <alignment/>
    </xf>
    <xf numFmtId="190" fontId="2" fillId="2" borderId="0" xfId="15" applyNumberFormat="1" applyFont="1" applyFill="1" applyAlignment="1">
      <alignment/>
    </xf>
    <xf numFmtId="43" fontId="1" fillId="2" borderId="0" xfId="15" applyNumberFormat="1" applyFont="1" applyFill="1" applyAlignment="1">
      <alignment/>
    </xf>
    <xf numFmtId="43" fontId="1" fillId="2" borderId="4" xfId="15" applyNumberFormat="1" applyFont="1" applyFill="1" applyBorder="1" applyAlignment="1">
      <alignment horizontal="center" vertical="center" wrapText="1"/>
    </xf>
    <xf numFmtId="43" fontId="2" fillId="2" borderId="1" xfId="15" applyNumberFormat="1" applyFont="1" applyFill="1" applyBorder="1" applyAlignment="1">
      <alignment/>
    </xf>
    <xf numFmtId="43" fontId="2" fillId="2" borderId="2" xfId="15" applyNumberFormat="1" applyFont="1" applyFill="1" applyBorder="1" applyAlignment="1">
      <alignment/>
    </xf>
    <xf numFmtId="43" fontId="2" fillId="2" borderId="3" xfId="15" applyNumberFormat="1" applyFont="1" applyFill="1" applyBorder="1" applyAlignment="1">
      <alignment/>
    </xf>
    <xf numFmtId="43" fontId="2" fillId="2" borderId="0" xfId="15" applyNumberFormat="1" applyFont="1" applyFill="1" applyAlignment="1">
      <alignment/>
    </xf>
    <xf numFmtId="185" fontId="1" fillId="2" borderId="4" xfId="0" applyNumberFormat="1" applyFont="1" applyFill="1" applyBorder="1" applyAlignment="1">
      <alignment horizontal="center" vertical="center" wrapText="1"/>
    </xf>
    <xf numFmtId="185" fontId="2" fillId="2" borderId="2" xfId="0" applyNumberFormat="1" applyFont="1" applyFill="1" applyBorder="1" applyAlignment="1">
      <alignment/>
    </xf>
    <xf numFmtId="173" fontId="2" fillId="2" borderId="2" xfId="0" applyNumberFormat="1" applyFont="1" applyFill="1" applyBorder="1" applyAlignment="1">
      <alignment/>
    </xf>
    <xf numFmtId="172" fontId="2" fillId="2" borderId="2" xfId="0" applyNumberFormat="1" applyFont="1" applyFill="1" applyBorder="1" applyAlignment="1">
      <alignment/>
    </xf>
    <xf numFmtId="185" fontId="2" fillId="2" borderId="0" xfId="0" applyNumberFormat="1" applyFont="1" applyFill="1" applyAlignment="1">
      <alignment/>
    </xf>
    <xf numFmtId="172" fontId="1" fillId="2" borderId="4" xfId="0" applyNumberFormat="1" applyFont="1" applyFill="1" applyBorder="1" applyAlignment="1">
      <alignment horizontal="center" vertical="center" wrapText="1"/>
    </xf>
    <xf numFmtId="172" fontId="2" fillId="2" borderId="0" xfId="0" applyNumberFormat="1" applyFont="1" applyFill="1" applyAlignment="1">
      <alignment/>
    </xf>
    <xf numFmtId="185" fontId="2" fillId="2" borderId="0" xfId="0" applyNumberFormat="1" applyFont="1" applyFill="1" applyAlignment="1">
      <alignment horizontal="center" wrapText="1"/>
    </xf>
    <xf numFmtId="185" fontId="3" fillId="2" borderId="0" xfId="0" applyNumberFormat="1" applyFont="1" applyFill="1" applyAlignment="1">
      <alignment/>
    </xf>
    <xf numFmtId="0" fontId="2" fillId="2" borderId="0" xfId="0" applyFont="1" applyFill="1" applyAlignment="1">
      <alignment horizontal="center" wrapText="1"/>
    </xf>
    <xf numFmtId="177" fontId="2" fillId="2" borderId="0" xfId="15" applyNumberFormat="1" applyFont="1" applyFill="1" applyAlignment="1">
      <alignment horizontal="center" wrapText="1"/>
    </xf>
    <xf numFmtId="0" fontId="2" fillId="2" borderId="4" xfId="0" applyFont="1" applyFill="1" applyBorder="1" applyAlignment="1">
      <alignment/>
    </xf>
    <xf numFmtId="9" fontId="3" fillId="2" borderId="0" xfId="19" applyNumberFormat="1" applyFont="1" applyFill="1" applyAlignment="1">
      <alignment/>
    </xf>
    <xf numFmtId="177" fontId="2" fillId="2" borderId="0" xfId="15" applyNumberFormat="1" applyFont="1" applyFill="1" applyAlignment="1">
      <alignment/>
    </xf>
    <xf numFmtId="185" fontId="4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" wrapText="1"/>
    </xf>
    <xf numFmtId="172" fontId="5" fillId="2" borderId="0" xfId="0" applyNumberFormat="1" applyFont="1" applyFill="1" applyAlignment="1">
      <alignment horizontal="center" wrapText="1"/>
    </xf>
    <xf numFmtId="185" fontId="5" fillId="2" borderId="0" xfId="0" applyNumberFormat="1" applyFont="1" applyFill="1" applyAlignment="1">
      <alignment horizontal="center" wrapText="1"/>
    </xf>
    <xf numFmtId="0" fontId="5" fillId="2" borderId="0" xfId="0" applyFont="1" applyFill="1" applyAlignment="1">
      <alignment/>
    </xf>
    <xf numFmtId="185" fontId="5" fillId="2" borderId="0" xfId="0" applyNumberFormat="1" applyFont="1" applyFill="1" applyAlignment="1">
      <alignment horizontal="center"/>
    </xf>
    <xf numFmtId="185" fontId="6" fillId="2" borderId="0" xfId="0" applyNumberFormat="1" applyFont="1" applyFill="1" applyAlignment="1">
      <alignment/>
    </xf>
    <xf numFmtId="185" fontId="7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9" fontId="2" fillId="2" borderId="0" xfId="19" applyFont="1" applyFill="1" applyAlignment="1">
      <alignment horizontal="center" wrapText="1"/>
    </xf>
    <xf numFmtId="0" fontId="9" fillId="2" borderId="0" xfId="0" applyFont="1" applyFill="1" applyAlignment="1">
      <alignment horizontal="center" vertical="center" wrapText="1"/>
    </xf>
    <xf numFmtId="204" fontId="2" fillId="2" borderId="0" xfId="0" applyNumberFormat="1" applyFont="1" applyFill="1" applyAlignment="1">
      <alignment/>
    </xf>
    <xf numFmtId="193" fontId="2" fillId="2" borderId="0" xfId="17" applyNumberFormat="1" applyFont="1" applyFill="1" applyAlignment="1">
      <alignment horizontal="left" indent="2"/>
    </xf>
    <xf numFmtId="193" fontId="2" fillId="2" borderId="0" xfId="17" applyNumberFormat="1" applyFont="1" applyFill="1" applyAlignment="1">
      <alignment/>
    </xf>
    <xf numFmtId="193" fontId="2" fillId="2" borderId="0" xfId="0" applyNumberFormat="1" applyFont="1" applyFill="1" applyAlignment="1">
      <alignment/>
    </xf>
    <xf numFmtId="193" fontId="8" fillId="2" borderId="0" xfId="0" applyNumberFormat="1" applyFont="1" applyFill="1" applyAlignment="1">
      <alignment/>
    </xf>
    <xf numFmtId="0" fontId="10" fillId="2" borderId="0" xfId="0" applyFont="1" applyFill="1" applyAlignment="1">
      <alignment horizontal="center" vertical="center" wrapText="1"/>
    </xf>
    <xf numFmtId="166" fontId="8" fillId="2" borderId="0" xfId="19" applyNumberFormat="1" applyFont="1" applyFill="1" applyAlignment="1">
      <alignment/>
    </xf>
    <xf numFmtId="193" fontId="8" fillId="2" borderId="0" xfId="17" applyNumberFormat="1" applyFont="1" applyFill="1" applyAlignment="1">
      <alignment/>
    </xf>
    <xf numFmtId="44" fontId="2" fillId="2" borderId="2" xfId="17" applyFont="1" applyFill="1" applyBorder="1" applyAlignment="1">
      <alignment/>
    </xf>
    <xf numFmtId="191" fontId="2" fillId="2" borderId="2" xfId="0" applyNumberFormat="1" applyFont="1" applyFill="1" applyBorder="1" applyAlignment="1">
      <alignment/>
    </xf>
    <xf numFmtId="185" fontId="1" fillId="0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1" fillId="0" borderId="0" xfId="0" applyFont="1" applyAlignment="1">
      <alignment/>
    </xf>
    <xf numFmtId="0" fontId="2" fillId="0" borderId="5" xfId="0" applyFont="1" applyFill="1" applyBorder="1" applyAlignment="1">
      <alignment horizontal="right" wrapText="1"/>
    </xf>
    <xf numFmtId="10" fontId="2" fillId="0" borderId="4" xfId="19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 wrapText="1"/>
    </xf>
    <xf numFmtId="185" fontId="2" fillId="0" borderId="6" xfId="0" applyNumberFormat="1" applyFont="1" applyFill="1" applyBorder="1" applyAlignment="1">
      <alignment/>
    </xf>
    <xf numFmtId="166" fontId="2" fillId="0" borderId="4" xfId="19" applyNumberFormat="1" applyFont="1" applyFill="1" applyBorder="1" applyAlignment="1">
      <alignment/>
    </xf>
    <xf numFmtId="0" fontId="2" fillId="0" borderId="7" xfId="0" applyFont="1" applyFill="1" applyBorder="1" applyAlignment="1">
      <alignment horizontal="right"/>
    </xf>
    <xf numFmtId="176" fontId="2" fillId="0" borderId="4" xfId="0" applyNumberFormat="1" applyFont="1" applyFill="1" applyBorder="1" applyAlignment="1">
      <alignment/>
    </xf>
    <xf numFmtId="197" fontId="2" fillId="0" borderId="4" xfId="0" applyNumberFormat="1" applyFont="1" applyFill="1" applyBorder="1" applyAlignment="1">
      <alignment/>
    </xf>
    <xf numFmtId="185" fontId="2" fillId="2" borderId="4" xfId="0" applyNumberFormat="1" applyFont="1" applyFill="1" applyBorder="1" applyAlignment="1">
      <alignment/>
    </xf>
    <xf numFmtId="44" fontId="2" fillId="2" borderId="4" xfId="17" applyFont="1" applyFill="1" applyBorder="1" applyAlignment="1">
      <alignment/>
    </xf>
    <xf numFmtId="172" fontId="2" fillId="2" borderId="4" xfId="0" applyNumberFormat="1" applyFont="1" applyFill="1" applyBorder="1" applyAlignment="1">
      <alignment/>
    </xf>
    <xf numFmtId="185" fontId="2" fillId="2" borderId="0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711320\RMD%202005\RR%20CHECKS\SOA%20Examples\Example%203%20GMDB%20withOUT%20FW%205-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711320\RMD%202005\RR%20CHECKS\SOA%20Examples\Example%205%20GMAB%205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IRS (ROP DB)"/>
      <sheetName val="Mortality Table"/>
      <sheetName val="Uniform Lifetime Table"/>
    </sheetNames>
    <sheetDataSet>
      <sheetData sheetId="0">
        <row r="26">
          <cell r="B26" t="str">
            <v> </v>
          </cell>
        </row>
      </sheetData>
      <sheetData sheetId="1">
        <row r="4">
          <cell r="A4">
            <v>1</v>
          </cell>
          <cell r="B4">
            <v>1000000</v>
          </cell>
          <cell r="C4">
            <v>0.000514</v>
          </cell>
        </row>
        <row r="5">
          <cell r="A5">
            <v>2</v>
          </cell>
          <cell r="B5">
            <v>999486</v>
          </cell>
          <cell r="C5">
            <v>0.000341</v>
          </cell>
        </row>
        <row r="6">
          <cell r="A6">
            <v>3</v>
          </cell>
          <cell r="B6">
            <v>999145.175274</v>
          </cell>
          <cell r="C6">
            <v>0.00027</v>
          </cell>
        </row>
        <row r="7">
          <cell r="A7">
            <v>4</v>
          </cell>
          <cell r="B7">
            <v>998875.4060766761</v>
          </cell>
          <cell r="C7">
            <v>0.000207</v>
          </cell>
        </row>
        <row r="8">
          <cell r="A8">
            <v>5</v>
          </cell>
          <cell r="B8">
            <v>998668.6388676182</v>
          </cell>
          <cell r="C8">
            <v>0.000188</v>
          </cell>
        </row>
        <row r="9">
          <cell r="A9">
            <v>6</v>
          </cell>
          <cell r="B9">
            <v>998480.8891635111</v>
          </cell>
          <cell r="C9">
            <v>0.000179</v>
          </cell>
        </row>
        <row r="10">
          <cell r="A10">
            <v>7</v>
          </cell>
          <cell r="B10">
            <v>998302.1610843508</v>
          </cell>
          <cell r="C10">
            <v>0.00017</v>
          </cell>
        </row>
        <row r="11">
          <cell r="A11">
            <v>8</v>
          </cell>
          <cell r="B11">
            <v>998132.4497169665</v>
          </cell>
          <cell r="C11">
            <v>0.000154</v>
          </cell>
        </row>
        <row r="12">
          <cell r="A12">
            <v>9</v>
          </cell>
          <cell r="B12">
            <v>997978.7373197101</v>
          </cell>
          <cell r="C12">
            <v>0.000148</v>
          </cell>
        </row>
        <row r="13">
          <cell r="A13">
            <v>10</v>
          </cell>
          <cell r="B13">
            <v>997831.0364665868</v>
          </cell>
          <cell r="C13">
            <v>0.00015</v>
          </cell>
        </row>
        <row r="14">
          <cell r="A14">
            <v>11</v>
          </cell>
          <cell r="B14">
            <v>997681.3618111168</v>
          </cell>
          <cell r="C14">
            <v>0.000158</v>
          </cell>
        </row>
        <row r="15">
          <cell r="A15">
            <v>12</v>
          </cell>
          <cell r="B15">
            <v>997523.7281559507</v>
          </cell>
          <cell r="C15">
            <v>0.000171</v>
          </cell>
        </row>
        <row r="16">
          <cell r="A16">
            <v>13</v>
          </cell>
          <cell r="B16">
            <v>997353.151598436</v>
          </cell>
          <cell r="C16">
            <v>0.000192</v>
          </cell>
        </row>
        <row r="17">
          <cell r="A17">
            <v>14</v>
          </cell>
          <cell r="B17">
            <v>997161.6597933291</v>
          </cell>
          <cell r="C17">
            <v>0.000225</v>
          </cell>
        </row>
        <row r="18">
          <cell r="A18">
            <v>15</v>
          </cell>
          <cell r="B18">
            <v>996937.2984198756</v>
          </cell>
          <cell r="C18">
            <v>0.000262</v>
          </cell>
        </row>
        <row r="19">
          <cell r="A19">
            <v>16</v>
          </cell>
          <cell r="B19">
            <v>996676.1008476896</v>
          </cell>
          <cell r="C19">
            <v>0.000296</v>
          </cell>
        </row>
        <row r="20">
          <cell r="A20">
            <v>17</v>
          </cell>
          <cell r="B20">
            <v>996381.0847218386</v>
          </cell>
          <cell r="C20">
            <v>0.000324</v>
          </cell>
        </row>
        <row r="21">
          <cell r="A21">
            <v>18</v>
          </cell>
          <cell r="B21">
            <v>996058.2572503887</v>
          </cell>
          <cell r="C21">
            <v>0.000343</v>
          </cell>
        </row>
        <row r="22">
          <cell r="A22">
            <v>19</v>
          </cell>
          <cell r="B22">
            <v>995716.6092681518</v>
          </cell>
          <cell r="C22">
            <v>0.000357</v>
          </cell>
        </row>
        <row r="23">
          <cell r="A23">
            <v>20</v>
          </cell>
          <cell r="B23">
            <v>995361.1384386431</v>
          </cell>
          <cell r="C23">
            <v>0.000368</v>
          </cell>
        </row>
        <row r="24">
          <cell r="A24">
            <v>21</v>
          </cell>
          <cell r="B24">
            <v>994994.8455396977</v>
          </cell>
          <cell r="C24">
            <v>0.000381</v>
          </cell>
        </row>
        <row r="25">
          <cell r="A25">
            <v>22</v>
          </cell>
          <cell r="B25">
            <v>994615.752503547</v>
          </cell>
          <cell r="C25">
            <v>0.000396</v>
          </cell>
        </row>
        <row r="26">
          <cell r="A26">
            <v>23</v>
          </cell>
          <cell r="B26">
            <v>994221.8846655556</v>
          </cell>
          <cell r="C26">
            <v>0.000418</v>
          </cell>
        </row>
        <row r="27">
          <cell r="A27">
            <v>24</v>
          </cell>
          <cell r="B27">
            <v>993806.2999177653</v>
          </cell>
          <cell r="C27">
            <v>0.000441</v>
          </cell>
        </row>
        <row r="28">
          <cell r="A28">
            <v>25</v>
          </cell>
          <cell r="B28">
            <v>993368.0313395016</v>
          </cell>
          <cell r="C28">
            <v>0.000468</v>
          </cell>
        </row>
        <row r="29">
          <cell r="A29">
            <v>26</v>
          </cell>
          <cell r="B29">
            <v>992903.1351008348</v>
          </cell>
          <cell r="C29">
            <v>0.0005</v>
          </cell>
        </row>
        <row r="30">
          <cell r="A30">
            <v>27</v>
          </cell>
          <cell r="B30">
            <v>992406.6835332843</v>
          </cell>
          <cell r="C30">
            <v>0.000523</v>
          </cell>
        </row>
        <row r="31">
          <cell r="A31">
            <v>28</v>
          </cell>
          <cell r="B31">
            <v>991887.6548377965</v>
          </cell>
          <cell r="C31">
            <v>0.000543</v>
          </cell>
        </row>
        <row r="32">
          <cell r="A32">
            <v>29</v>
          </cell>
          <cell r="B32">
            <v>991349.0598412196</v>
          </cell>
          <cell r="C32">
            <v>0.000564</v>
          </cell>
        </row>
        <row r="33">
          <cell r="A33">
            <v>30</v>
          </cell>
          <cell r="B33">
            <v>990789.9389714692</v>
          </cell>
          <cell r="C33">
            <v>0.000588</v>
          </cell>
        </row>
        <row r="34">
          <cell r="A34">
            <v>31</v>
          </cell>
          <cell r="B34">
            <v>990207.3544873539</v>
          </cell>
          <cell r="C34">
            <v>0.000612</v>
          </cell>
        </row>
        <row r="35">
          <cell r="A35">
            <v>32</v>
          </cell>
          <cell r="B35">
            <v>989601.3475864077</v>
          </cell>
          <cell r="C35">
            <v>0.000633</v>
          </cell>
        </row>
        <row r="36">
          <cell r="A36">
            <v>33</v>
          </cell>
          <cell r="B36">
            <v>988974.9299333855</v>
          </cell>
          <cell r="C36">
            <v>0.000649</v>
          </cell>
        </row>
        <row r="37">
          <cell r="A37">
            <v>34</v>
          </cell>
          <cell r="B37">
            <v>988333.0852038587</v>
          </cell>
          <cell r="C37">
            <v>0.000661</v>
          </cell>
        </row>
        <row r="38">
          <cell r="A38">
            <v>35</v>
          </cell>
          <cell r="B38">
            <v>987679.7970345389</v>
          </cell>
          <cell r="C38">
            <v>0.000675</v>
          </cell>
        </row>
        <row r="39">
          <cell r="A39">
            <v>36</v>
          </cell>
          <cell r="B39">
            <v>987013.1131715407</v>
          </cell>
          <cell r="C39">
            <v>0.000695</v>
          </cell>
        </row>
        <row r="40">
          <cell r="A40">
            <v>37</v>
          </cell>
          <cell r="B40">
            <v>986327.1390578864</v>
          </cell>
          <cell r="C40">
            <v>0.000727</v>
          </cell>
        </row>
        <row r="41">
          <cell r="A41">
            <v>38</v>
          </cell>
          <cell r="B41">
            <v>985610.0792277914</v>
          </cell>
          <cell r="C41">
            <v>0.000768</v>
          </cell>
        </row>
        <row r="42">
          <cell r="A42">
            <v>39</v>
          </cell>
          <cell r="B42">
            <v>984853.1306869445</v>
          </cell>
          <cell r="C42">
            <v>0.000819</v>
          </cell>
        </row>
        <row r="43">
          <cell r="A43">
            <v>40</v>
          </cell>
          <cell r="B43">
            <v>984046.5359729119</v>
          </cell>
          <cell r="C43">
            <v>0.000879</v>
          </cell>
        </row>
        <row r="44">
          <cell r="A44">
            <v>41</v>
          </cell>
          <cell r="B44">
            <v>983181.5590677917</v>
          </cell>
          <cell r="C44">
            <v>0.000944</v>
          </cell>
        </row>
        <row r="45">
          <cell r="A45">
            <v>42</v>
          </cell>
          <cell r="B45">
            <v>982253.4356760316</v>
          </cell>
          <cell r="C45">
            <v>0.001014</v>
          </cell>
        </row>
        <row r="46">
          <cell r="A46">
            <v>43</v>
          </cell>
          <cell r="B46">
            <v>981257.4306922561</v>
          </cell>
          <cell r="C46">
            <v>0.001083</v>
          </cell>
        </row>
        <row r="47">
          <cell r="A47">
            <v>44</v>
          </cell>
          <cell r="B47">
            <v>980194.7288948164</v>
          </cell>
          <cell r="C47">
            <v>0.001151</v>
          </cell>
        </row>
        <row r="48">
          <cell r="A48">
            <v>45</v>
          </cell>
          <cell r="B48">
            <v>979066.5247618584</v>
          </cell>
          <cell r="C48">
            <v>0.001224</v>
          </cell>
        </row>
        <row r="49">
          <cell r="A49">
            <v>46</v>
          </cell>
          <cell r="B49">
            <v>977868.1473355499</v>
          </cell>
          <cell r="C49">
            <v>0.001312</v>
          </cell>
        </row>
        <row r="50">
          <cell r="A50">
            <v>47</v>
          </cell>
          <cell r="B50">
            <v>976585.1843262457</v>
          </cell>
          <cell r="C50">
            <v>0.001422</v>
          </cell>
        </row>
        <row r="51">
          <cell r="A51">
            <v>48</v>
          </cell>
          <cell r="B51">
            <v>975196.4801941337</v>
          </cell>
          <cell r="C51">
            <v>0.001554</v>
          </cell>
        </row>
        <row r="52">
          <cell r="A52">
            <v>49</v>
          </cell>
          <cell r="B52">
            <v>973681.024863912</v>
          </cell>
          <cell r="C52">
            <v>0.001699</v>
          </cell>
        </row>
        <row r="53">
          <cell r="A53">
            <v>50</v>
          </cell>
          <cell r="B53">
            <v>972026.7408026683</v>
          </cell>
          <cell r="C53">
            <v>0.001869</v>
          </cell>
        </row>
        <row r="54">
          <cell r="A54">
            <v>51</v>
          </cell>
          <cell r="B54">
            <v>970210.0228241081</v>
          </cell>
          <cell r="C54">
            <v>0.002065</v>
          </cell>
        </row>
        <row r="55">
          <cell r="A55">
            <v>52</v>
          </cell>
          <cell r="B55">
            <v>968206.5391269764</v>
          </cell>
          <cell r="C55">
            <v>0.002302</v>
          </cell>
        </row>
        <row r="56">
          <cell r="A56">
            <v>53</v>
          </cell>
          <cell r="B56">
            <v>965977.7276739061</v>
          </cell>
          <cell r="C56">
            <v>0.002571</v>
          </cell>
        </row>
        <row r="57">
          <cell r="A57">
            <v>54</v>
          </cell>
          <cell r="B57">
            <v>963494.1989360566</v>
          </cell>
          <cell r="C57">
            <v>0.002854</v>
          </cell>
        </row>
        <row r="58">
          <cell r="A58">
            <v>55</v>
          </cell>
          <cell r="B58">
            <v>960744.3864922931</v>
          </cell>
          <cell r="C58">
            <v>0.003197</v>
          </cell>
        </row>
        <row r="59">
          <cell r="A59">
            <v>56</v>
          </cell>
          <cell r="B59">
            <v>957672.8866886772</v>
          </cell>
          <cell r="C59">
            <v>0.003614</v>
          </cell>
        </row>
        <row r="60">
          <cell r="A60">
            <v>57</v>
          </cell>
          <cell r="B60">
            <v>954211.8568761843</v>
          </cell>
          <cell r="C60">
            <v>0.004124</v>
          </cell>
        </row>
        <row r="61">
          <cell r="A61">
            <v>58</v>
          </cell>
          <cell r="B61">
            <v>950276.687178427</v>
          </cell>
          <cell r="C61">
            <v>0.004712</v>
          </cell>
        </row>
        <row r="62">
          <cell r="A62">
            <v>59</v>
          </cell>
          <cell r="B62">
            <v>945798.9834284423</v>
          </cell>
          <cell r="C62">
            <v>0.005345</v>
          </cell>
        </row>
        <row r="63">
          <cell r="A63">
            <v>60</v>
          </cell>
          <cell r="B63">
            <v>940743.6878620172</v>
          </cell>
          <cell r="C63">
            <v>0.006062</v>
          </cell>
        </row>
        <row r="64">
          <cell r="A64">
            <v>61</v>
          </cell>
          <cell r="B64">
            <v>935040.8996261976</v>
          </cell>
          <cell r="C64">
            <v>0.006912</v>
          </cell>
        </row>
        <row r="65">
          <cell r="A65">
            <v>62</v>
          </cell>
          <cell r="B65">
            <v>928577.8969279814</v>
          </cell>
          <cell r="C65">
            <v>0.007846</v>
          </cell>
        </row>
        <row r="66">
          <cell r="A66">
            <v>63</v>
          </cell>
          <cell r="B66">
            <v>921292.2747486845</v>
          </cell>
          <cell r="C66">
            <v>0.008958</v>
          </cell>
        </row>
        <row r="67">
          <cell r="A67">
            <v>64</v>
          </cell>
          <cell r="B67">
            <v>913039.3385514858</v>
          </cell>
          <cell r="C67">
            <v>0.010151</v>
          </cell>
        </row>
        <row r="68">
          <cell r="A68">
            <v>65</v>
          </cell>
          <cell r="B68">
            <v>903771.0762258497</v>
          </cell>
          <cell r="C68">
            <v>0.011441</v>
          </cell>
        </row>
        <row r="69">
          <cell r="A69">
            <v>66</v>
          </cell>
          <cell r="B69">
            <v>893431.0313427497</v>
          </cell>
          <cell r="C69">
            <v>0.01287</v>
          </cell>
        </row>
        <row r="70">
          <cell r="A70">
            <v>67</v>
          </cell>
          <cell r="B70">
            <v>881932.5739693685</v>
          </cell>
          <cell r="C70">
            <v>0.014291</v>
          </cell>
        </row>
        <row r="71">
          <cell r="A71">
            <v>68</v>
          </cell>
          <cell r="B71">
            <v>869328.8755547722</v>
          </cell>
          <cell r="C71">
            <v>0.015614</v>
          </cell>
        </row>
        <row r="72">
          <cell r="A72">
            <v>69</v>
          </cell>
          <cell r="B72">
            <v>855755.17449186</v>
          </cell>
          <cell r="C72">
            <v>0.017</v>
          </cell>
        </row>
        <row r="73">
          <cell r="A73">
            <v>70</v>
          </cell>
          <cell r="B73">
            <v>841207.3365254983</v>
          </cell>
          <cell r="C73">
            <v>0.018396</v>
          </cell>
        </row>
        <row r="74">
          <cell r="A74">
            <v>71</v>
          </cell>
          <cell r="B74">
            <v>825732.4863627752</v>
          </cell>
          <cell r="C74">
            <v>0.020025</v>
          </cell>
        </row>
        <row r="75">
          <cell r="A75">
            <v>72</v>
          </cell>
          <cell r="B75">
            <v>809197.1933233606</v>
          </cell>
          <cell r="C75">
            <v>0.022026</v>
          </cell>
        </row>
        <row r="76">
          <cell r="A76">
            <v>73</v>
          </cell>
          <cell r="B76">
            <v>791373.8159432203</v>
          </cell>
          <cell r="C76">
            <v>0.024187</v>
          </cell>
        </row>
        <row r="77">
          <cell r="A77">
            <v>74</v>
          </cell>
          <cell r="B77">
            <v>772232.8574570016</v>
          </cell>
          <cell r="C77">
            <v>0.026581</v>
          </cell>
        </row>
        <row r="78">
          <cell r="A78">
            <v>75</v>
          </cell>
          <cell r="B78">
            <v>751706.135872937</v>
          </cell>
          <cell r="C78">
            <v>0.02931</v>
          </cell>
        </row>
        <row r="79">
          <cell r="A79">
            <v>76</v>
          </cell>
          <cell r="B79">
            <v>729673.6290305012</v>
          </cell>
          <cell r="C79">
            <v>0.032392</v>
          </cell>
        </row>
        <row r="80">
          <cell r="A80">
            <v>77</v>
          </cell>
          <cell r="B80">
            <v>706038.0408389452</v>
          </cell>
          <cell r="C80">
            <v>0.036288</v>
          </cell>
        </row>
        <row r="81">
          <cell r="A81">
            <v>78</v>
          </cell>
          <cell r="B81">
            <v>680417.3324129815</v>
          </cell>
          <cell r="C81">
            <v>0.040636</v>
          </cell>
        </row>
        <row r="82">
          <cell r="A82">
            <v>79</v>
          </cell>
          <cell r="B82">
            <v>652767.8936930476</v>
          </cell>
          <cell r="C82">
            <v>0.045463</v>
          </cell>
        </row>
        <row r="83">
          <cell r="A83">
            <v>80</v>
          </cell>
          <cell r="B83">
            <v>623091.1069420805</v>
          </cell>
          <cell r="C83">
            <v>0.050795</v>
          </cell>
        </row>
        <row r="84">
          <cell r="A84">
            <v>81</v>
          </cell>
          <cell r="B84">
            <v>591441.1941649576</v>
          </cell>
          <cell r="C84">
            <v>0.056655</v>
          </cell>
        </row>
        <row r="85">
          <cell r="A85">
            <v>82</v>
          </cell>
          <cell r="B85">
            <v>557933.0933095419</v>
          </cell>
          <cell r="C85">
            <v>0.063064</v>
          </cell>
        </row>
        <row r="86">
          <cell r="A86">
            <v>83</v>
          </cell>
          <cell r="B86">
            <v>522747.60071306897</v>
          </cell>
          <cell r="C86">
            <v>0.069481</v>
          </cell>
        </row>
        <row r="87">
          <cell r="A87">
            <v>84</v>
          </cell>
          <cell r="B87">
            <v>486426.5746679242</v>
          </cell>
          <cell r="C87">
            <v>0.076539</v>
          </cell>
        </row>
        <row r="88">
          <cell r="A88">
            <v>85</v>
          </cell>
          <cell r="B88">
            <v>449195.971069416</v>
          </cell>
          <cell r="C88">
            <v>0.084129</v>
          </cell>
        </row>
        <row r="89">
          <cell r="A89">
            <v>86</v>
          </cell>
          <cell r="B89">
            <v>411405.56321931706</v>
          </cell>
          <cell r="C89">
            <v>0.092686</v>
          </cell>
        </row>
        <row r="90">
          <cell r="A90">
            <v>87</v>
          </cell>
          <cell r="B90">
            <v>373274.02718677145</v>
          </cell>
          <cell r="C90">
            <v>0.103014</v>
          </cell>
        </row>
        <row r="91">
          <cell r="A91">
            <v>88</v>
          </cell>
          <cell r="B91">
            <v>334821.5765501534</v>
          </cell>
          <cell r="C91">
            <v>0.114434</v>
          </cell>
        </row>
        <row r="92">
          <cell r="A92">
            <v>89</v>
          </cell>
          <cell r="B92">
            <v>296506.60425921314</v>
          </cell>
          <cell r="C92">
            <v>0.126925</v>
          </cell>
        </row>
        <row r="93">
          <cell r="A93">
            <v>90</v>
          </cell>
          <cell r="B93">
            <v>258872.5035136125</v>
          </cell>
          <cell r="C93">
            <v>0.14065</v>
          </cell>
        </row>
        <row r="94">
          <cell r="A94">
            <v>91</v>
          </cell>
          <cell r="B94">
            <v>222462.0858944229</v>
          </cell>
          <cell r="C94">
            <v>0.154664</v>
          </cell>
        </row>
        <row r="95">
          <cell r="A95">
            <v>92</v>
          </cell>
          <cell r="B95">
            <v>188055.20984164788</v>
          </cell>
          <cell r="C95">
            <v>0.17019</v>
          </cell>
        </row>
        <row r="96">
          <cell r="A96">
            <v>93</v>
          </cell>
          <cell r="B96">
            <v>156050.09367869783</v>
          </cell>
          <cell r="C96">
            <v>0.186631</v>
          </cell>
        </row>
        <row r="97">
          <cell r="A97">
            <v>94</v>
          </cell>
          <cell r="B97">
            <v>126926.30864534878</v>
          </cell>
          <cell r="C97">
            <v>0.203518</v>
          </cell>
        </row>
        <row r="98">
          <cell r="A98">
            <v>95</v>
          </cell>
          <cell r="B98">
            <v>101094.52016246469</v>
          </cell>
          <cell r="C98">
            <v>0.222123</v>
          </cell>
        </row>
        <row r="99">
          <cell r="A99">
            <v>96</v>
          </cell>
          <cell r="B99">
            <v>78639.10206041754</v>
          </cell>
          <cell r="C99">
            <v>0.240233</v>
          </cell>
        </row>
        <row r="100">
          <cell r="A100">
            <v>97</v>
          </cell>
          <cell r="B100">
            <v>59747.39465513725</v>
          </cell>
          <cell r="C100">
            <v>0.25938</v>
          </cell>
        </row>
        <row r="101">
          <cell r="A101">
            <v>98</v>
          </cell>
          <cell r="B101">
            <v>44250.11542948775</v>
          </cell>
          <cell r="C101">
            <v>0.278936</v>
          </cell>
        </row>
        <row r="102">
          <cell r="A102">
            <v>99</v>
          </cell>
          <cell r="B102">
            <v>31907.16523204815</v>
          </cell>
          <cell r="C102">
            <v>0.297614</v>
          </cell>
        </row>
        <row r="103">
          <cell r="A103">
            <v>100</v>
          </cell>
          <cell r="B103">
            <v>22411.146158677373</v>
          </cell>
          <cell r="C103">
            <v>0.31663</v>
          </cell>
        </row>
        <row r="104">
          <cell r="A104">
            <v>101</v>
          </cell>
          <cell r="B104">
            <v>15315.104950455356</v>
          </cell>
          <cell r="C104">
            <v>0.338758</v>
          </cell>
        </row>
        <row r="105">
          <cell r="A105">
            <v>102</v>
          </cell>
          <cell r="B105">
            <v>10126.990627649</v>
          </cell>
          <cell r="C105">
            <v>0.35883</v>
          </cell>
        </row>
        <row r="106">
          <cell r="A106">
            <v>103</v>
          </cell>
          <cell r="B106">
            <v>6493.12258072971</v>
          </cell>
          <cell r="C106">
            <v>0.380735</v>
          </cell>
        </row>
        <row r="107">
          <cell r="A107">
            <v>104</v>
          </cell>
          <cell r="B107">
            <v>4020.9635549555837</v>
          </cell>
          <cell r="C107">
            <v>0.404426</v>
          </cell>
        </row>
        <row r="108">
          <cell r="A108">
            <v>105</v>
          </cell>
          <cell r="B108">
            <v>2394.781348279117</v>
          </cell>
          <cell r="C108">
            <v>0.427883</v>
          </cell>
        </row>
        <row r="109">
          <cell r="A109">
            <v>106</v>
          </cell>
          <cell r="B109">
            <v>1370.0951206334037</v>
          </cell>
          <cell r="C109">
            <v>0.449085</v>
          </cell>
        </row>
        <row r="110">
          <cell r="A110">
            <v>107</v>
          </cell>
          <cell r="B110">
            <v>754.8059533837516</v>
          </cell>
          <cell r="C110">
            <v>0.466012</v>
          </cell>
        </row>
        <row r="111">
          <cell r="A111">
            <v>108</v>
          </cell>
          <cell r="B111">
            <v>403.0573214354827</v>
          </cell>
          <cell r="C111">
            <v>0.478582</v>
          </cell>
        </row>
        <row r="112">
          <cell r="A112">
            <v>109</v>
          </cell>
          <cell r="B112">
            <v>210.1613424282465</v>
          </cell>
          <cell r="C112">
            <v>0.48814</v>
          </cell>
        </row>
        <row r="113">
          <cell r="A113">
            <v>110</v>
          </cell>
          <cell r="B113">
            <v>107.57318473532226</v>
          </cell>
          <cell r="C113">
            <v>0.494813</v>
          </cell>
        </row>
        <row r="114">
          <cell r="A114">
            <v>111</v>
          </cell>
          <cell r="B114">
            <v>54.344574476883245</v>
          </cell>
          <cell r="C114">
            <v>0.498724</v>
          </cell>
        </row>
        <row r="115">
          <cell r="A115">
            <v>112</v>
          </cell>
          <cell r="B115">
            <v>27.241630915474126</v>
          </cell>
          <cell r="C115">
            <v>0.5</v>
          </cell>
        </row>
        <row r="116">
          <cell r="A116">
            <v>113</v>
          </cell>
          <cell r="B116">
            <v>13.620815457737063</v>
          </cell>
          <cell r="C116">
            <v>0.5</v>
          </cell>
        </row>
        <row r="117">
          <cell r="A117">
            <v>114</v>
          </cell>
          <cell r="B117">
            <v>6.810407728868531</v>
          </cell>
          <cell r="C117">
            <v>0.5</v>
          </cell>
        </row>
        <row r="118">
          <cell r="A118">
            <v>115</v>
          </cell>
          <cell r="B118">
            <v>3.4052038644342657</v>
          </cell>
          <cell r="C118">
            <v>0.5</v>
          </cell>
        </row>
        <row r="119">
          <cell r="A119">
            <v>116</v>
          </cell>
          <cell r="B119">
            <v>1.7026019322171329</v>
          </cell>
          <cell r="C119">
            <v>0.5</v>
          </cell>
        </row>
        <row r="120">
          <cell r="A120">
            <v>117</v>
          </cell>
          <cell r="B120">
            <v>0.8513009661085664</v>
          </cell>
          <cell r="C120">
            <v>0.5</v>
          </cell>
        </row>
        <row r="121">
          <cell r="A121">
            <v>118</v>
          </cell>
          <cell r="B121">
            <v>0.4256504830542832</v>
          </cell>
          <cell r="C121">
            <v>0.5</v>
          </cell>
        </row>
        <row r="122">
          <cell r="A122">
            <v>119</v>
          </cell>
          <cell r="B122">
            <v>0.2128252415271416</v>
          </cell>
          <cell r="C122">
            <v>0.5</v>
          </cell>
        </row>
        <row r="123">
          <cell r="A123">
            <v>120</v>
          </cell>
          <cell r="B123">
            <v>0.1064126207635708</v>
          </cell>
          <cell r="C123">
            <v>1</v>
          </cell>
        </row>
      </sheetData>
      <sheetData sheetId="2">
        <row r="5">
          <cell r="A5">
            <v>70</v>
          </cell>
          <cell r="B5">
            <v>27.4</v>
          </cell>
          <cell r="C5">
            <v>0.03649635036496351</v>
          </cell>
        </row>
        <row r="6">
          <cell r="A6">
            <v>71</v>
          </cell>
          <cell r="B6">
            <v>26.5</v>
          </cell>
          <cell r="C6">
            <v>0.03773584905660377</v>
          </cell>
        </row>
        <row r="7">
          <cell r="A7">
            <v>72</v>
          </cell>
          <cell r="B7">
            <v>25.6</v>
          </cell>
          <cell r="C7">
            <v>0.0390625</v>
          </cell>
        </row>
        <row r="8">
          <cell r="A8">
            <v>73</v>
          </cell>
          <cell r="B8">
            <v>24.7</v>
          </cell>
          <cell r="C8">
            <v>0.04048582995951417</v>
          </cell>
        </row>
        <row r="9">
          <cell r="A9">
            <v>74</v>
          </cell>
          <cell r="B9">
            <v>23.8</v>
          </cell>
          <cell r="C9">
            <v>0.04201680672268907</v>
          </cell>
        </row>
        <row r="10">
          <cell r="A10">
            <v>75</v>
          </cell>
          <cell r="B10">
            <v>22.9</v>
          </cell>
          <cell r="C10">
            <v>0.04366812227074236</v>
          </cell>
        </row>
        <row r="11">
          <cell r="A11">
            <v>76</v>
          </cell>
          <cell r="B11">
            <v>22</v>
          </cell>
          <cell r="C11">
            <v>0.045454545454545456</v>
          </cell>
        </row>
        <row r="12">
          <cell r="A12">
            <v>77</v>
          </cell>
          <cell r="B12">
            <v>21.2</v>
          </cell>
          <cell r="C12">
            <v>0.04716981132075472</v>
          </cell>
        </row>
        <row r="13">
          <cell r="A13">
            <v>78</v>
          </cell>
          <cell r="B13">
            <v>20.3</v>
          </cell>
          <cell r="C13">
            <v>0.04926108374384236</v>
          </cell>
        </row>
        <row r="14">
          <cell r="A14">
            <v>79</v>
          </cell>
          <cell r="B14">
            <v>19.5</v>
          </cell>
          <cell r="C14">
            <v>0.05128205128205128</v>
          </cell>
        </row>
        <row r="15">
          <cell r="A15">
            <v>80</v>
          </cell>
          <cell r="B15">
            <v>18.7</v>
          </cell>
          <cell r="C15">
            <v>0.053475935828877004</v>
          </cell>
        </row>
        <row r="16">
          <cell r="A16">
            <v>81</v>
          </cell>
          <cell r="B16">
            <v>17.9</v>
          </cell>
          <cell r="C16">
            <v>0.0558659217877095</v>
          </cell>
        </row>
        <row r="17">
          <cell r="A17">
            <v>82</v>
          </cell>
          <cell r="B17">
            <v>17.1</v>
          </cell>
          <cell r="C17">
            <v>0.05847953216374269</v>
          </cell>
        </row>
        <row r="18">
          <cell r="A18">
            <v>83</v>
          </cell>
          <cell r="B18">
            <v>16.3</v>
          </cell>
          <cell r="C18">
            <v>0.06134969325153374</v>
          </cell>
        </row>
        <row r="19">
          <cell r="A19">
            <v>84</v>
          </cell>
          <cell r="B19">
            <v>15.5</v>
          </cell>
          <cell r="C19">
            <v>0.06451612903225806</v>
          </cell>
        </row>
        <row r="20">
          <cell r="A20">
            <v>85</v>
          </cell>
          <cell r="B20">
            <v>14.8</v>
          </cell>
          <cell r="C20">
            <v>0.06756756756756756</v>
          </cell>
        </row>
        <row r="21">
          <cell r="A21">
            <v>86</v>
          </cell>
          <cell r="B21">
            <v>14.1</v>
          </cell>
          <cell r="C21">
            <v>0.07092198581560284</v>
          </cell>
        </row>
        <row r="22">
          <cell r="A22">
            <v>87</v>
          </cell>
          <cell r="B22">
            <v>13.4</v>
          </cell>
          <cell r="C22">
            <v>0.07462686567164178</v>
          </cell>
        </row>
        <row r="23">
          <cell r="A23">
            <v>88</v>
          </cell>
          <cell r="B23">
            <v>12.7</v>
          </cell>
          <cell r="C23">
            <v>0.07874015748031496</v>
          </cell>
        </row>
        <row r="24">
          <cell r="A24">
            <v>89</v>
          </cell>
          <cell r="B24">
            <v>12</v>
          </cell>
          <cell r="C24">
            <v>0.08333333333333333</v>
          </cell>
        </row>
        <row r="25">
          <cell r="A25">
            <v>90</v>
          </cell>
          <cell r="B25">
            <v>11.4</v>
          </cell>
          <cell r="C25">
            <v>0.08771929824561403</v>
          </cell>
        </row>
        <row r="26">
          <cell r="A26">
            <v>91</v>
          </cell>
          <cell r="B26">
            <v>10.8</v>
          </cell>
          <cell r="C26">
            <v>0.09259259259259259</v>
          </cell>
        </row>
        <row r="27">
          <cell r="A27">
            <v>92</v>
          </cell>
          <cell r="B27">
            <v>10.2</v>
          </cell>
          <cell r="C27">
            <v>0.09803921568627452</v>
          </cell>
        </row>
        <row r="28">
          <cell r="A28">
            <v>93</v>
          </cell>
          <cell r="B28">
            <v>9.6</v>
          </cell>
          <cell r="C28">
            <v>0.10416666666666667</v>
          </cell>
        </row>
        <row r="29">
          <cell r="A29">
            <v>94</v>
          </cell>
          <cell r="B29">
            <v>9.1</v>
          </cell>
          <cell r="C29">
            <v>0.10989010989010989</v>
          </cell>
        </row>
        <row r="30">
          <cell r="A30">
            <v>95</v>
          </cell>
          <cell r="B30">
            <v>8.6</v>
          </cell>
          <cell r="C30">
            <v>0.11627906976744186</v>
          </cell>
        </row>
        <row r="31">
          <cell r="A31">
            <v>96</v>
          </cell>
          <cell r="B31">
            <v>8.1</v>
          </cell>
          <cell r="C31">
            <v>0.1234567901234568</v>
          </cell>
        </row>
        <row r="32">
          <cell r="A32">
            <v>97</v>
          </cell>
          <cell r="B32">
            <v>7.6</v>
          </cell>
          <cell r="C32">
            <v>0.13157894736842105</v>
          </cell>
        </row>
        <row r="33">
          <cell r="A33">
            <v>98</v>
          </cell>
          <cell r="B33">
            <v>7.1</v>
          </cell>
          <cell r="C33">
            <v>0.14084507042253522</v>
          </cell>
        </row>
        <row r="34">
          <cell r="A34">
            <v>99</v>
          </cell>
          <cell r="B34">
            <v>6.7</v>
          </cell>
          <cell r="C34">
            <v>0.14925373134328357</v>
          </cell>
        </row>
        <row r="35">
          <cell r="A35">
            <v>100</v>
          </cell>
          <cell r="B35">
            <v>6.3</v>
          </cell>
          <cell r="C35">
            <v>0.15873015873015872</v>
          </cell>
        </row>
        <row r="36">
          <cell r="A36">
            <v>101</v>
          </cell>
          <cell r="B36">
            <v>5.9</v>
          </cell>
          <cell r="C36">
            <v>0.1694915254237288</v>
          </cell>
        </row>
        <row r="37">
          <cell r="A37">
            <v>102</v>
          </cell>
          <cell r="B37">
            <v>5.5</v>
          </cell>
          <cell r="C37">
            <v>0.18181818181818182</v>
          </cell>
        </row>
        <row r="38">
          <cell r="A38">
            <v>103</v>
          </cell>
          <cell r="B38">
            <v>5.2</v>
          </cell>
          <cell r="C38">
            <v>0.1923076923076923</v>
          </cell>
        </row>
        <row r="39">
          <cell r="A39">
            <v>104</v>
          </cell>
          <cell r="B39">
            <v>4.9</v>
          </cell>
          <cell r="C39">
            <v>0.2040816326530612</v>
          </cell>
        </row>
        <row r="40">
          <cell r="A40">
            <v>105</v>
          </cell>
          <cell r="B40">
            <v>4.5</v>
          </cell>
          <cell r="C40">
            <v>0.2222222222222222</v>
          </cell>
        </row>
        <row r="41">
          <cell r="A41">
            <v>106</v>
          </cell>
          <cell r="B41">
            <v>4.2</v>
          </cell>
          <cell r="C41">
            <v>0.23809523809523808</v>
          </cell>
        </row>
        <row r="42">
          <cell r="A42">
            <v>107</v>
          </cell>
          <cell r="B42">
            <v>3.9</v>
          </cell>
          <cell r="C42">
            <v>0.25641025641025644</v>
          </cell>
        </row>
        <row r="43">
          <cell r="A43">
            <v>108</v>
          </cell>
          <cell r="B43">
            <v>3.7</v>
          </cell>
          <cell r="C43">
            <v>0.27027027027027023</v>
          </cell>
        </row>
        <row r="44">
          <cell r="A44">
            <v>109</v>
          </cell>
          <cell r="B44">
            <v>3.4</v>
          </cell>
          <cell r="C44">
            <v>0.29411764705882354</v>
          </cell>
        </row>
        <row r="45">
          <cell r="A45">
            <v>110</v>
          </cell>
          <cell r="B45">
            <v>3.1</v>
          </cell>
          <cell r="C45">
            <v>0.3225806451612903</v>
          </cell>
        </row>
        <row r="46">
          <cell r="A46">
            <v>111</v>
          </cell>
          <cell r="B46">
            <v>2.9</v>
          </cell>
          <cell r="C46">
            <v>0.3448275862068966</v>
          </cell>
        </row>
        <row r="47">
          <cell r="A47">
            <v>112</v>
          </cell>
          <cell r="B47">
            <v>2.6</v>
          </cell>
          <cell r="C47">
            <v>0.3846153846153846</v>
          </cell>
        </row>
        <row r="48">
          <cell r="A48">
            <v>113</v>
          </cell>
          <cell r="B48">
            <v>2.4</v>
          </cell>
          <cell r="C48">
            <v>0.4166666666666667</v>
          </cell>
        </row>
        <row r="49">
          <cell r="A49">
            <v>114</v>
          </cell>
          <cell r="B49">
            <v>2.1</v>
          </cell>
          <cell r="C49">
            <v>0.47619047619047616</v>
          </cell>
        </row>
        <row r="50">
          <cell r="A50">
            <v>115</v>
          </cell>
          <cell r="B50">
            <v>1.9</v>
          </cell>
          <cell r="C50">
            <v>0.5263157894736842</v>
          </cell>
        </row>
        <row r="51">
          <cell r="A51">
            <v>116</v>
          </cell>
          <cell r="B51">
            <v>1.9</v>
          </cell>
          <cell r="C51">
            <v>0.5263157894736842</v>
          </cell>
        </row>
        <row r="52">
          <cell r="A52">
            <v>117</v>
          </cell>
          <cell r="B52">
            <v>1.9</v>
          </cell>
          <cell r="C52">
            <v>0.5263157894736842</v>
          </cell>
        </row>
        <row r="53">
          <cell r="A53">
            <v>118</v>
          </cell>
          <cell r="B53">
            <v>1.9</v>
          </cell>
          <cell r="C53">
            <v>0.5263157894736842</v>
          </cell>
        </row>
        <row r="54">
          <cell r="A54">
            <v>119</v>
          </cell>
          <cell r="B54">
            <v>1.9</v>
          </cell>
          <cell r="C54">
            <v>0.5263157894736842</v>
          </cell>
        </row>
        <row r="55">
          <cell r="A55">
            <v>120</v>
          </cell>
          <cell r="B55">
            <v>1.9</v>
          </cell>
          <cell r="C55">
            <v>0.5263157894736842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 IRS (ROP DB)"/>
      <sheetName val="Mortality Table"/>
      <sheetName val="Uniform Lifetime Table"/>
    </sheetNames>
    <sheetDataSet>
      <sheetData sheetId="0">
        <row r="27">
          <cell r="B27">
            <v>82</v>
          </cell>
        </row>
      </sheetData>
      <sheetData sheetId="1">
        <row r="4">
          <cell r="A4">
            <v>1</v>
          </cell>
          <cell r="B4">
            <v>1000000</v>
          </cell>
          <cell r="C4">
            <v>0.000514</v>
          </cell>
        </row>
        <row r="5">
          <cell r="A5">
            <v>2</v>
          </cell>
          <cell r="B5">
            <v>999486</v>
          </cell>
          <cell r="C5">
            <v>0.000341</v>
          </cell>
        </row>
        <row r="6">
          <cell r="A6">
            <v>3</v>
          </cell>
          <cell r="B6">
            <v>999145.175274</v>
          </cell>
          <cell r="C6">
            <v>0.00027</v>
          </cell>
        </row>
        <row r="7">
          <cell r="A7">
            <v>4</v>
          </cell>
          <cell r="B7">
            <v>998875.4060766761</v>
          </cell>
          <cell r="C7">
            <v>0.000207</v>
          </cell>
        </row>
        <row r="8">
          <cell r="A8">
            <v>5</v>
          </cell>
          <cell r="B8">
            <v>998668.6388676182</v>
          </cell>
          <cell r="C8">
            <v>0.000188</v>
          </cell>
        </row>
        <row r="9">
          <cell r="A9">
            <v>6</v>
          </cell>
          <cell r="B9">
            <v>998480.8891635111</v>
          </cell>
          <cell r="C9">
            <v>0.000179</v>
          </cell>
        </row>
        <row r="10">
          <cell r="A10">
            <v>7</v>
          </cell>
          <cell r="B10">
            <v>998302.1610843508</v>
          </cell>
          <cell r="C10">
            <v>0.00017</v>
          </cell>
        </row>
        <row r="11">
          <cell r="A11">
            <v>8</v>
          </cell>
          <cell r="B11">
            <v>998132.4497169665</v>
          </cell>
          <cell r="C11">
            <v>0.000154</v>
          </cell>
        </row>
        <row r="12">
          <cell r="A12">
            <v>9</v>
          </cell>
          <cell r="B12">
            <v>997978.7373197101</v>
          </cell>
          <cell r="C12">
            <v>0.000148</v>
          </cell>
        </row>
        <row r="13">
          <cell r="A13">
            <v>10</v>
          </cell>
          <cell r="B13">
            <v>997831.0364665868</v>
          </cell>
          <cell r="C13">
            <v>0.00015</v>
          </cell>
        </row>
        <row r="14">
          <cell r="A14">
            <v>11</v>
          </cell>
          <cell r="B14">
            <v>997681.3618111168</v>
          </cell>
          <cell r="C14">
            <v>0.000158</v>
          </cell>
        </row>
        <row r="15">
          <cell r="A15">
            <v>12</v>
          </cell>
          <cell r="B15">
            <v>997523.7281559507</v>
          </cell>
          <cell r="C15">
            <v>0.000171</v>
          </cell>
        </row>
        <row r="16">
          <cell r="A16">
            <v>13</v>
          </cell>
          <cell r="B16">
            <v>997353.151598436</v>
          </cell>
          <cell r="C16">
            <v>0.000192</v>
          </cell>
        </row>
        <row r="17">
          <cell r="A17">
            <v>14</v>
          </cell>
          <cell r="B17">
            <v>997161.6597933291</v>
          </cell>
          <cell r="C17">
            <v>0.000225</v>
          </cell>
        </row>
        <row r="18">
          <cell r="A18">
            <v>15</v>
          </cell>
          <cell r="B18">
            <v>996937.2984198756</v>
          </cell>
          <cell r="C18">
            <v>0.000262</v>
          </cell>
        </row>
        <row r="19">
          <cell r="A19">
            <v>16</v>
          </cell>
          <cell r="B19">
            <v>996676.1008476896</v>
          </cell>
          <cell r="C19">
            <v>0.000296</v>
          </cell>
        </row>
        <row r="20">
          <cell r="A20">
            <v>17</v>
          </cell>
          <cell r="B20">
            <v>996381.0847218386</v>
          </cell>
          <cell r="C20">
            <v>0.000324</v>
          </cell>
        </row>
        <row r="21">
          <cell r="A21">
            <v>18</v>
          </cell>
          <cell r="B21">
            <v>996058.2572503887</v>
          </cell>
          <cell r="C21">
            <v>0.000343</v>
          </cell>
        </row>
        <row r="22">
          <cell r="A22">
            <v>19</v>
          </cell>
          <cell r="B22">
            <v>995716.6092681518</v>
          </cell>
          <cell r="C22">
            <v>0.000357</v>
          </cell>
        </row>
        <row r="23">
          <cell r="A23">
            <v>20</v>
          </cell>
          <cell r="B23">
            <v>995361.1384386431</v>
          </cell>
          <cell r="C23">
            <v>0.000368</v>
          </cell>
        </row>
        <row r="24">
          <cell r="A24">
            <v>21</v>
          </cell>
          <cell r="B24">
            <v>994994.8455396977</v>
          </cell>
          <cell r="C24">
            <v>0.000381</v>
          </cell>
        </row>
        <row r="25">
          <cell r="A25">
            <v>22</v>
          </cell>
          <cell r="B25">
            <v>994615.752503547</v>
          </cell>
          <cell r="C25">
            <v>0.000396</v>
          </cell>
        </row>
        <row r="26">
          <cell r="A26">
            <v>23</v>
          </cell>
          <cell r="B26">
            <v>994221.8846655556</v>
          </cell>
          <cell r="C26">
            <v>0.000418</v>
          </cell>
        </row>
        <row r="27">
          <cell r="A27">
            <v>24</v>
          </cell>
          <cell r="B27">
            <v>993806.2999177653</v>
          </cell>
          <cell r="C27">
            <v>0.000441</v>
          </cell>
        </row>
        <row r="28">
          <cell r="A28">
            <v>25</v>
          </cell>
          <cell r="B28">
            <v>993368.0313395016</v>
          </cell>
          <cell r="C28">
            <v>0.000468</v>
          </cell>
        </row>
        <row r="29">
          <cell r="A29">
            <v>26</v>
          </cell>
          <cell r="B29">
            <v>992903.1351008348</v>
          </cell>
          <cell r="C29">
            <v>0.0005</v>
          </cell>
        </row>
        <row r="30">
          <cell r="A30">
            <v>27</v>
          </cell>
          <cell r="B30">
            <v>992406.6835332843</v>
          </cell>
          <cell r="C30">
            <v>0.000523</v>
          </cell>
        </row>
        <row r="31">
          <cell r="A31">
            <v>28</v>
          </cell>
          <cell r="B31">
            <v>991887.6548377965</v>
          </cell>
          <cell r="C31">
            <v>0.000543</v>
          </cell>
        </row>
        <row r="32">
          <cell r="A32">
            <v>29</v>
          </cell>
          <cell r="B32">
            <v>991349.0598412196</v>
          </cell>
          <cell r="C32">
            <v>0.000564</v>
          </cell>
        </row>
        <row r="33">
          <cell r="A33">
            <v>30</v>
          </cell>
          <cell r="B33">
            <v>990789.9389714692</v>
          </cell>
          <cell r="C33">
            <v>0.000588</v>
          </cell>
        </row>
        <row r="34">
          <cell r="A34">
            <v>31</v>
          </cell>
          <cell r="B34">
            <v>990207.3544873539</v>
          </cell>
          <cell r="C34">
            <v>0.000612</v>
          </cell>
        </row>
        <row r="35">
          <cell r="A35">
            <v>32</v>
          </cell>
          <cell r="B35">
            <v>989601.3475864077</v>
          </cell>
          <cell r="C35">
            <v>0.000633</v>
          </cell>
        </row>
        <row r="36">
          <cell r="A36">
            <v>33</v>
          </cell>
          <cell r="B36">
            <v>988974.9299333855</v>
          </cell>
          <cell r="C36">
            <v>0.000649</v>
          </cell>
        </row>
        <row r="37">
          <cell r="A37">
            <v>34</v>
          </cell>
          <cell r="B37">
            <v>988333.0852038587</v>
          </cell>
          <cell r="C37">
            <v>0.000661</v>
          </cell>
        </row>
        <row r="38">
          <cell r="A38">
            <v>35</v>
          </cell>
          <cell r="B38">
            <v>987679.7970345389</v>
          </cell>
          <cell r="C38">
            <v>0.000675</v>
          </cell>
        </row>
        <row r="39">
          <cell r="A39">
            <v>36</v>
          </cell>
          <cell r="B39">
            <v>987013.1131715407</v>
          </cell>
          <cell r="C39">
            <v>0.000695</v>
          </cell>
        </row>
        <row r="40">
          <cell r="A40">
            <v>37</v>
          </cell>
          <cell r="B40">
            <v>986327.1390578864</v>
          </cell>
          <cell r="C40">
            <v>0.000727</v>
          </cell>
        </row>
        <row r="41">
          <cell r="A41">
            <v>38</v>
          </cell>
          <cell r="B41">
            <v>985610.0792277914</v>
          </cell>
          <cell r="C41">
            <v>0.000768</v>
          </cell>
        </row>
        <row r="42">
          <cell r="A42">
            <v>39</v>
          </cell>
          <cell r="B42">
            <v>984853.1306869445</v>
          </cell>
          <cell r="C42">
            <v>0.000819</v>
          </cell>
        </row>
        <row r="43">
          <cell r="A43">
            <v>40</v>
          </cell>
          <cell r="B43">
            <v>984046.5359729119</v>
          </cell>
          <cell r="C43">
            <v>0.000879</v>
          </cell>
        </row>
        <row r="44">
          <cell r="A44">
            <v>41</v>
          </cell>
          <cell r="B44">
            <v>983181.5590677917</v>
          </cell>
          <cell r="C44">
            <v>0.000944</v>
          </cell>
        </row>
        <row r="45">
          <cell r="A45">
            <v>42</v>
          </cell>
          <cell r="B45">
            <v>982253.4356760316</v>
          </cell>
          <cell r="C45">
            <v>0.001014</v>
          </cell>
        </row>
        <row r="46">
          <cell r="A46">
            <v>43</v>
          </cell>
          <cell r="B46">
            <v>981257.4306922561</v>
          </cell>
          <cell r="C46">
            <v>0.001083</v>
          </cell>
        </row>
        <row r="47">
          <cell r="A47">
            <v>44</v>
          </cell>
          <cell r="B47">
            <v>980194.7288948164</v>
          </cell>
          <cell r="C47">
            <v>0.001151</v>
          </cell>
        </row>
        <row r="48">
          <cell r="A48">
            <v>45</v>
          </cell>
          <cell r="B48">
            <v>979066.5247618584</v>
          </cell>
          <cell r="C48">
            <v>0.001224</v>
          </cell>
        </row>
        <row r="49">
          <cell r="A49">
            <v>46</v>
          </cell>
          <cell r="B49">
            <v>977868.1473355499</v>
          </cell>
          <cell r="C49">
            <v>0.001312</v>
          </cell>
        </row>
        <row r="50">
          <cell r="A50">
            <v>47</v>
          </cell>
          <cell r="B50">
            <v>976585.1843262457</v>
          </cell>
          <cell r="C50">
            <v>0.001422</v>
          </cell>
        </row>
        <row r="51">
          <cell r="A51">
            <v>48</v>
          </cell>
          <cell r="B51">
            <v>975196.4801941337</v>
          </cell>
          <cell r="C51">
            <v>0.001554</v>
          </cell>
        </row>
        <row r="52">
          <cell r="A52">
            <v>49</v>
          </cell>
          <cell r="B52">
            <v>973681.024863912</v>
          </cell>
          <cell r="C52">
            <v>0.001699</v>
          </cell>
        </row>
        <row r="53">
          <cell r="A53">
            <v>50</v>
          </cell>
          <cell r="B53">
            <v>972026.7408026683</v>
          </cell>
          <cell r="C53">
            <v>0.001869</v>
          </cell>
        </row>
        <row r="54">
          <cell r="A54">
            <v>51</v>
          </cell>
          <cell r="B54">
            <v>970210.0228241081</v>
          </cell>
          <cell r="C54">
            <v>0.002065</v>
          </cell>
        </row>
        <row r="55">
          <cell r="A55">
            <v>52</v>
          </cell>
          <cell r="B55">
            <v>968206.5391269764</v>
          </cell>
          <cell r="C55">
            <v>0.002302</v>
          </cell>
        </row>
        <row r="56">
          <cell r="A56">
            <v>53</v>
          </cell>
          <cell r="B56">
            <v>965977.7276739061</v>
          </cell>
          <cell r="C56">
            <v>0.002571</v>
          </cell>
        </row>
        <row r="57">
          <cell r="A57">
            <v>54</v>
          </cell>
          <cell r="B57">
            <v>963494.1989360566</v>
          </cell>
          <cell r="C57">
            <v>0.002854</v>
          </cell>
        </row>
        <row r="58">
          <cell r="A58">
            <v>55</v>
          </cell>
          <cell r="B58">
            <v>960744.3864922931</v>
          </cell>
          <cell r="C58">
            <v>0.003197</v>
          </cell>
        </row>
        <row r="59">
          <cell r="A59">
            <v>56</v>
          </cell>
          <cell r="B59">
            <v>957672.8866886772</v>
          </cell>
          <cell r="C59">
            <v>0.003614</v>
          </cell>
        </row>
        <row r="60">
          <cell r="A60">
            <v>57</v>
          </cell>
          <cell r="B60">
            <v>954211.8568761843</v>
          </cell>
          <cell r="C60">
            <v>0.004124</v>
          </cell>
        </row>
        <row r="61">
          <cell r="A61">
            <v>58</v>
          </cell>
          <cell r="B61">
            <v>950276.687178427</v>
          </cell>
          <cell r="C61">
            <v>0.004712</v>
          </cell>
        </row>
        <row r="62">
          <cell r="A62">
            <v>59</v>
          </cell>
          <cell r="B62">
            <v>945798.9834284423</v>
          </cell>
          <cell r="C62">
            <v>0.005345</v>
          </cell>
        </row>
        <row r="63">
          <cell r="A63">
            <v>60</v>
          </cell>
          <cell r="B63">
            <v>940743.6878620172</v>
          </cell>
          <cell r="C63">
            <v>0.006062</v>
          </cell>
        </row>
        <row r="64">
          <cell r="A64">
            <v>61</v>
          </cell>
          <cell r="B64">
            <v>935040.8996261976</v>
          </cell>
          <cell r="C64">
            <v>0.006912</v>
          </cell>
        </row>
        <row r="65">
          <cell r="A65">
            <v>62</v>
          </cell>
          <cell r="B65">
            <v>928577.8969279814</v>
          </cell>
          <cell r="C65">
            <v>0.007846</v>
          </cell>
        </row>
        <row r="66">
          <cell r="A66">
            <v>63</v>
          </cell>
          <cell r="B66">
            <v>921292.2747486845</v>
          </cell>
          <cell r="C66">
            <v>0.008958</v>
          </cell>
        </row>
        <row r="67">
          <cell r="A67">
            <v>64</v>
          </cell>
          <cell r="B67">
            <v>913039.3385514858</v>
          </cell>
          <cell r="C67">
            <v>0.010151</v>
          </cell>
        </row>
        <row r="68">
          <cell r="A68">
            <v>65</v>
          </cell>
          <cell r="B68">
            <v>903771.0762258497</v>
          </cell>
          <cell r="C68">
            <v>0.011441</v>
          </cell>
        </row>
        <row r="69">
          <cell r="A69">
            <v>66</v>
          </cell>
          <cell r="B69">
            <v>893431.0313427497</v>
          </cell>
          <cell r="C69">
            <v>0.01287</v>
          </cell>
        </row>
        <row r="70">
          <cell r="A70">
            <v>67</v>
          </cell>
          <cell r="B70">
            <v>881932.5739693685</v>
          </cell>
          <cell r="C70">
            <v>0.014291</v>
          </cell>
        </row>
        <row r="71">
          <cell r="A71">
            <v>68</v>
          </cell>
          <cell r="B71">
            <v>869328.8755547722</v>
          </cell>
          <cell r="C71">
            <v>0.015614</v>
          </cell>
        </row>
        <row r="72">
          <cell r="A72">
            <v>69</v>
          </cell>
          <cell r="B72">
            <v>855755.17449186</v>
          </cell>
          <cell r="C72">
            <v>0.017</v>
          </cell>
        </row>
        <row r="73">
          <cell r="A73">
            <v>70</v>
          </cell>
          <cell r="B73">
            <v>841207.3365254983</v>
          </cell>
          <cell r="C73">
            <v>0.018396</v>
          </cell>
        </row>
        <row r="74">
          <cell r="A74">
            <v>71</v>
          </cell>
          <cell r="B74">
            <v>825732.4863627752</v>
          </cell>
          <cell r="C74">
            <v>0.020025</v>
          </cell>
        </row>
        <row r="75">
          <cell r="A75">
            <v>72</v>
          </cell>
          <cell r="B75">
            <v>809197.1933233606</v>
          </cell>
          <cell r="C75">
            <v>0.022026</v>
          </cell>
        </row>
        <row r="76">
          <cell r="A76">
            <v>73</v>
          </cell>
          <cell r="B76">
            <v>791373.8159432203</v>
          </cell>
          <cell r="C76">
            <v>0.024187</v>
          </cell>
        </row>
        <row r="77">
          <cell r="A77">
            <v>74</v>
          </cell>
          <cell r="B77">
            <v>772232.8574570016</v>
          </cell>
          <cell r="C77">
            <v>0.026581</v>
          </cell>
        </row>
        <row r="78">
          <cell r="A78">
            <v>75</v>
          </cell>
          <cell r="B78">
            <v>751706.135872937</v>
          </cell>
          <cell r="C78">
            <v>0.02931</v>
          </cell>
        </row>
        <row r="79">
          <cell r="A79">
            <v>76</v>
          </cell>
          <cell r="B79">
            <v>729673.6290305012</v>
          </cell>
          <cell r="C79">
            <v>0.032392</v>
          </cell>
        </row>
        <row r="80">
          <cell r="A80">
            <v>77</v>
          </cell>
          <cell r="B80">
            <v>706038.0408389452</v>
          </cell>
          <cell r="C80">
            <v>0.036288</v>
          </cell>
        </row>
        <row r="81">
          <cell r="A81">
            <v>78</v>
          </cell>
          <cell r="B81">
            <v>680417.3324129815</v>
          </cell>
          <cell r="C81">
            <v>0.040636</v>
          </cell>
        </row>
        <row r="82">
          <cell r="A82">
            <v>79</v>
          </cell>
          <cell r="B82">
            <v>652767.8936930476</v>
          </cell>
          <cell r="C82">
            <v>0.045463</v>
          </cell>
        </row>
        <row r="83">
          <cell r="A83">
            <v>80</v>
          </cell>
          <cell r="B83">
            <v>623091.1069420805</v>
          </cell>
          <cell r="C83">
            <v>0.050795</v>
          </cell>
        </row>
        <row r="84">
          <cell r="A84">
            <v>81</v>
          </cell>
          <cell r="B84">
            <v>591441.1941649576</v>
          </cell>
          <cell r="C84">
            <v>0.056655</v>
          </cell>
        </row>
        <row r="85">
          <cell r="A85">
            <v>82</v>
          </cell>
          <cell r="B85">
            <v>557933.0933095419</v>
          </cell>
          <cell r="C85">
            <v>0.063064</v>
          </cell>
        </row>
        <row r="86">
          <cell r="A86">
            <v>83</v>
          </cell>
          <cell r="B86">
            <v>522747.60071306897</v>
          </cell>
          <cell r="C86">
            <v>0.069481</v>
          </cell>
        </row>
        <row r="87">
          <cell r="A87">
            <v>84</v>
          </cell>
          <cell r="B87">
            <v>486426.5746679242</v>
          </cell>
          <cell r="C87">
            <v>0.076539</v>
          </cell>
        </row>
        <row r="88">
          <cell r="A88">
            <v>85</v>
          </cell>
          <cell r="B88">
            <v>449195.971069416</v>
          </cell>
          <cell r="C88">
            <v>0.084129</v>
          </cell>
        </row>
        <row r="89">
          <cell r="A89">
            <v>86</v>
          </cell>
          <cell r="B89">
            <v>411405.56321931706</v>
          </cell>
          <cell r="C89">
            <v>0.092686</v>
          </cell>
        </row>
        <row r="90">
          <cell r="A90">
            <v>87</v>
          </cell>
          <cell r="B90">
            <v>373274.02718677145</v>
          </cell>
          <cell r="C90">
            <v>0.103014</v>
          </cell>
        </row>
        <row r="91">
          <cell r="A91">
            <v>88</v>
          </cell>
          <cell r="B91">
            <v>334821.5765501534</v>
          </cell>
          <cell r="C91">
            <v>0.114434</v>
          </cell>
        </row>
        <row r="92">
          <cell r="A92">
            <v>89</v>
          </cell>
          <cell r="B92">
            <v>296506.60425921314</v>
          </cell>
          <cell r="C92">
            <v>0.126925</v>
          </cell>
        </row>
        <row r="93">
          <cell r="A93">
            <v>90</v>
          </cell>
          <cell r="B93">
            <v>258872.5035136125</v>
          </cell>
          <cell r="C93">
            <v>0.14065</v>
          </cell>
        </row>
        <row r="94">
          <cell r="A94">
            <v>91</v>
          </cell>
          <cell r="B94">
            <v>222462.0858944229</v>
          </cell>
          <cell r="C94">
            <v>0.154664</v>
          </cell>
        </row>
        <row r="95">
          <cell r="A95">
            <v>92</v>
          </cell>
          <cell r="B95">
            <v>188055.20984164788</v>
          </cell>
          <cell r="C95">
            <v>0.17019</v>
          </cell>
        </row>
        <row r="96">
          <cell r="A96">
            <v>93</v>
          </cell>
          <cell r="B96">
            <v>156050.09367869783</v>
          </cell>
          <cell r="C96">
            <v>0.186631</v>
          </cell>
        </row>
        <row r="97">
          <cell r="A97">
            <v>94</v>
          </cell>
          <cell r="B97">
            <v>126926.30864534878</v>
          </cell>
          <cell r="C97">
            <v>0.203518</v>
          </cell>
        </row>
        <row r="98">
          <cell r="A98">
            <v>95</v>
          </cell>
          <cell r="B98">
            <v>101094.52016246469</v>
          </cell>
          <cell r="C98">
            <v>0.222123</v>
          </cell>
        </row>
        <row r="99">
          <cell r="A99">
            <v>96</v>
          </cell>
          <cell r="B99">
            <v>78639.10206041754</v>
          </cell>
          <cell r="C99">
            <v>0.240233</v>
          </cell>
        </row>
        <row r="100">
          <cell r="A100">
            <v>97</v>
          </cell>
          <cell r="B100">
            <v>59747.39465513725</v>
          </cell>
          <cell r="C100">
            <v>0.25938</v>
          </cell>
        </row>
        <row r="101">
          <cell r="A101">
            <v>98</v>
          </cell>
          <cell r="B101">
            <v>44250.11542948775</v>
          </cell>
          <cell r="C101">
            <v>0.278936</v>
          </cell>
        </row>
        <row r="102">
          <cell r="A102">
            <v>99</v>
          </cell>
          <cell r="B102">
            <v>31907.16523204815</v>
          </cell>
          <cell r="C102">
            <v>0.297614</v>
          </cell>
        </row>
        <row r="103">
          <cell r="A103">
            <v>100</v>
          </cell>
          <cell r="B103">
            <v>22411.146158677373</v>
          </cell>
          <cell r="C103">
            <v>0.31663</v>
          </cell>
        </row>
        <row r="104">
          <cell r="A104">
            <v>101</v>
          </cell>
          <cell r="B104">
            <v>15315.104950455356</v>
          </cell>
          <cell r="C104">
            <v>0.338758</v>
          </cell>
        </row>
        <row r="105">
          <cell r="A105">
            <v>102</v>
          </cell>
          <cell r="B105">
            <v>10126.990627649</v>
          </cell>
          <cell r="C105">
            <v>0.35883</v>
          </cell>
        </row>
        <row r="106">
          <cell r="A106">
            <v>103</v>
          </cell>
          <cell r="B106">
            <v>6493.12258072971</v>
          </cell>
          <cell r="C106">
            <v>0.380735</v>
          </cell>
        </row>
        <row r="107">
          <cell r="A107">
            <v>104</v>
          </cell>
          <cell r="B107">
            <v>4020.9635549555837</v>
          </cell>
          <cell r="C107">
            <v>0.404426</v>
          </cell>
        </row>
        <row r="108">
          <cell r="A108">
            <v>105</v>
          </cell>
          <cell r="B108">
            <v>2394.781348279117</v>
          </cell>
          <cell r="C108">
            <v>0.427883</v>
          </cell>
        </row>
        <row r="109">
          <cell r="A109">
            <v>106</v>
          </cell>
          <cell r="B109">
            <v>1370.0951206334037</v>
          </cell>
          <cell r="C109">
            <v>0.449085</v>
          </cell>
        </row>
        <row r="110">
          <cell r="A110">
            <v>107</v>
          </cell>
          <cell r="B110">
            <v>754.8059533837516</v>
          </cell>
          <cell r="C110">
            <v>0.466012</v>
          </cell>
        </row>
        <row r="111">
          <cell r="A111">
            <v>108</v>
          </cell>
          <cell r="B111">
            <v>403.0573214354827</v>
          </cell>
          <cell r="C111">
            <v>0.478582</v>
          </cell>
        </row>
        <row r="112">
          <cell r="A112">
            <v>109</v>
          </cell>
          <cell r="B112">
            <v>210.1613424282465</v>
          </cell>
          <cell r="C112">
            <v>0.48814</v>
          </cell>
        </row>
        <row r="113">
          <cell r="A113">
            <v>110</v>
          </cell>
          <cell r="B113">
            <v>107.57318473532226</v>
          </cell>
          <cell r="C113">
            <v>0.494813</v>
          </cell>
        </row>
        <row r="114">
          <cell r="A114">
            <v>111</v>
          </cell>
          <cell r="B114">
            <v>54.344574476883245</v>
          </cell>
          <cell r="C114">
            <v>0.498724</v>
          </cell>
        </row>
        <row r="115">
          <cell r="A115">
            <v>112</v>
          </cell>
          <cell r="B115">
            <v>27.241630915474126</v>
          </cell>
          <cell r="C115">
            <v>0.5</v>
          </cell>
        </row>
        <row r="116">
          <cell r="A116">
            <v>113</v>
          </cell>
          <cell r="B116">
            <v>13.620815457737063</v>
          </cell>
          <cell r="C116">
            <v>0.5</v>
          </cell>
        </row>
        <row r="117">
          <cell r="A117">
            <v>114</v>
          </cell>
          <cell r="B117">
            <v>6.810407728868531</v>
          </cell>
          <cell r="C117">
            <v>0.5</v>
          </cell>
        </row>
        <row r="118">
          <cell r="A118">
            <v>115</v>
          </cell>
          <cell r="B118">
            <v>3.4052038644342657</v>
          </cell>
          <cell r="C118">
            <v>0.5</v>
          </cell>
        </row>
        <row r="119">
          <cell r="A119">
            <v>116</v>
          </cell>
          <cell r="B119">
            <v>1.7026019322171329</v>
          </cell>
          <cell r="C119">
            <v>0.5</v>
          </cell>
        </row>
        <row r="120">
          <cell r="A120">
            <v>117</v>
          </cell>
          <cell r="B120">
            <v>0.8513009661085664</v>
          </cell>
          <cell r="C120">
            <v>0.5</v>
          </cell>
        </row>
        <row r="121">
          <cell r="A121">
            <v>118</v>
          </cell>
          <cell r="B121">
            <v>0.4256504830542832</v>
          </cell>
          <cell r="C121">
            <v>0.5</v>
          </cell>
        </row>
        <row r="122">
          <cell r="A122">
            <v>119</v>
          </cell>
          <cell r="B122">
            <v>0.2128252415271416</v>
          </cell>
          <cell r="C122">
            <v>0.5</v>
          </cell>
        </row>
        <row r="123">
          <cell r="A123">
            <v>120</v>
          </cell>
          <cell r="B123">
            <v>0.1064126207635708</v>
          </cell>
          <cell r="C123">
            <v>1</v>
          </cell>
        </row>
      </sheetData>
      <sheetData sheetId="2">
        <row r="5">
          <cell r="A5">
            <v>70</v>
          </cell>
          <cell r="B5">
            <v>27.4</v>
          </cell>
          <cell r="C5">
            <v>0.03649635036496351</v>
          </cell>
        </row>
        <row r="6">
          <cell r="A6">
            <v>71</v>
          </cell>
          <cell r="B6">
            <v>26.5</v>
          </cell>
          <cell r="C6">
            <v>0.03773584905660377</v>
          </cell>
        </row>
        <row r="7">
          <cell r="A7">
            <v>72</v>
          </cell>
          <cell r="B7">
            <v>25.6</v>
          </cell>
          <cell r="C7">
            <v>0.0390625</v>
          </cell>
        </row>
        <row r="8">
          <cell r="A8">
            <v>73</v>
          </cell>
          <cell r="B8">
            <v>24.7</v>
          </cell>
          <cell r="C8">
            <v>0.04048582995951417</v>
          </cell>
        </row>
        <row r="9">
          <cell r="A9">
            <v>74</v>
          </cell>
          <cell r="B9">
            <v>23.8</v>
          </cell>
          <cell r="C9">
            <v>0.04201680672268907</v>
          </cell>
        </row>
        <row r="10">
          <cell r="A10">
            <v>75</v>
          </cell>
          <cell r="B10">
            <v>22.9</v>
          </cell>
          <cell r="C10">
            <v>0.04366812227074236</v>
          </cell>
        </row>
        <row r="11">
          <cell r="A11">
            <v>76</v>
          </cell>
          <cell r="B11">
            <v>22</v>
          </cell>
          <cell r="C11">
            <v>0.045454545454545456</v>
          </cell>
        </row>
        <row r="12">
          <cell r="A12">
            <v>77</v>
          </cell>
          <cell r="B12">
            <v>21.2</v>
          </cell>
          <cell r="C12">
            <v>0.04716981132075472</v>
          </cell>
        </row>
        <row r="13">
          <cell r="A13">
            <v>78</v>
          </cell>
          <cell r="B13">
            <v>20.3</v>
          </cell>
          <cell r="C13">
            <v>0.04926108374384236</v>
          </cell>
        </row>
        <row r="14">
          <cell r="A14">
            <v>79</v>
          </cell>
          <cell r="B14">
            <v>19.5</v>
          </cell>
          <cell r="C14">
            <v>0.05128205128205128</v>
          </cell>
        </row>
        <row r="15">
          <cell r="A15">
            <v>80</v>
          </cell>
          <cell r="B15">
            <v>18.7</v>
          </cell>
          <cell r="C15">
            <v>0.053475935828877004</v>
          </cell>
        </row>
        <row r="16">
          <cell r="A16">
            <v>81</v>
          </cell>
          <cell r="B16">
            <v>17.9</v>
          </cell>
          <cell r="C16">
            <v>0.0558659217877095</v>
          </cell>
        </row>
        <row r="17">
          <cell r="A17">
            <v>82</v>
          </cell>
          <cell r="B17">
            <v>17.1</v>
          </cell>
          <cell r="C17">
            <v>0.05847953216374269</v>
          </cell>
        </row>
        <row r="18">
          <cell r="A18">
            <v>83</v>
          </cell>
          <cell r="B18">
            <v>16.3</v>
          </cell>
          <cell r="C18">
            <v>0.06134969325153374</v>
          </cell>
        </row>
        <row r="19">
          <cell r="A19">
            <v>84</v>
          </cell>
          <cell r="B19">
            <v>15.5</v>
          </cell>
          <cell r="C19">
            <v>0.06451612903225806</v>
          </cell>
        </row>
        <row r="20">
          <cell r="A20">
            <v>85</v>
          </cell>
          <cell r="B20">
            <v>14.8</v>
          </cell>
          <cell r="C20">
            <v>0.06756756756756756</v>
          </cell>
        </row>
        <row r="21">
          <cell r="A21">
            <v>86</v>
          </cell>
          <cell r="B21">
            <v>14.1</v>
          </cell>
          <cell r="C21">
            <v>0.07092198581560284</v>
          </cell>
        </row>
        <row r="22">
          <cell r="A22">
            <v>87</v>
          </cell>
          <cell r="B22">
            <v>13.4</v>
          </cell>
          <cell r="C22">
            <v>0.07462686567164178</v>
          </cell>
        </row>
        <row r="23">
          <cell r="A23">
            <v>88</v>
          </cell>
          <cell r="B23">
            <v>12.7</v>
          </cell>
          <cell r="C23">
            <v>0.07874015748031496</v>
          </cell>
        </row>
        <row r="24">
          <cell r="A24">
            <v>89</v>
          </cell>
          <cell r="B24">
            <v>12</v>
          </cell>
          <cell r="C24">
            <v>0.08333333333333333</v>
          </cell>
        </row>
        <row r="25">
          <cell r="A25">
            <v>90</v>
          </cell>
          <cell r="B25">
            <v>11.4</v>
          </cell>
          <cell r="C25">
            <v>0.08771929824561403</v>
          </cell>
        </row>
        <row r="26">
          <cell r="A26">
            <v>91</v>
          </cell>
          <cell r="B26">
            <v>10.8</v>
          </cell>
          <cell r="C26">
            <v>0.09259259259259259</v>
          </cell>
        </row>
        <row r="27">
          <cell r="A27">
            <v>92</v>
          </cell>
          <cell r="B27">
            <v>10.2</v>
          </cell>
          <cell r="C27">
            <v>0.09803921568627452</v>
          </cell>
        </row>
        <row r="28">
          <cell r="A28">
            <v>93</v>
          </cell>
          <cell r="B28">
            <v>9.6</v>
          </cell>
          <cell r="C28">
            <v>0.10416666666666667</v>
          </cell>
        </row>
        <row r="29">
          <cell r="A29">
            <v>94</v>
          </cell>
          <cell r="B29">
            <v>9.1</v>
          </cell>
          <cell r="C29">
            <v>0.10989010989010989</v>
          </cell>
        </row>
        <row r="30">
          <cell r="A30">
            <v>95</v>
          </cell>
          <cell r="B30">
            <v>8.6</v>
          </cell>
          <cell r="C30">
            <v>0.11627906976744186</v>
          </cell>
        </row>
        <row r="31">
          <cell r="A31">
            <v>96</v>
          </cell>
          <cell r="B31">
            <v>8.1</v>
          </cell>
          <cell r="C31">
            <v>0.1234567901234568</v>
          </cell>
        </row>
        <row r="32">
          <cell r="A32">
            <v>97</v>
          </cell>
          <cell r="B32">
            <v>7.6</v>
          </cell>
          <cell r="C32">
            <v>0.13157894736842105</v>
          </cell>
        </row>
        <row r="33">
          <cell r="A33">
            <v>98</v>
          </cell>
          <cell r="B33">
            <v>7.1</v>
          </cell>
          <cell r="C33">
            <v>0.14084507042253522</v>
          </cell>
        </row>
        <row r="34">
          <cell r="A34">
            <v>99</v>
          </cell>
          <cell r="B34">
            <v>6.7</v>
          </cell>
          <cell r="C34">
            <v>0.14925373134328357</v>
          </cell>
        </row>
        <row r="35">
          <cell r="A35">
            <v>100</v>
          </cell>
          <cell r="B35">
            <v>6.3</v>
          </cell>
          <cell r="C35">
            <v>0.15873015873015872</v>
          </cell>
        </row>
        <row r="36">
          <cell r="A36">
            <v>101</v>
          </cell>
          <cell r="B36">
            <v>5.9</v>
          </cell>
          <cell r="C36">
            <v>0.1694915254237288</v>
          </cell>
        </row>
        <row r="37">
          <cell r="A37">
            <v>102</v>
          </cell>
          <cell r="B37">
            <v>5.5</v>
          </cell>
          <cell r="C37">
            <v>0.18181818181818182</v>
          </cell>
        </row>
        <row r="38">
          <cell r="A38">
            <v>103</v>
          </cell>
          <cell r="B38">
            <v>5.2</v>
          </cell>
          <cell r="C38">
            <v>0.1923076923076923</v>
          </cell>
        </row>
        <row r="39">
          <cell r="A39">
            <v>104</v>
          </cell>
          <cell r="B39">
            <v>4.9</v>
          </cell>
          <cell r="C39">
            <v>0.2040816326530612</v>
          </cell>
        </row>
        <row r="40">
          <cell r="A40">
            <v>105</v>
          </cell>
          <cell r="B40">
            <v>4.5</v>
          </cell>
          <cell r="C40">
            <v>0.2222222222222222</v>
          </cell>
        </row>
        <row r="41">
          <cell r="A41">
            <v>106</v>
          </cell>
          <cell r="B41">
            <v>4.2</v>
          </cell>
          <cell r="C41">
            <v>0.23809523809523808</v>
          </cell>
        </row>
        <row r="42">
          <cell r="A42">
            <v>107</v>
          </cell>
          <cell r="B42">
            <v>3.9</v>
          </cell>
          <cell r="C42">
            <v>0.25641025641025644</v>
          </cell>
        </row>
        <row r="43">
          <cell r="A43">
            <v>108</v>
          </cell>
          <cell r="B43">
            <v>3.7</v>
          </cell>
          <cell r="C43">
            <v>0.27027027027027023</v>
          </cell>
        </row>
        <row r="44">
          <cell r="A44">
            <v>109</v>
          </cell>
          <cell r="B44">
            <v>3.4</v>
          </cell>
          <cell r="C44">
            <v>0.29411764705882354</v>
          </cell>
        </row>
        <row r="45">
          <cell r="A45">
            <v>110</v>
          </cell>
          <cell r="B45">
            <v>3.1</v>
          </cell>
          <cell r="C45">
            <v>0.3225806451612903</v>
          </cell>
        </row>
        <row r="46">
          <cell r="A46">
            <v>111</v>
          </cell>
          <cell r="B46">
            <v>2.9</v>
          </cell>
          <cell r="C46">
            <v>0.3448275862068966</v>
          </cell>
        </row>
        <row r="47">
          <cell r="A47">
            <v>112</v>
          </cell>
          <cell r="B47">
            <v>2.6</v>
          </cell>
          <cell r="C47">
            <v>0.3846153846153846</v>
          </cell>
        </row>
        <row r="48">
          <cell r="A48">
            <v>113</v>
          </cell>
          <cell r="B48">
            <v>2.4</v>
          </cell>
          <cell r="C48">
            <v>0.4166666666666667</v>
          </cell>
        </row>
        <row r="49">
          <cell r="A49">
            <v>114</v>
          </cell>
          <cell r="B49">
            <v>2.1</v>
          </cell>
          <cell r="C49">
            <v>0.47619047619047616</v>
          </cell>
        </row>
        <row r="50">
          <cell r="A50">
            <v>115</v>
          </cell>
          <cell r="B50">
            <v>1.9</v>
          </cell>
          <cell r="C50">
            <v>0.5263157894736842</v>
          </cell>
        </row>
        <row r="51">
          <cell r="A51">
            <v>116</v>
          </cell>
          <cell r="B51">
            <v>1.9</v>
          </cell>
          <cell r="C51">
            <v>0.5263157894736842</v>
          </cell>
        </row>
        <row r="52">
          <cell r="A52">
            <v>117</v>
          </cell>
          <cell r="B52">
            <v>1.9</v>
          </cell>
          <cell r="C52">
            <v>0.5263157894736842</v>
          </cell>
        </row>
        <row r="53">
          <cell r="A53">
            <v>118</v>
          </cell>
          <cell r="B53">
            <v>1.9</v>
          </cell>
          <cell r="C53">
            <v>0.5263157894736842</v>
          </cell>
        </row>
        <row r="54">
          <cell r="A54">
            <v>119</v>
          </cell>
          <cell r="B54">
            <v>1.9</v>
          </cell>
          <cell r="C54">
            <v>0.5263157894736842</v>
          </cell>
        </row>
        <row r="55">
          <cell r="A55">
            <v>120</v>
          </cell>
          <cell r="B55">
            <v>1.9</v>
          </cell>
          <cell r="C55">
            <v>0.5263157894736842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R253"/>
  <sheetViews>
    <sheetView tabSelected="1" zoomScale="90" zoomScaleNormal="90" workbookViewId="0" topLeftCell="A1">
      <selection activeCell="A18" sqref="A18"/>
    </sheetView>
  </sheetViews>
  <sheetFormatPr defaultColWidth="9.140625" defaultRowHeight="12.75"/>
  <cols>
    <col min="1" max="1" width="33.421875" style="2" bestFit="1" customWidth="1"/>
    <col min="2" max="2" width="15.7109375" style="2" bestFit="1" customWidth="1"/>
    <col min="3" max="3" width="17.140625" style="36" customWidth="1"/>
    <col min="4" max="4" width="15.7109375" style="36" customWidth="1"/>
    <col min="5" max="7" width="17.421875" style="36" customWidth="1"/>
    <col min="8" max="8" width="17.140625" style="36" customWidth="1"/>
    <col min="9" max="9" width="12.8515625" style="36" customWidth="1"/>
    <col min="10" max="10" width="15.7109375" style="36" customWidth="1"/>
    <col min="11" max="15" width="17.421875" style="36" customWidth="1"/>
    <col min="16" max="16" width="11.421875" style="2" customWidth="1"/>
    <col min="17" max="17" width="11.00390625" style="2" customWidth="1"/>
    <col min="18" max="18" width="15.00390625" style="38" customWidth="1"/>
    <col min="19" max="19" width="28.57421875" style="36" customWidth="1"/>
    <col min="20" max="20" width="14.57421875" style="2" customWidth="1"/>
    <col min="21" max="21" width="14.28125" style="2" customWidth="1"/>
    <col min="22" max="22" width="10.421875" style="2" customWidth="1"/>
    <col min="23" max="26" width="14.421875" style="2" customWidth="1"/>
    <col min="27" max="27" width="11.00390625" style="2" customWidth="1"/>
    <col min="28" max="28" width="14.421875" style="2" customWidth="1"/>
    <col min="29" max="29" width="12.8515625" style="2" customWidth="1"/>
    <col min="30" max="31" width="11.00390625" style="2" customWidth="1"/>
    <col min="32" max="32" width="10.421875" style="2" customWidth="1"/>
    <col min="33" max="33" width="12.140625" style="2" customWidth="1"/>
    <col min="34" max="36" width="12.7109375" style="2" customWidth="1"/>
    <col min="37" max="37" width="17.140625" style="2" customWidth="1"/>
    <col min="38" max="43" width="12.7109375" style="2" customWidth="1"/>
    <col min="45" max="46" width="11.00390625" style="0" customWidth="1"/>
    <col min="47" max="47" width="14.00390625" style="0" customWidth="1"/>
    <col min="53" max="53" width="10.421875" style="0" bestFit="1" customWidth="1"/>
    <col min="54" max="54" width="10.7109375" style="0" bestFit="1" customWidth="1"/>
  </cols>
  <sheetData>
    <row r="1" spans="1:2" s="69" customFormat="1" ht="19.5">
      <c r="A1" s="69" t="s">
        <v>31</v>
      </c>
      <c r="B1" s="69" t="s">
        <v>32</v>
      </c>
    </row>
    <row r="4" spans="1:8" ht="13.5" customHeight="1">
      <c r="A4" s="70" t="s">
        <v>16</v>
      </c>
      <c r="B4" s="71">
        <v>0.02</v>
      </c>
      <c r="C4" s="52"/>
      <c r="D4" s="40"/>
      <c r="H4" s="52"/>
    </row>
    <row r="5" spans="1:2" ht="14.25">
      <c r="A5" s="70" t="s">
        <v>15</v>
      </c>
      <c r="B5" s="71">
        <v>0.05</v>
      </c>
    </row>
    <row r="6" spans="1:2" ht="14.25">
      <c r="A6" s="70" t="s">
        <v>17</v>
      </c>
      <c r="B6" s="72">
        <v>2008</v>
      </c>
    </row>
    <row r="7" spans="1:2" ht="14.25">
      <c r="A7" s="70" t="s">
        <v>22</v>
      </c>
      <c r="B7" s="73">
        <v>78</v>
      </c>
    </row>
    <row r="8" spans="1:2" ht="14.25">
      <c r="A8" s="70" t="s">
        <v>23</v>
      </c>
      <c r="B8" s="73">
        <v>9</v>
      </c>
    </row>
    <row r="9" spans="1:2" ht="14.25">
      <c r="A9" s="70" t="s">
        <v>18</v>
      </c>
      <c r="B9" s="73">
        <v>84</v>
      </c>
    </row>
    <row r="10" spans="1:4" ht="14.25">
      <c r="A10" s="70" t="s">
        <v>28</v>
      </c>
      <c r="B10" s="78">
        <v>550000</v>
      </c>
      <c r="D10" s="53"/>
    </row>
    <row r="11" spans="1:2" ht="14.25">
      <c r="A11" s="74" t="s">
        <v>19</v>
      </c>
      <c r="B11" s="79">
        <v>1000000</v>
      </c>
    </row>
    <row r="12" spans="1:2" ht="14.25">
      <c r="A12" s="70" t="s">
        <v>21</v>
      </c>
      <c r="B12" s="71">
        <v>0</v>
      </c>
    </row>
    <row r="13" spans="1:2" ht="14.25">
      <c r="A13" s="74" t="s">
        <v>29</v>
      </c>
      <c r="B13" s="75">
        <f>N27</f>
        <v>84299.94677324752</v>
      </c>
    </row>
    <row r="14" spans="1:29" ht="28.5">
      <c r="A14" s="70" t="s">
        <v>20</v>
      </c>
      <c r="B14" s="76">
        <f>B13/G19</f>
        <v>0.15327263049681367</v>
      </c>
      <c r="C14" s="46"/>
      <c r="H14" s="46"/>
      <c r="V14" s="41"/>
      <c r="W14" s="41"/>
      <c r="X14" s="41"/>
      <c r="Y14" s="41"/>
      <c r="Z14" s="41"/>
      <c r="AB14" s="41"/>
      <c r="AC14" s="41"/>
    </row>
    <row r="15" spans="1:43" ht="14.25">
      <c r="A15" s="74" t="s">
        <v>29</v>
      </c>
      <c r="B15" s="77" t="str">
        <f>IF(B13&lt;=(0.2*G19),"&lt;= 20% of AV","&gt;20% of AV")</f>
        <v>&lt;= 20% of AV</v>
      </c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</row>
    <row r="16" spans="3:43" ht="14.25">
      <c r="C16" s="44"/>
      <c r="H16" s="44"/>
      <c r="I16" s="45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</row>
    <row r="17" spans="1:43" ht="14.25">
      <c r="A17" s="50"/>
      <c r="B17" s="47"/>
      <c r="C17" s="49"/>
      <c r="D17" s="42"/>
      <c r="E17" s="42"/>
      <c r="F17" s="42"/>
      <c r="G17" s="42"/>
      <c r="H17" s="49"/>
      <c r="I17" s="51"/>
      <c r="J17" s="39"/>
      <c r="K17" s="42"/>
      <c r="L17" s="42"/>
      <c r="M17" s="42"/>
      <c r="N17" s="42"/>
      <c r="O17" s="42"/>
      <c r="P17" s="41"/>
      <c r="Q17" s="47"/>
      <c r="R17" s="48"/>
      <c r="S17" s="49"/>
      <c r="T17" s="41"/>
      <c r="U17" s="41"/>
      <c r="V17" s="41"/>
      <c r="W17" s="41"/>
      <c r="X17" s="41"/>
      <c r="Y17" s="41"/>
      <c r="Z17" s="41"/>
      <c r="AA17" s="55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</row>
    <row r="18" spans="1:43" ht="52.5" customHeight="1">
      <c r="A18" s="11" t="s">
        <v>0</v>
      </c>
      <c r="B18" s="11" t="s">
        <v>7</v>
      </c>
      <c r="C18" s="67" t="s">
        <v>25</v>
      </c>
      <c r="D18" s="32" t="s">
        <v>1</v>
      </c>
      <c r="E18" s="67" t="s">
        <v>2</v>
      </c>
      <c r="F18" s="67" t="s">
        <v>30</v>
      </c>
      <c r="G18" s="67" t="s">
        <v>3</v>
      </c>
      <c r="H18" s="32" t="s">
        <v>26</v>
      </c>
      <c r="I18" s="32" t="s">
        <v>27</v>
      </c>
      <c r="J18" s="32" t="s">
        <v>24</v>
      </c>
      <c r="K18" s="11" t="s">
        <v>4</v>
      </c>
      <c r="L18" s="11" t="str">
        <f>"Interest Discount to End of"&amp;" "&amp;A19</f>
        <v>Interest Discount to End of 2008</v>
      </c>
      <c r="M18" s="37" t="s">
        <v>5</v>
      </c>
      <c r="N18" s="32" t="s">
        <v>6</v>
      </c>
      <c r="O18" s="12"/>
      <c r="P18" s="12"/>
      <c r="Q18" s="12"/>
      <c r="R18" s="12"/>
      <c r="S18" s="12"/>
      <c r="T18" s="12"/>
      <c r="U18" s="12"/>
      <c r="V18" s="56"/>
      <c r="W18" s="56"/>
      <c r="X18" s="12"/>
      <c r="Y18" s="12"/>
      <c r="Z18" s="12"/>
      <c r="AA18" s="12"/>
      <c r="AB18" s="12"/>
      <c r="AC18" s="12"/>
      <c r="AD18" s="56"/>
      <c r="AE18" s="62"/>
      <c r="AF18" s="12"/>
      <c r="AG18" s="62"/>
      <c r="AH18" s="12"/>
      <c r="AI18" s="12"/>
      <c r="AJ18" s="56"/>
      <c r="AK18" s="12"/>
      <c r="AL18" s="12"/>
      <c r="AM18" s="12"/>
      <c r="AN18" s="12"/>
      <c r="AO18" s="12"/>
      <c r="AP18" s="56"/>
      <c r="AQ18" s="12"/>
    </row>
    <row r="19" spans="1:42" ht="14.25">
      <c r="A19" s="7">
        <f>IF(B19=" "," ",B6)</f>
        <v>2008</v>
      </c>
      <c r="B19" s="7">
        <f>IF(B7&gt;B9," ",B7)</f>
        <v>78</v>
      </c>
      <c r="C19" s="33">
        <f>IF(B19=" ",0,MAX(B10,B11))</f>
        <v>1000000</v>
      </c>
      <c r="D19" s="33"/>
      <c r="E19" s="33"/>
      <c r="F19" s="33"/>
      <c r="G19" s="33">
        <f>B10</f>
        <v>550000</v>
      </c>
      <c r="H19" s="33"/>
      <c r="I19" s="33"/>
      <c r="J19" s="33"/>
      <c r="K19" s="33"/>
      <c r="L19" s="7"/>
      <c r="M19" s="35"/>
      <c r="N19" s="33"/>
      <c r="O19" s="68"/>
      <c r="P19" s="68"/>
      <c r="Q19" s="57"/>
      <c r="R19" s="2"/>
      <c r="S19" s="2"/>
      <c r="W19" s="54"/>
      <c r="AA19" s="57"/>
      <c r="AJ19" s="54"/>
      <c r="AL19" s="36"/>
      <c r="AP19" s="54"/>
    </row>
    <row r="20" spans="1:42" ht="14.25">
      <c r="A20" s="7">
        <f aca="true" t="shared" si="0" ref="A20:A26">IF(B20=" "," ",A19+1)</f>
        <v>2009</v>
      </c>
      <c r="B20" s="7">
        <f aca="true" t="shared" si="1" ref="B20:B26">IF(B19=" "," ",IF(B19+1&gt;$B$9," ",B19+1))</f>
        <v>79</v>
      </c>
      <c r="C20" s="33">
        <f>IF(B20=" ",0,IF(B19&lt;70,(MAX(G19,C19)),(MAX(G19,C19*(1-(VLOOKUP(B19,'Uniform Lifetime Table'!$A$5:$C$55,3,FALSE)))))))</f>
        <v>950738.9162561577</v>
      </c>
      <c r="D20" s="33">
        <f aca="true" t="shared" si="2" ref="D20:D25">IF(B20=" ",0,G19*(1+$B$4))</f>
        <v>561000</v>
      </c>
      <c r="E20" s="33">
        <f aca="true" t="shared" si="3" ref="E20:E25">IF(B20=" ",0,(G19+D20-J20)/2)</f>
        <v>555500</v>
      </c>
      <c r="F20" s="33">
        <f>IF(B20=" ",0,IF(B19&lt;70,0,G19/(VLOOKUP(B20,'Uniform Lifetime Table'!$A$5:$C$55,2,FALSE))))</f>
        <v>28205.128205128207</v>
      </c>
      <c r="G20" s="33">
        <f aca="true" t="shared" si="4" ref="G20:G25">IF(B20=" ",0,D20-J20-F20)</f>
        <v>532794.8717948718</v>
      </c>
      <c r="H20" s="66">
        <f aca="true" t="shared" si="5" ref="H20:H25">(1-$B$12)*C20</f>
        <v>950738.9162561577</v>
      </c>
      <c r="I20" s="33">
        <f aca="true" t="shared" si="6" ref="I20:I25">(C20+H20)/2</f>
        <v>950738.9162561577</v>
      </c>
      <c r="J20" s="65">
        <f aca="true" t="shared" si="7" ref="J20:J25">G19*$B$12</f>
        <v>0</v>
      </c>
      <c r="K20" s="34">
        <f>IF(C20=0," ",1)</f>
        <v>1</v>
      </c>
      <c r="L20" s="35">
        <f>IF(C20=0," ",(1+$B$5)^(-(6/12)))</f>
        <v>0.9759000729485331</v>
      </c>
      <c r="M20" s="35">
        <f>IF(B20=" "," ",((12-$B$8)/12*(VLOOKUP('Calculation IRS (ROP DB)'!B19,'Mortality Table'!$A$4:$C$123,3,FALSE)))+($B$8/12*(VLOOKUP('Calculation IRS (ROP DB)'!B20,'Mortality Table'!$A$4:$C$123,3,FALSE))))</f>
        <v>0.044256250000000004</v>
      </c>
      <c r="N20" s="33">
        <f aca="true" t="shared" si="8" ref="N20:N25">IF(I20=0,0,M20*(C20-E20)*K20*L20)</f>
        <v>17070.241369431937</v>
      </c>
      <c r="O20" s="68"/>
      <c r="P20" s="68"/>
      <c r="Q20" s="57"/>
      <c r="R20" s="58"/>
      <c r="S20" s="58"/>
      <c r="T20" s="58"/>
      <c r="U20" s="58"/>
      <c r="V20" s="64"/>
      <c r="W20" s="63"/>
      <c r="X20" s="59"/>
      <c r="Y20" s="59"/>
      <c r="Z20" s="59"/>
      <c r="AA20" s="60"/>
      <c r="AC20" s="36"/>
      <c r="AD20" s="63"/>
      <c r="AE20" s="59"/>
      <c r="AF20" s="36"/>
      <c r="AG20" s="59"/>
      <c r="AH20" s="59"/>
      <c r="AI20" s="59"/>
      <c r="AJ20" s="64"/>
      <c r="AK20" s="59"/>
      <c r="AL20" s="57"/>
      <c r="AN20" s="60"/>
      <c r="AO20" s="59"/>
      <c r="AP20" s="61"/>
    </row>
    <row r="21" spans="1:42" ht="14.25">
      <c r="A21" s="7">
        <f t="shared" si="0"/>
        <v>2010</v>
      </c>
      <c r="B21" s="7">
        <f t="shared" si="1"/>
        <v>80</v>
      </c>
      <c r="C21" s="33">
        <f>IF(B21=" ",0,IF(B20&lt;70,(MAX(G20,H20)),(MAX(G20,H20*(1-(VLOOKUP(B20,'Uniform Lifetime Table'!$A$5:$C$55,3,FALSE)))))))</f>
        <v>901983.0743968675</v>
      </c>
      <c r="D21" s="33">
        <f t="shared" si="2"/>
        <v>543450.7692307692</v>
      </c>
      <c r="E21" s="33">
        <f t="shared" si="3"/>
        <v>538122.8205128205</v>
      </c>
      <c r="F21" s="33">
        <f>IF(B21=" ",0,IF(B20&lt;70,0,G20/(VLOOKUP(B21,'Uniform Lifetime Table'!$A$5:$C$55,2,FALSE))))</f>
        <v>28491.704374057314</v>
      </c>
      <c r="G21" s="33">
        <f t="shared" si="4"/>
        <v>514959.06485671195</v>
      </c>
      <c r="H21" s="66">
        <f t="shared" si="5"/>
        <v>901983.0743968675</v>
      </c>
      <c r="I21" s="33">
        <f t="shared" si="6"/>
        <v>901983.0743968675</v>
      </c>
      <c r="J21" s="65">
        <f t="shared" si="7"/>
        <v>0</v>
      </c>
      <c r="K21" s="35">
        <f>IF(D21=0," ",K20*(1-M20)*(1-C$16))</f>
        <v>0.95574375</v>
      </c>
      <c r="L21" s="35">
        <f>IF(C21=0," ",(1+$B$5)^(-((A21-$A$20)+(6/12))))</f>
        <v>0.929428640903365</v>
      </c>
      <c r="M21" s="35">
        <f>IF(B21=" "," ",((12-$B$8)/12*(VLOOKUP('Calculation IRS (ROP DB)'!B20,'Mortality Table'!$A$4:$C$123,3,FALSE)))+($B$8/12*(VLOOKUP('Calculation IRS (ROP DB)'!B21,'Mortality Table'!$A$4:$C$123,3,FALSE))))</f>
        <v>0.049462</v>
      </c>
      <c r="N21" s="33">
        <f t="shared" si="8"/>
        <v>15986.883471176363</v>
      </c>
      <c r="O21" s="68"/>
      <c r="P21" s="68"/>
      <c r="Q21" s="57"/>
      <c r="R21" s="58"/>
      <c r="S21" s="58"/>
      <c r="T21" s="58"/>
      <c r="U21" s="58"/>
      <c r="V21" s="64"/>
      <c r="W21" s="63"/>
      <c r="X21" s="59"/>
      <c r="Y21" s="59"/>
      <c r="Z21" s="59"/>
      <c r="AA21" s="60"/>
      <c r="AC21" s="36"/>
      <c r="AD21" s="63"/>
      <c r="AE21" s="59"/>
      <c r="AF21" s="36"/>
      <c r="AG21" s="59"/>
      <c r="AH21" s="59"/>
      <c r="AI21" s="59"/>
      <c r="AJ21" s="64"/>
      <c r="AK21" s="59"/>
      <c r="AL21" s="57"/>
      <c r="AN21" s="60"/>
      <c r="AO21" s="59"/>
      <c r="AP21" s="61"/>
    </row>
    <row r="22" spans="1:42" ht="14.25">
      <c r="A22" s="7">
        <f t="shared" si="0"/>
        <v>2011</v>
      </c>
      <c r="B22" s="7">
        <f t="shared" si="1"/>
        <v>81</v>
      </c>
      <c r="C22" s="33">
        <f>IF(B22=" ",0,IF(B21&lt;70,(MAX(G21,H21)),(MAX(G21,H21*(1-(VLOOKUP(B21,'Uniform Lifetime Table'!$A$5:$C$55,3,FALSE)))))))</f>
        <v>853748.6853916874</v>
      </c>
      <c r="D22" s="33">
        <f t="shared" si="2"/>
        <v>525258.2461538462</v>
      </c>
      <c r="E22" s="33">
        <f t="shared" si="3"/>
        <v>520108.6555052791</v>
      </c>
      <c r="F22" s="33">
        <f>IF(B22=" ",0,IF(B21&lt;70,0,G21/(VLOOKUP(B22,'Uniform Lifetime Table'!$A$5:$C$55,2,FALSE))))</f>
        <v>28768.662841157093</v>
      </c>
      <c r="G22" s="33">
        <f t="shared" si="4"/>
        <v>496489.58331268904</v>
      </c>
      <c r="H22" s="66">
        <f t="shared" si="5"/>
        <v>853748.6853916874</v>
      </c>
      <c r="I22" s="33">
        <f t="shared" si="6"/>
        <v>853748.6853916874</v>
      </c>
      <c r="J22" s="65">
        <f t="shared" si="7"/>
        <v>0</v>
      </c>
      <c r="K22" s="35">
        <f>IF(D22=0," ",K21*(1-M21)*(1-C$16))</f>
        <v>0.9084707526375</v>
      </c>
      <c r="L22" s="35">
        <f>IF(C22=0," ",(1+$B$5)^(-((A22-$A$20)+(6/12))))</f>
        <v>0.8851701341936807</v>
      </c>
      <c r="M22" s="35">
        <f>IF(B22=" "," ",((12-$B$8)/12*(VLOOKUP('Calculation IRS (ROP DB)'!B21,'Mortality Table'!$A$4:$C$123,3,FALSE)))+($B$8/12*(VLOOKUP('Calculation IRS (ROP DB)'!B22,'Mortality Table'!$A$4:$C$123,3,FALSE))))</f>
        <v>0.055189999999999996</v>
      </c>
      <c r="N22" s="33">
        <f t="shared" si="8"/>
        <v>14807.312703169331</v>
      </c>
      <c r="O22" s="68"/>
      <c r="P22" s="68"/>
      <c r="Q22" s="57"/>
      <c r="R22" s="58"/>
      <c r="S22" s="58"/>
      <c r="T22" s="58"/>
      <c r="U22" s="58"/>
      <c r="V22" s="64"/>
      <c r="W22" s="63"/>
      <c r="X22" s="59"/>
      <c r="Y22" s="59"/>
      <c r="Z22" s="59"/>
      <c r="AA22" s="60"/>
      <c r="AC22" s="36"/>
      <c r="AD22" s="63"/>
      <c r="AE22" s="59"/>
      <c r="AF22" s="36"/>
      <c r="AG22" s="59"/>
      <c r="AH22" s="59"/>
      <c r="AI22" s="59"/>
      <c r="AJ22" s="64"/>
      <c r="AK22" s="59"/>
      <c r="AL22" s="57"/>
      <c r="AN22" s="60"/>
      <c r="AO22" s="59"/>
      <c r="AP22" s="61"/>
    </row>
    <row r="23" spans="1:42" ht="14.25">
      <c r="A23" s="7">
        <f t="shared" si="0"/>
        <v>2012</v>
      </c>
      <c r="B23" s="7">
        <f t="shared" si="1"/>
        <v>82</v>
      </c>
      <c r="C23" s="33">
        <f>IF(B23=" ",0,IF(B22&lt;70,(MAX(G22,H22)),(MAX(G22,H22*(1-(VLOOKUP(B22,'Uniform Lifetime Table'!$A$5:$C$55,3,FALSE)))))))</f>
        <v>806053.2281072356</v>
      </c>
      <c r="D23" s="33">
        <f t="shared" si="2"/>
        <v>506419.3749789428</v>
      </c>
      <c r="E23" s="33">
        <f t="shared" si="3"/>
        <v>501454.47914581595</v>
      </c>
      <c r="F23" s="33">
        <f>IF(B23=" ",0,IF(B22&lt;70,0,G22/(VLOOKUP(B23,'Uniform Lifetime Table'!$A$5:$C$55,2,FALSE))))</f>
        <v>29034.478556297603</v>
      </c>
      <c r="G23" s="33">
        <f t="shared" si="4"/>
        <v>477384.8964226452</v>
      </c>
      <c r="H23" s="66">
        <f t="shared" si="5"/>
        <v>806053.2281072356</v>
      </c>
      <c r="I23" s="33">
        <f t="shared" si="6"/>
        <v>806053.2281072356</v>
      </c>
      <c r="J23" s="65">
        <f t="shared" si="7"/>
        <v>0</v>
      </c>
      <c r="K23" s="35">
        <f>IF(D23=0," ",K22*(1-M22)*(1-C$16))</f>
        <v>0.8583322517994364</v>
      </c>
      <c r="L23" s="35">
        <f>IF(C23=0," ",(1+$B$5)^(-((A23-$A$20)+(6/12))))</f>
        <v>0.843019175422553</v>
      </c>
      <c r="M23" s="35">
        <f>IF(B23=" "," ",((12-$B$8)/12*(VLOOKUP('Calculation IRS (ROP DB)'!B22,'Mortality Table'!$A$4:$C$123,3,FALSE)))+($B$8/12*(VLOOKUP('Calculation IRS (ROP DB)'!B23,'Mortality Table'!$A$4:$C$123,3,FALSE))))</f>
        <v>0.061461749999999996</v>
      </c>
      <c r="N23" s="33">
        <f t="shared" si="8"/>
        <v>13546.463205815533</v>
      </c>
      <c r="O23" s="68"/>
      <c r="P23" s="68"/>
      <c r="Q23" s="57"/>
      <c r="R23" s="58"/>
      <c r="S23" s="58"/>
      <c r="T23" s="58"/>
      <c r="U23" s="58"/>
      <c r="V23" s="64"/>
      <c r="W23" s="63"/>
      <c r="X23" s="59"/>
      <c r="Y23" s="59"/>
      <c r="Z23" s="59"/>
      <c r="AA23" s="60"/>
      <c r="AC23" s="36"/>
      <c r="AD23" s="63"/>
      <c r="AE23" s="59"/>
      <c r="AF23" s="36"/>
      <c r="AG23" s="59"/>
      <c r="AH23" s="59"/>
      <c r="AI23" s="59"/>
      <c r="AJ23" s="64"/>
      <c r="AK23" s="59"/>
      <c r="AL23" s="57"/>
      <c r="AN23" s="60"/>
      <c r="AO23" s="59"/>
      <c r="AP23" s="61"/>
    </row>
    <row r="24" spans="1:42" ht="14.25">
      <c r="A24" s="7">
        <f t="shared" si="0"/>
        <v>2013</v>
      </c>
      <c r="B24" s="7">
        <f t="shared" si="1"/>
        <v>83</v>
      </c>
      <c r="C24" s="33">
        <f>IF(B24=" ",0,IF(B23&lt;70,(MAX(G23,H23)),(MAX(G23,H23*(1-(VLOOKUP(B23,'Uniform Lifetime Table'!$A$5:$C$55,3,FALSE)))))))</f>
        <v>758915.6124284499</v>
      </c>
      <c r="D24" s="33">
        <f t="shared" si="2"/>
        <v>486932.5943510981</v>
      </c>
      <c r="E24" s="33">
        <f t="shared" si="3"/>
        <v>482158.7453868716</v>
      </c>
      <c r="F24" s="33">
        <f>IF(B24=" ",0,IF(B23&lt;70,0,G23/(VLOOKUP(B24,'Uniform Lifetime Table'!$A$5:$C$55,2,FALSE))))</f>
        <v>29287.41695844449</v>
      </c>
      <c r="G24" s="33">
        <f t="shared" si="4"/>
        <v>457645.17739265366</v>
      </c>
      <c r="H24" s="66">
        <f t="shared" si="5"/>
        <v>758915.6124284499</v>
      </c>
      <c r="I24" s="33">
        <f t="shared" si="6"/>
        <v>758915.6124284499</v>
      </c>
      <c r="J24" s="65">
        <f t="shared" si="7"/>
        <v>0</v>
      </c>
      <c r="K24" s="35">
        <f>IF(D24=0," ",K23*(1-M23)*(1-C$16))</f>
        <v>0.8055776495224024</v>
      </c>
      <c r="L24" s="35">
        <f>IF(C24=0," ",(1+$B$5)^(-((A24-$A$20)+(6/12))))</f>
        <v>0.8028754051643363</v>
      </c>
      <c r="M24" s="35">
        <f>IF(B24=" "," ",((12-$B$8)/12*(VLOOKUP('Calculation IRS (ROP DB)'!B23,'Mortality Table'!$A$4:$C$123,3,FALSE)))+($B$8/12*(VLOOKUP('Calculation IRS (ROP DB)'!B24,'Mortality Table'!$A$4:$C$123,3,FALSE))))</f>
        <v>0.06787675</v>
      </c>
      <c r="N24" s="33">
        <f t="shared" si="8"/>
        <v>12149.964469396402</v>
      </c>
      <c r="O24" s="68"/>
      <c r="P24" s="68"/>
      <c r="Q24" s="57"/>
      <c r="R24" s="58"/>
      <c r="S24" s="58"/>
      <c r="T24" s="58"/>
      <c r="U24" s="58"/>
      <c r="V24" s="64"/>
      <c r="W24" s="63"/>
      <c r="X24" s="59"/>
      <c r="Y24" s="59"/>
      <c r="Z24" s="59"/>
      <c r="AA24" s="60"/>
      <c r="AC24" s="36"/>
      <c r="AD24" s="63"/>
      <c r="AE24" s="59"/>
      <c r="AF24" s="36"/>
      <c r="AG24" s="59"/>
      <c r="AH24" s="59"/>
      <c r="AI24" s="59"/>
      <c r="AJ24" s="64"/>
      <c r="AK24" s="59"/>
      <c r="AL24" s="57"/>
      <c r="AN24" s="60"/>
      <c r="AO24" s="59"/>
      <c r="AP24" s="61"/>
    </row>
    <row r="25" spans="1:42" ht="14.25">
      <c r="A25" s="7">
        <f t="shared" si="0"/>
        <v>2014</v>
      </c>
      <c r="B25" s="7">
        <f t="shared" si="1"/>
        <v>84</v>
      </c>
      <c r="C25" s="33">
        <f>IF(B25=" ",0,IF(B24&lt;70,(MAX(G24,H24)),(MAX(G24,H24*(1-(VLOOKUP(B24,'Uniform Lifetime Table'!$A$5:$C$55,3,FALSE)))))))</f>
        <v>712356.3724021646</v>
      </c>
      <c r="D25" s="33">
        <f t="shared" si="2"/>
        <v>466798.0809405067</v>
      </c>
      <c r="E25" s="33">
        <f t="shared" si="3"/>
        <v>462221.62916658015</v>
      </c>
      <c r="F25" s="33">
        <f>IF(B25=" ",0,IF(B24&lt;70,0,G24/(VLOOKUP(B25,'Uniform Lifetime Table'!$A$5:$C$55,2,FALSE))))</f>
        <v>29525.495315655073</v>
      </c>
      <c r="G25" s="33">
        <f t="shared" si="4"/>
        <v>437272.58562485164</v>
      </c>
      <c r="H25" s="66">
        <f t="shared" si="5"/>
        <v>712356.3724021646</v>
      </c>
      <c r="I25" s="33">
        <f t="shared" si="6"/>
        <v>712356.3724021646</v>
      </c>
      <c r="J25" s="65">
        <f t="shared" si="7"/>
        <v>0</v>
      </c>
      <c r="K25" s="35">
        <f>IF(D25=0," ",K24*(1-M24)*(1-C$16))</f>
        <v>0.7508976568001826</v>
      </c>
      <c r="L25" s="35">
        <f>IF(C25=0," ",(1+$B$5)^(-((A25-$A$20)+(6/12))))</f>
        <v>0.7646432430136535</v>
      </c>
      <c r="M25" s="35">
        <f>IF(B25=" "," ",((12-$B$8)/12*(VLOOKUP('Calculation IRS (ROP DB)'!B24,'Mortality Table'!$A$4:$C$123,3,FALSE)))+($B$8/12*(VLOOKUP('Calculation IRS (ROP DB)'!B25,'Mortality Table'!$A$4:$C$123,3,FALSE))))</f>
        <v>0.0747745</v>
      </c>
      <c r="N25" s="33">
        <f t="shared" si="8"/>
        <v>10739.081554257946</v>
      </c>
      <c r="O25" s="68"/>
      <c r="P25" s="68"/>
      <c r="Q25" s="57"/>
      <c r="R25" s="58"/>
      <c r="S25" s="58"/>
      <c r="T25" s="58"/>
      <c r="U25" s="58"/>
      <c r="V25" s="64"/>
      <c r="W25" s="63"/>
      <c r="X25" s="59"/>
      <c r="Y25" s="59"/>
      <c r="Z25" s="59"/>
      <c r="AA25" s="60"/>
      <c r="AC25" s="36"/>
      <c r="AD25" s="63"/>
      <c r="AE25" s="59"/>
      <c r="AF25" s="36"/>
      <c r="AG25" s="59"/>
      <c r="AH25" s="59"/>
      <c r="AI25" s="59"/>
      <c r="AJ25" s="64"/>
      <c r="AK25" s="59"/>
      <c r="AL25" s="57"/>
      <c r="AN25" s="60"/>
      <c r="AO25" s="59"/>
      <c r="AP25" s="61"/>
    </row>
    <row r="26" spans="1:44" ht="14.25">
      <c r="A26" s="7" t="str">
        <f t="shared" si="0"/>
        <v> </v>
      </c>
      <c r="B26" s="7" t="str">
        <f t="shared" si="1"/>
        <v> </v>
      </c>
      <c r="C26" s="33">
        <f>IF(B26=" ",0,IF(B25&lt;70,(MAX(H25,C25)),(MAX(H25,C25*(1-(VLOOKUP(B25,'[1]Uniform Lifetime Table'!$A$5:$C$55,3,FALSE)))))))</f>
        <v>0</v>
      </c>
      <c r="D26" s="33">
        <f>IF(B26=" ",0,(D25-G25)*(1+$B$4))</f>
        <v>0</v>
      </c>
      <c r="E26" s="65"/>
      <c r="F26" s="33">
        <f>IF(B26=" ",0,(D25-G25+D26)/2)</f>
        <v>0</v>
      </c>
      <c r="G26" s="33">
        <f>IF(B26=" ",0,IF(B25&lt;70,0,I25/(VLOOKUP(B26,'[1]Uniform Lifetime Table'!$A$5:$C$55,2,FALSE))))</f>
        <v>0</v>
      </c>
      <c r="H26" s="33"/>
      <c r="I26" s="33">
        <f>D26-G26</f>
        <v>0</v>
      </c>
      <c r="J26" s="35" t="str">
        <f>IF(C26=0," ",J25*(1-L25)*(1-B$12))</f>
        <v> </v>
      </c>
      <c r="K26" s="35" t="str">
        <f>IF(C26=0," ",(1+$B$5)^(-((A26-$A$20)+(6/12))))</f>
        <v> </v>
      </c>
      <c r="L26" s="35" t="str">
        <f>IF(B26=" "," ",((12-$B$8)/12*(VLOOKUP('[1]Calculation IRS (ROP DB)'!B26,'[1]Mortality Table'!$A$4:$C$123,3,FALSE)))+($B$8/12*(VLOOKUP('[1]Calculation IRS (ROP DB)'!B26,'[1]Mortality Table'!$A$4:$C$123,3,FALSE))))</f>
        <v> </v>
      </c>
      <c r="M26" s="35" t="str">
        <f>IF(B26=" "," ",$B$12)</f>
        <v> </v>
      </c>
      <c r="N26" s="33">
        <f>IF(C26=0,0,MAX(0,L26*(C26-F26)*J26*K26))</f>
        <v>0</v>
      </c>
      <c r="O26" s="2"/>
      <c r="Q26" s="57"/>
      <c r="R26" s="58"/>
      <c r="S26" s="58"/>
      <c r="T26" s="58"/>
      <c r="U26" s="64"/>
      <c r="V26" s="63"/>
      <c r="W26" s="59"/>
      <c r="X26" s="59"/>
      <c r="Y26" s="58"/>
      <c r="Z26" s="59"/>
      <c r="AA26" s="60"/>
      <c r="AC26" s="36"/>
      <c r="AD26" s="63"/>
      <c r="AE26" s="59"/>
      <c r="AF26" s="36"/>
      <c r="AG26"/>
      <c r="AH26" s="59"/>
      <c r="AI26" s="59"/>
      <c r="AJ26" s="64"/>
      <c r="AK26" s="59"/>
      <c r="AL26" s="59"/>
      <c r="AM26" s="57"/>
      <c r="AO26" s="60"/>
      <c r="AP26" s="59"/>
      <c r="AQ26" s="61"/>
      <c r="AR26" s="2"/>
    </row>
    <row r="27" spans="1:44" ht="14.25">
      <c r="A27" s="43" t="s">
        <v>33</v>
      </c>
      <c r="B27" s="43" t="str">
        <f>IF(B26=" "," ",IF(B26+1&gt;$B$10," ",B26+1))</f>
        <v> </v>
      </c>
      <c r="C27" s="80">
        <f>IF(B27=" ",0,IF(B26&lt;70,(MAX(H26,C26)),(MAX(H26,C26*(1-(VLOOKUP(B26,'[2]Uniform Lifetime Table'!$A$5:$C$55,3,FALSE)))))))</f>
        <v>0</v>
      </c>
      <c r="D27" s="80">
        <f>IF(B27=" ",0,(D26-G26)*(1+$B$4))</f>
        <v>0</v>
      </c>
      <c r="E27" s="81"/>
      <c r="F27" s="80">
        <f>IF(B27=" ",0,(D26-G26+D27)/2)</f>
        <v>0</v>
      </c>
      <c r="G27" s="80">
        <f>IF(B27=" ",0,IF(B26&lt;70,0,I26/(VLOOKUP(B27,'[2]Uniform Lifetime Table'!$A$5:$C$55,2,FALSE))))</f>
        <v>0</v>
      </c>
      <c r="H27" s="80"/>
      <c r="I27" s="80">
        <f>D27-G27</f>
        <v>0</v>
      </c>
      <c r="J27" s="82" t="str">
        <f>IF(C27=0," ",J26*(1-L26)*(1-B$13))</f>
        <v> </v>
      </c>
      <c r="K27" s="82" t="str">
        <f>IF(C27=0," ",(1+$B$5)^(-((A27-$A$24)+(6/12))))</f>
        <v> </v>
      </c>
      <c r="L27" s="82" t="str">
        <f>IF(B27=" "," ",((12-$B$8)/12*(VLOOKUP('[2]Calculation IRS (ROP DB)'!B27,'[2]Mortality Table'!$A$4:$C$123,3,FALSE)))+($B$8/12*(VLOOKUP('[2]Calculation IRS (ROP DB)'!B27,'[2]Mortality Table'!$A$4:$C$123,3,FALSE))))</f>
        <v> </v>
      </c>
      <c r="M27" s="82" t="str">
        <f>IF(B27=" "," ",$B$13)</f>
        <v> </v>
      </c>
      <c r="N27" s="80">
        <f>SUM(N20:N26)</f>
        <v>84299.94677324752</v>
      </c>
      <c r="O27" s="83">
        <f>SUM(O20:O26)</f>
        <v>0</v>
      </c>
      <c r="Q27" s="57"/>
      <c r="R27" s="58"/>
      <c r="S27" s="58"/>
      <c r="T27" s="58"/>
      <c r="U27" s="64"/>
      <c r="V27" s="63"/>
      <c r="W27" s="59"/>
      <c r="X27" s="59"/>
      <c r="Y27" s="58"/>
      <c r="Z27" s="59"/>
      <c r="AA27" s="60"/>
      <c r="AC27" s="36"/>
      <c r="AD27" s="63"/>
      <c r="AE27" s="59"/>
      <c r="AF27" s="36"/>
      <c r="AG27"/>
      <c r="AH27" s="59"/>
      <c r="AI27" s="59"/>
      <c r="AJ27" s="64"/>
      <c r="AK27" s="59"/>
      <c r="AL27" s="59"/>
      <c r="AM27" s="57"/>
      <c r="AO27" s="60"/>
      <c r="AP27" s="59"/>
      <c r="AQ27" s="61"/>
      <c r="AR27" s="2"/>
    </row>
    <row r="28" spans="1:43" ht="12.7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5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="86" customFormat="1" ht="15"/>
    <row r="31" s="86" customFormat="1" ht="15">
      <c r="A31" s="86" t="s">
        <v>34</v>
      </c>
    </row>
    <row r="32" s="86" customFormat="1" ht="15">
      <c r="A32" s="86" t="s">
        <v>35</v>
      </c>
    </row>
    <row r="33" s="86" customFormat="1" ht="15">
      <c r="A33" s="87" t="s">
        <v>36</v>
      </c>
    </row>
    <row r="34" s="86" customFormat="1" ht="15">
      <c r="A34" s="86" t="s">
        <v>37</v>
      </c>
    </row>
    <row r="35" s="86" customFormat="1" ht="15">
      <c r="A35" s="86" t="s">
        <v>38</v>
      </c>
    </row>
    <row r="36" spans="1:43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:43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:43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:43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:43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:43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:43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:43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:43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:43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:43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:43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:43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:43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:43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:43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:43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:43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:43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:43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:43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:43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:43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:43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:43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:43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:43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:43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:43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:43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:43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:43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:43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:43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:43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:43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:43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:43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:43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:43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:43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:43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:43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:43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:43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:43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:43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:43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:43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:43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:43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:43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:43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:43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:43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:43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:43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:43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:43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:43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:43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:43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:43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:43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:43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:43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:43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:43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:43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:43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:43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:43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:43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:43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:43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:43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:43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:43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:43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:43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:43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:43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:43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:43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:43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:43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:43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:43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:43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:43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:43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:43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:43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:43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:43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:43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:43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:43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:43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:43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:43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:43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:43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:43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:43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:43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:43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:43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:43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:43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:43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:43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:43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:43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:43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:43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:43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:43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:43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:43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:43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:43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:43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:43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:43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:43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:43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:43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:43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:43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:43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:43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:43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:43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:43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:43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:43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:43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:43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:43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:43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:43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:43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:43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1:43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:43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:43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:43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1:43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:43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:43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1:43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1:43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1:43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:43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:43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1:43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1:43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1:43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1:43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1:43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1:43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1:43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1:43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1:43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1:43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1:43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1:43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1:43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1:43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1:43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1:43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1:43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1:43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</sheetData>
  <sheetProtection password="9BD7" sheet="1" objects="1" scenarios="1"/>
  <printOptions horizontalCentered="1"/>
  <pageMargins left="0.25" right="0.25" top="0.25" bottom="0.25" header="0.5" footer="0.5"/>
  <pageSetup fitToHeight="1" fitToWidth="1" horizontalDpi="600" verticalDpi="600" orientation="landscape" paperSize="5" scale="85" r:id="rId1"/>
  <colBreaks count="1" manualBreakCount="1">
    <brk id="14" min="3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23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9.140625" style="2" customWidth="1"/>
    <col min="2" max="2" width="12.140625" style="31" bestFit="1" customWidth="1"/>
    <col min="3" max="3" width="9.140625" style="15" customWidth="1"/>
    <col min="4" max="16384" width="9.140625" style="2" customWidth="1"/>
  </cols>
  <sheetData>
    <row r="1" spans="1:3" s="1" customFormat="1" ht="13.5">
      <c r="A1" s="1" t="s">
        <v>8</v>
      </c>
      <c r="B1" s="26"/>
      <c r="C1" s="13"/>
    </row>
    <row r="2" spans="2:3" s="1" customFormat="1" ht="13.5">
      <c r="B2" s="26"/>
      <c r="C2" s="13"/>
    </row>
    <row r="3" spans="1:3" s="12" customFormat="1" ht="13.5">
      <c r="A3" s="11" t="s">
        <v>7</v>
      </c>
      <c r="B3" s="27" t="s">
        <v>9</v>
      </c>
      <c r="C3" s="14" t="s">
        <v>10</v>
      </c>
    </row>
    <row r="4" spans="1:3" ht="14.25">
      <c r="A4" s="5">
        <v>1</v>
      </c>
      <c r="B4" s="28">
        <v>1000000</v>
      </c>
      <c r="C4" s="17">
        <v>0.000514</v>
      </c>
    </row>
    <row r="5" spans="1:4" ht="14.25">
      <c r="A5" s="7">
        <v>2</v>
      </c>
      <c r="B5" s="29">
        <f>B4-(B4*C4)</f>
        <v>999486</v>
      </c>
      <c r="C5" s="18">
        <v>0.000341</v>
      </c>
      <c r="D5" s="16"/>
    </row>
    <row r="6" spans="1:3" ht="14.25">
      <c r="A6" s="7">
        <v>3</v>
      </c>
      <c r="B6" s="29">
        <f>B5-(B5*C5)</f>
        <v>999145.175274</v>
      </c>
      <c r="C6" s="18">
        <v>0.00027</v>
      </c>
    </row>
    <row r="7" spans="1:3" ht="14.25">
      <c r="A7" s="7">
        <v>4</v>
      </c>
      <c r="B7" s="29">
        <f aca="true" t="shared" si="0" ref="B7:B70">B6-(B6*C6)</f>
        <v>998875.4060766761</v>
      </c>
      <c r="C7" s="18">
        <v>0.000207</v>
      </c>
    </row>
    <row r="8" spans="1:3" ht="14.25">
      <c r="A8" s="7">
        <v>5</v>
      </c>
      <c r="B8" s="29">
        <f t="shared" si="0"/>
        <v>998668.6388676182</v>
      </c>
      <c r="C8" s="18">
        <v>0.000188</v>
      </c>
    </row>
    <row r="9" spans="1:3" ht="14.25">
      <c r="A9" s="7">
        <v>6</v>
      </c>
      <c r="B9" s="29">
        <f t="shared" si="0"/>
        <v>998480.8891635111</v>
      </c>
      <c r="C9" s="18">
        <v>0.000179</v>
      </c>
    </row>
    <row r="10" spans="1:3" ht="14.25">
      <c r="A10" s="7">
        <v>7</v>
      </c>
      <c r="B10" s="29">
        <f t="shared" si="0"/>
        <v>998302.1610843508</v>
      </c>
      <c r="C10" s="18">
        <v>0.00017</v>
      </c>
    </row>
    <row r="11" spans="1:3" ht="14.25">
      <c r="A11" s="7">
        <v>8</v>
      </c>
      <c r="B11" s="29">
        <f t="shared" si="0"/>
        <v>998132.4497169665</v>
      </c>
      <c r="C11" s="18">
        <v>0.000154</v>
      </c>
    </row>
    <row r="12" spans="1:3" ht="14.25">
      <c r="A12" s="7">
        <v>9</v>
      </c>
      <c r="B12" s="29">
        <f t="shared" si="0"/>
        <v>997978.7373197101</v>
      </c>
      <c r="C12" s="18">
        <v>0.000148</v>
      </c>
    </row>
    <row r="13" spans="1:3" ht="14.25">
      <c r="A13" s="7">
        <v>10</v>
      </c>
      <c r="B13" s="29">
        <f t="shared" si="0"/>
        <v>997831.0364665868</v>
      </c>
      <c r="C13" s="18">
        <v>0.00015</v>
      </c>
    </row>
    <row r="14" spans="1:3" ht="14.25">
      <c r="A14" s="7">
        <v>11</v>
      </c>
      <c r="B14" s="29">
        <f t="shared" si="0"/>
        <v>997681.3618111168</v>
      </c>
      <c r="C14" s="18">
        <v>0.000158</v>
      </c>
    </row>
    <row r="15" spans="1:3" ht="14.25">
      <c r="A15" s="7">
        <v>12</v>
      </c>
      <c r="B15" s="29">
        <f t="shared" si="0"/>
        <v>997523.7281559507</v>
      </c>
      <c r="C15" s="18">
        <v>0.000171</v>
      </c>
    </row>
    <row r="16" spans="1:3" ht="14.25">
      <c r="A16" s="7">
        <v>13</v>
      </c>
      <c r="B16" s="29">
        <f t="shared" si="0"/>
        <v>997353.151598436</v>
      </c>
      <c r="C16" s="18">
        <v>0.000192</v>
      </c>
    </row>
    <row r="17" spans="1:3" ht="14.25">
      <c r="A17" s="7">
        <v>14</v>
      </c>
      <c r="B17" s="29">
        <f t="shared" si="0"/>
        <v>997161.6597933291</v>
      </c>
      <c r="C17" s="18">
        <v>0.000225</v>
      </c>
    </row>
    <row r="18" spans="1:3" ht="14.25">
      <c r="A18" s="7">
        <v>15</v>
      </c>
      <c r="B18" s="29">
        <f t="shared" si="0"/>
        <v>996937.2984198756</v>
      </c>
      <c r="C18" s="18">
        <v>0.000262</v>
      </c>
    </row>
    <row r="19" spans="1:3" ht="14.25">
      <c r="A19" s="7">
        <v>16</v>
      </c>
      <c r="B19" s="29">
        <f t="shared" si="0"/>
        <v>996676.1008476896</v>
      </c>
      <c r="C19" s="18">
        <v>0.000296</v>
      </c>
    </row>
    <row r="20" spans="1:3" ht="14.25">
      <c r="A20" s="7">
        <v>17</v>
      </c>
      <c r="B20" s="29">
        <f t="shared" si="0"/>
        <v>996381.0847218386</v>
      </c>
      <c r="C20" s="18">
        <v>0.000324</v>
      </c>
    </row>
    <row r="21" spans="1:3" ht="14.25">
      <c r="A21" s="7">
        <v>18</v>
      </c>
      <c r="B21" s="29">
        <f t="shared" si="0"/>
        <v>996058.2572503887</v>
      </c>
      <c r="C21" s="18">
        <v>0.000343</v>
      </c>
    </row>
    <row r="22" spans="1:3" ht="14.25">
      <c r="A22" s="7">
        <v>19</v>
      </c>
      <c r="B22" s="29">
        <f t="shared" si="0"/>
        <v>995716.6092681518</v>
      </c>
      <c r="C22" s="18">
        <v>0.000357</v>
      </c>
    </row>
    <row r="23" spans="1:3" ht="14.25">
      <c r="A23" s="7">
        <v>20</v>
      </c>
      <c r="B23" s="29">
        <f t="shared" si="0"/>
        <v>995361.1384386431</v>
      </c>
      <c r="C23" s="18">
        <v>0.000368</v>
      </c>
    </row>
    <row r="24" spans="1:3" ht="14.25">
      <c r="A24" s="7">
        <v>21</v>
      </c>
      <c r="B24" s="29">
        <f t="shared" si="0"/>
        <v>994994.8455396977</v>
      </c>
      <c r="C24" s="18">
        <v>0.000381</v>
      </c>
    </row>
    <row r="25" spans="1:3" ht="14.25">
      <c r="A25" s="7">
        <v>22</v>
      </c>
      <c r="B25" s="29">
        <f t="shared" si="0"/>
        <v>994615.752503547</v>
      </c>
      <c r="C25" s="18">
        <v>0.000396</v>
      </c>
    </row>
    <row r="26" spans="1:3" ht="14.25">
      <c r="A26" s="7">
        <v>23</v>
      </c>
      <c r="B26" s="29">
        <f t="shared" si="0"/>
        <v>994221.8846655556</v>
      </c>
      <c r="C26" s="18">
        <v>0.000418</v>
      </c>
    </row>
    <row r="27" spans="1:3" ht="14.25">
      <c r="A27" s="7">
        <v>24</v>
      </c>
      <c r="B27" s="29">
        <f t="shared" si="0"/>
        <v>993806.2999177653</v>
      </c>
      <c r="C27" s="18">
        <v>0.000441</v>
      </c>
    </row>
    <row r="28" spans="1:3" ht="14.25">
      <c r="A28" s="7">
        <v>25</v>
      </c>
      <c r="B28" s="29">
        <f t="shared" si="0"/>
        <v>993368.0313395016</v>
      </c>
      <c r="C28" s="18">
        <v>0.000468</v>
      </c>
    </row>
    <row r="29" spans="1:3" ht="14.25">
      <c r="A29" s="7">
        <v>26</v>
      </c>
      <c r="B29" s="29">
        <f t="shared" si="0"/>
        <v>992903.1351008348</v>
      </c>
      <c r="C29" s="18">
        <v>0.0005</v>
      </c>
    </row>
    <row r="30" spans="1:3" ht="14.25">
      <c r="A30" s="7">
        <v>27</v>
      </c>
      <c r="B30" s="29">
        <f t="shared" si="0"/>
        <v>992406.6835332843</v>
      </c>
      <c r="C30" s="18">
        <v>0.000523</v>
      </c>
    </row>
    <row r="31" spans="1:3" ht="14.25">
      <c r="A31" s="7">
        <v>28</v>
      </c>
      <c r="B31" s="29">
        <f t="shared" si="0"/>
        <v>991887.6548377965</v>
      </c>
      <c r="C31" s="18">
        <v>0.000543</v>
      </c>
    </row>
    <row r="32" spans="1:3" ht="14.25">
      <c r="A32" s="7">
        <v>29</v>
      </c>
      <c r="B32" s="29">
        <f t="shared" si="0"/>
        <v>991349.0598412196</v>
      </c>
      <c r="C32" s="18">
        <v>0.000564</v>
      </c>
    </row>
    <row r="33" spans="1:3" ht="14.25">
      <c r="A33" s="7">
        <v>30</v>
      </c>
      <c r="B33" s="29">
        <f t="shared" si="0"/>
        <v>990789.9389714692</v>
      </c>
      <c r="C33" s="18">
        <v>0.000588</v>
      </c>
    </row>
    <row r="34" spans="1:3" ht="14.25">
      <c r="A34" s="7">
        <v>31</v>
      </c>
      <c r="B34" s="29">
        <f t="shared" si="0"/>
        <v>990207.3544873539</v>
      </c>
      <c r="C34" s="18">
        <v>0.000612</v>
      </c>
    </row>
    <row r="35" spans="1:3" ht="14.25">
      <c r="A35" s="7">
        <v>32</v>
      </c>
      <c r="B35" s="29">
        <f t="shared" si="0"/>
        <v>989601.3475864077</v>
      </c>
      <c r="C35" s="18">
        <v>0.000633</v>
      </c>
    </row>
    <row r="36" spans="1:3" ht="14.25">
      <c r="A36" s="7">
        <v>33</v>
      </c>
      <c r="B36" s="29">
        <f t="shared" si="0"/>
        <v>988974.9299333855</v>
      </c>
      <c r="C36" s="18">
        <v>0.000649</v>
      </c>
    </row>
    <row r="37" spans="1:3" ht="14.25">
      <c r="A37" s="7">
        <v>34</v>
      </c>
      <c r="B37" s="29">
        <f t="shared" si="0"/>
        <v>988333.0852038587</v>
      </c>
      <c r="C37" s="18">
        <v>0.000661</v>
      </c>
    </row>
    <row r="38" spans="1:3" ht="14.25">
      <c r="A38" s="7">
        <v>35</v>
      </c>
      <c r="B38" s="29">
        <f t="shared" si="0"/>
        <v>987679.7970345389</v>
      </c>
      <c r="C38" s="18">
        <v>0.000675</v>
      </c>
    </row>
    <row r="39" spans="1:3" ht="14.25">
      <c r="A39" s="7">
        <v>36</v>
      </c>
      <c r="B39" s="29">
        <f t="shared" si="0"/>
        <v>987013.1131715407</v>
      </c>
      <c r="C39" s="18">
        <v>0.000695</v>
      </c>
    </row>
    <row r="40" spans="1:3" ht="14.25">
      <c r="A40" s="7">
        <v>37</v>
      </c>
      <c r="B40" s="29">
        <f t="shared" si="0"/>
        <v>986327.1390578864</v>
      </c>
      <c r="C40" s="18">
        <v>0.000727</v>
      </c>
    </row>
    <row r="41" spans="1:3" ht="14.25">
      <c r="A41" s="7">
        <v>38</v>
      </c>
      <c r="B41" s="29">
        <f t="shared" si="0"/>
        <v>985610.0792277914</v>
      </c>
      <c r="C41" s="18">
        <v>0.000768</v>
      </c>
    </row>
    <row r="42" spans="1:3" ht="14.25">
      <c r="A42" s="7">
        <v>39</v>
      </c>
      <c r="B42" s="29">
        <f t="shared" si="0"/>
        <v>984853.1306869445</v>
      </c>
      <c r="C42" s="18">
        <v>0.000819</v>
      </c>
    </row>
    <row r="43" spans="1:3" ht="14.25">
      <c r="A43" s="7">
        <v>40</v>
      </c>
      <c r="B43" s="29">
        <f t="shared" si="0"/>
        <v>984046.5359729119</v>
      </c>
      <c r="C43" s="18">
        <v>0.000879</v>
      </c>
    </row>
    <row r="44" spans="1:3" ht="14.25">
      <c r="A44" s="7">
        <v>41</v>
      </c>
      <c r="B44" s="29">
        <f t="shared" si="0"/>
        <v>983181.5590677917</v>
      </c>
      <c r="C44" s="18">
        <v>0.000944</v>
      </c>
    </row>
    <row r="45" spans="1:3" ht="14.25">
      <c r="A45" s="7">
        <v>42</v>
      </c>
      <c r="B45" s="29">
        <f t="shared" si="0"/>
        <v>982253.4356760316</v>
      </c>
      <c r="C45" s="18">
        <v>0.001014</v>
      </c>
    </row>
    <row r="46" spans="1:3" ht="14.25">
      <c r="A46" s="7">
        <v>43</v>
      </c>
      <c r="B46" s="29">
        <f t="shared" si="0"/>
        <v>981257.4306922561</v>
      </c>
      <c r="C46" s="18">
        <v>0.001083</v>
      </c>
    </row>
    <row r="47" spans="1:3" ht="14.25">
      <c r="A47" s="7">
        <v>44</v>
      </c>
      <c r="B47" s="29">
        <f t="shared" si="0"/>
        <v>980194.7288948164</v>
      </c>
      <c r="C47" s="18">
        <v>0.001151</v>
      </c>
    </row>
    <row r="48" spans="1:3" ht="14.25">
      <c r="A48" s="7">
        <v>45</v>
      </c>
      <c r="B48" s="29">
        <f t="shared" si="0"/>
        <v>979066.5247618584</v>
      </c>
      <c r="C48" s="18">
        <v>0.001224</v>
      </c>
    </row>
    <row r="49" spans="1:3" ht="14.25">
      <c r="A49" s="7">
        <v>46</v>
      </c>
      <c r="B49" s="29">
        <f t="shared" si="0"/>
        <v>977868.1473355499</v>
      </c>
      <c r="C49" s="18">
        <v>0.001312</v>
      </c>
    </row>
    <row r="50" spans="1:3" ht="14.25">
      <c r="A50" s="7">
        <v>47</v>
      </c>
      <c r="B50" s="29">
        <f t="shared" si="0"/>
        <v>976585.1843262457</v>
      </c>
      <c r="C50" s="18">
        <v>0.001422</v>
      </c>
    </row>
    <row r="51" spans="1:3" ht="14.25">
      <c r="A51" s="7">
        <v>48</v>
      </c>
      <c r="B51" s="29">
        <f t="shared" si="0"/>
        <v>975196.4801941337</v>
      </c>
      <c r="C51" s="18">
        <v>0.001554</v>
      </c>
    </row>
    <row r="52" spans="1:3" ht="14.25">
      <c r="A52" s="7">
        <v>49</v>
      </c>
      <c r="B52" s="29">
        <f t="shared" si="0"/>
        <v>973681.024863912</v>
      </c>
      <c r="C52" s="18">
        <v>0.001699</v>
      </c>
    </row>
    <row r="53" spans="1:3" ht="14.25">
      <c r="A53" s="7">
        <v>50</v>
      </c>
      <c r="B53" s="29">
        <f t="shared" si="0"/>
        <v>972026.7408026683</v>
      </c>
      <c r="C53" s="18">
        <v>0.001869</v>
      </c>
    </row>
    <row r="54" spans="1:3" ht="14.25">
      <c r="A54" s="7">
        <v>51</v>
      </c>
      <c r="B54" s="29">
        <f t="shared" si="0"/>
        <v>970210.0228241081</v>
      </c>
      <c r="C54" s="18">
        <v>0.002065</v>
      </c>
    </row>
    <row r="55" spans="1:3" ht="14.25">
      <c r="A55" s="7">
        <v>52</v>
      </c>
      <c r="B55" s="29">
        <f t="shared" si="0"/>
        <v>968206.5391269764</v>
      </c>
      <c r="C55" s="18">
        <v>0.002302</v>
      </c>
    </row>
    <row r="56" spans="1:3" ht="14.25">
      <c r="A56" s="7">
        <v>53</v>
      </c>
      <c r="B56" s="29">
        <f t="shared" si="0"/>
        <v>965977.7276739061</v>
      </c>
      <c r="C56" s="18">
        <v>0.002571</v>
      </c>
    </row>
    <row r="57" spans="1:3" ht="14.25">
      <c r="A57" s="7">
        <v>54</v>
      </c>
      <c r="B57" s="29">
        <f t="shared" si="0"/>
        <v>963494.1989360566</v>
      </c>
      <c r="C57" s="18">
        <v>0.002854</v>
      </c>
    </row>
    <row r="58" spans="1:3" ht="14.25">
      <c r="A58" s="7">
        <v>55</v>
      </c>
      <c r="B58" s="29">
        <f t="shared" si="0"/>
        <v>960744.3864922931</v>
      </c>
      <c r="C58" s="18">
        <v>0.003197</v>
      </c>
    </row>
    <row r="59" spans="1:3" ht="14.25">
      <c r="A59" s="7">
        <v>56</v>
      </c>
      <c r="B59" s="29">
        <f t="shared" si="0"/>
        <v>957672.8866886772</v>
      </c>
      <c r="C59" s="18">
        <v>0.003614</v>
      </c>
    </row>
    <row r="60" spans="1:3" ht="14.25">
      <c r="A60" s="7">
        <v>57</v>
      </c>
      <c r="B60" s="29">
        <f t="shared" si="0"/>
        <v>954211.8568761843</v>
      </c>
      <c r="C60" s="18">
        <v>0.004124</v>
      </c>
    </row>
    <row r="61" spans="1:3" ht="14.25">
      <c r="A61" s="7">
        <v>58</v>
      </c>
      <c r="B61" s="29">
        <f t="shared" si="0"/>
        <v>950276.687178427</v>
      </c>
      <c r="C61" s="18">
        <v>0.004712</v>
      </c>
    </row>
    <row r="62" spans="1:3" ht="14.25">
      <c r="A62" s="7">
        <v>59</v>
      </c>
      <c r="B62" s="29">
        <f t="shared" si="0"/>
        <v>945798.9834284423</v>
      </c>
      <c r="C62" s="18">
        <v>0.005345</v>
      </c>
    </row>
    <row r="63" spans="1:3" ht="14.25">
      <c r="A63" s="7">
        <v>60</v>
      </c>
      <c r="B63" s="29">
        <f t="shared" si="0"/>
        <v>940743.6878620172</v>
      </c>
      <c r="C63" s="18">
        <v>0.006062</v>
      </c>
    </row>
    <row r="64" spans="1:3" ht="14.25">
      <c r="A64" s="7">
        <v>61</v>
      </c>
      <c r="B64" s="29">
        <f t="shared" si="0"/>
        <v>935040.8996261976</v>
      </c>
      <c r="C64" s="18">
        <v>0.006912</v>
      </c>
    </row>
    <row r="65" spans="1:3" ht="14.25">
      <c r="A65" s="7">
        <v>62</v>
      </c>
      <c r="B65" s="29">
        <f t="shared" si="0"/>
        <v>928577.8969279814</v>
      </c>
      <c r="C65" s="18">
        <v>0.007846</v>
      </c>
    </row>
    <row r="66" spans="1:3" ht="14.25">
      <c r="A66" s="7">
        <v>63</v>
      </c>
      <c r="B66" s="29">
        <f t="shared" si="0"/>
        <v>921292.2747486845</v>
      </c>
      <c r="C66" s="18">
        <v>0.008958</v>
      </c>
    </row>
    <row r="67" spans="1:3" ht="14.25">
      <c r="A67" s="7">
        <v>64</v>
      </c>
      <c r="B67" s="29">
        <f t="shared" si="0"/>
        <v>913039.3385514858</v>
      </c>
      <c r="C67" s="18">
        <v>0.010151</v>
      </c>
    </row>
    <row r="68" spans="1:3" ht="14.25">
      <c r="A68" s="7">
        <v>65</v>
      </c>
      <c r="B68" s="29">
        <f t="shared" si="0"/>
        <v>903771.0762258497</v>
      </c>
      <c r="C68" s="18">
        <v>0.011441</v>
      </c>
    </row>
    <row r="69" spans="1:3" ht="14.25">
      <c r="A69" s="7">
        <v>66</v>
      </c>
      <c r="B69" s="29">
        <f t="shared" si="0"/>
        <v>893431.0313427497</v>
      </c>
      <c r="C69" s="18">
        <v>0.01287</v>
      </c>
    </row>
    <row r="70" spans="1:3" ht="14.25">
      <c r="A70" s="7">
        <v>67</v>
      </c>
      <c r="B70" s="29">
        <f t="shared" si="0"/>
        <v>881932.5739693685</v>
      </c>
      <c r="C70" s="18">
        <v>0.014291</v>
      </c>
    </row>
    <row r="71" spans="1:3" ht="14.25">
      <c r="A71" s="7">
        <v>68</v>
      </c>
      <c r="B71" s="29">
        <f aca="true" t="shared" si="1" ref="B71:B122">B70-(B70*C70)</f>
        <v>869328.8755547722</v>
      </c>
      <c r="C71" s="18">
        <v>0.015614</v>
      </c>
    </row>
    <row r="72" spans="1:3" ht="14.25">
      <c r="A72" s="7">
        <v>69</v>
      </c>
      <c r="B72" s="29">
        <f t="shared" si="1"/>
        <v>855755.17449186</v>
      </c>
      <c r="C72" s="18">
        <v>0.017</v>
      </c>
    </row>
    <row r="73" spans="1:3" ht="14.25">
      <c r="A73" s="7">
        <v>70</v>
      </c>
      <c r="B73" s="29">
        <f t="shared" si="1"/>
        <v>841207.3365254983</v>
      </c>
      <c r="C73" s="18">
        <v>0.018396</v>
      </c>
    </row>
    <row r="74" spans="1:3" ht="14.25">
      <c r="A74" s="7">
        <v>71</v>
      </c>
      <c r="B74" s="29">
        <f t="shared" si="1"/>
        <v>825732.4863627752</v>
      </c>
      <c r="C74" s="18">
        <v>0.020025</v>
      </c>
    </row>
    <row r="75" spans="1:3" ht="14.25">
      <c r="A75" s="7">
        <v>72</v>
      </c>
      <c r="B75" s="29">
        <f t="shared" si="1"/>
        <v>809197.1933233606</v>
      </c>
      <c r="C75" s="18">
        <v>0.022026</v>
      </c>
    </row>
    <row r="76" spans="1:3" ht="14.25">
      <c r="A76" s="7">
        <v>73</v>
      </c>
      <c r="B76" s="29">
        <f t="shared" si="1"/>
        <v>791373.8159432203</v>
      </c>
      <c r="C76" s="18">
        <v>0.024187</v>
      </c>
    </row>
    <row r="77" spans="1:3" ht="14.25">
      <c r="A77" s="7">
        <v>74</v>
      </c>
      <c r="B77" s="29">
        <f t="shared" si="1"/>
        <v>772232.8574570016</v>
      </c>
      <c r="C77" s="18">
        <v>0.026581</v>
      </c>
    </row>
    <row r="78" spans="1:3" ht="14.25">
      <c r="A78" s="7">
        <v>75</v>
      </c>
      <c r="B78" s="29">
        <f t="shared" si="1"/>
        <v>751706.135872937</v>
      </c>
      <c r="C78" s="18">
        <v>0.02931</v>
      </c>
    </row>
    <row r="79" spans="1:3" ht="14.25">
      <c r="A79" s="7">
        <v>76</v>
      </c>
      <c r="B79" s="29">
        <f t="shared" si="1"/>
        <v>729673.6290305012</v>
      </c>
      <c r="C79" s="18">
        <v>0.032392</v>
      </c>
    </row>
    <row r="80" spans="1:3" ht="14.25">
      <c r="A80" s="7">
        <v>77</v>
      </c>
      <c r="B80" s="29">
        <f t="shared" si="1"/>
        <v>706038.0408389452</v>
      </c>
      <c r="C80" s="18">
        <v>0.036288</v>
      </c>
    </row>
    <row r="81" spans="1:3" ht="14.25">
      <c r="A81" s="7">
        <v>78</v>
      </c>
      <c r="B81" s="29">
        <f t="shared" si="1"/>
        <v>680417.3324129815</v>
      </c>
      <c r="C81" s="18">
        <v>0.040636</v>
      </c>
    </row>
    <row r="82" spans="1:3" ht="14.25">
      <c r="A82" s="7">
        <v>79</v>
      </c>
      <c r="B82" s="29">
        <f t="shared" si="1"/>
        <v>652767.8936930476</v>
      </c>
      <c r="C82" s="18">
        <v>0.045463</v>
      </c>
    </row>
    <row r="83" spans="1:3" ht="14.25">
      <c r="A83" s="7">
        <v>80</v>
      </c>
      <c r="B83" s="29">
        <f t="shared" si="1"/>
        <v>623091.1069420805</v>
      </c>
      <c r="C83" s="18">
        <v>0.050795</v>
      </c>
    </row>
    <row r="84" spans="1:3" ht="14.25">
      <c r="A84" s="7">
        <v>81</v>
      </c>
      <c r="B84" s="29">
        <f t="shared" si="1"/>
        <v>591441.1941649576</v>
      </c>
      <c r="C84" s="18">
        <v>0.056655</v>
      </c>
    </row>
    <row r="85" spans="1:3" ht="14.25">
      <c r="A85" s="7">
        <v>82</v>
      </c>
      <c r="B85" s="29">
        <f t="shared" si="1"/>
        <v>557933.0933095419</v>
      </c>
      <c r="C85" s="18">
        <v>0.063064</v>
      </c>
    </row>
    <row r="86" spans="1:3" ht="14.25">
      <c r="A86" s="7">
        <v>83</v>
      </c>
      <c r="B86" s="29">
        <f t="shared" si="1"/>
        <v>522747.60071306897</v>
      </c>
      <c r="C86" s="18">
        <v>0.069481</v>
      </c>
    </row>
    <row r="87" spans="1:3" ht="14.25">
      <c r="A87" s="7">
        <v>84</v>
      </c>
      <c r="B87" s="29">
        <f t="shared" si="1"/>
        <v>486426.5746679242</v>
      </c>
      <c r="C87" s="18">
        <v>0.076539</v>
      </c>
    </row>
    <row r="88" spans="1:3" ht="14.25">
      <c r="A88" s="7">
        <v>85</v>
      </c>
      <c r="B88" s="29">
        <f t="shared" si="1"/>
        <v>449195.971069416</v>
      </c>
      <c r="C88" s="18">
        <v>0.084129</v>
      </c>
    </row>
    <row r="89" spans="1:3" ht="14.25">
      <c r="A89" s="7">
        <v>86</v>
      </c>
      <c r="B89" s="29">
        <f t="shared" si="1"/>
        <v>411405.56321931706</v>
      </c>
      <c r="C89" s="18">
        <v>0.092686</v>
      </c>
    </row>
    <row r="90" spans="1:3" ht="14.25">
      <c r="A90" s="7">
        <v>87</v>
      </c>
      <c r="B90" s="29">
        <f t="shared" si="1"/>
        <v>373274.02718677145</v>
      </c>
      <c r="C90" s="18">
        <v>0.103014</v>
      </c>
    </row>
    <row r="91" spans="1:3" ht="14.25">
      <c r="A91" s="7">
        <v>88</v>
      </c>
      <c r="B91" s="29">
        <f t="shared" si="1"/>
        <v>334821.5765501534</v>
      </c>
      <c r="C91" s="18">
        <v>0.114434</v>
      </c>
    </row>
    <row r="92" spans="1:3" ht="14.25">
      <c r="A92" s="7">
        <v>89</v>
      </c>
      <c r="B92" s="29">
        <f t="shared" si="1"/>
        <v>296506.60425921314</v>
      </c>
      <c r="C92" s="18">
        <v>0.126925</v>
      </c>
    </row>
    <row r="93" spans="1:3" ht="14.25">
      <c r="A93" s="7">
        <v>90</v>
      </c>
      <c r="B93" s="29">
        <f t="shared" si="1"/>
        <v>258872.5035136125</v>
      </c>
      <c r="C93" s="18">
        <v>0.14065</v>
      </c>
    </row>
    <row r="94" spans="1:3" ht="14.25">
      <c r="A94" s="7">
        <v>91</v>
      </c>
      <c r="B94" s="29">
        <f t="shared" si="1"/>
        <v>222462.0858944229</v>
      </c>
      <c r="C94" s="18">
        <v>0.154664</v>
      </c>
    </row>
    <row r="95" spans="1:3" ht="14.25">
      <c r="A95" s="7">
        <v>92</v>
      </c>
      <c r="B95" s="29">
        <f t="shared" si="1"/>
        <v>188055.20984164788</v>
      </c>
      <c r="C95" s="18">
        <v>0.17019</v>
      </c>
    </row>
    <row r="96" spans="1:3" ht="14.25">
      <c r="A96" s="7">
        <v>93</v>
      </c>
      <c r="B96" s="29">
        <f t="shared" si="1"/>
        <v>156050.09367869783</v>
      </c>
      <c r="C96" s="18">
        <v>0.186631</v>
      </c>
    </row>
    <row r="97" spans="1:3" ht="14.25">
      <c r="A97" s="7">
        <v>94</v>
      </c>
      <c r="B97" s="29">
        <f t="shared" si="1"/>
        <v>126926.30864534878</v>
      </c>
      <c r="C97" s="18">
        <v>0.203518</v>
      </c>
    </row>
    <row r="98" spans="1:3" ht="14.25">
      <c r="A98" s="7">
        <v>95</v>
      </c>
      <c r="B98" s="29">
        <f t="shared" si="1"/>
        <v>101094.52016246469</v>
      </c>
      <c r="C98" s="18">
        <v>0.222123</v>
      </c>
    </row>
    <row r="99" spans="1:3" ht="14.25">
      <c r="A99" s="7">
        <v>96</v>
      </c>
      <c r="B99" s="29">
        <f t="shared" si="1"/>
        <v>78639.10206041754</v>
      </c>
      <c r="C99" s="18">
        <v>0.240233</v>
      </c>
    </row>
    <row r="100" spans="1:3" ht="14.25">
      <c r="A100" s="7">
        <v>97</v>
      </c>
      <c r="B100" s="29">
        <f t="shared" si="1"/>
        <v>59747.39465513725</v>
      </c>
      <c r="C100" s="18">
        <v>0.25938</v>
      </c>
    </row>
    <row r="101" spans="1:3" ht="14.25">
      <c r="A101" s="7">
        <v>98</v>
      </c>
      <c r="B101" s="29">
        <f t="shared" si="1"/>
        <v>44250.11542948775</v>
      </c>
      <c r="C101" s="18">
        <v>0.278936</v>
      </c>
    </row>
    <row r="102" spans="1:3" ht="14.25">
      <c r="A102" s="7">
        <v>99</v>
      </c>
      <c r="B102" s="29">
        <f t="shared" si="1"/>
        <v>31907.16523204815</v>
      </c>
      <c r="C102" s="18">
        <v>0.297614</v>
      </c>
    </row>
    <row r="103" spans="1:3" ht="14.25">
      <c r="A103" s="7">
        <v>100</v>
      </c>
      <c r="B103" s="29">
        <f t="shared" si="1"/>
        <v>22411.146158677373</v>
      </c>
      <c r="C103" s="18">
        <v>0.31663</v>
      </c>
    </row>
    <row r="104" spans="1:3" ht="14.25">
      <c r="A104" s="7">
        <v>101</v>
      </c>
      <c r="B104" s="29">
        <f t="shared" si="1"/>
        <v>15315.104950455356</v>
      </c>
      <c r="C104" s="18">
        <v>0.338758</v>
      </c>
    </row>
    <row r="105" spans="1:3" ht="14.25">
      <c r="A105" s="7">
        <v>102</v>
      </c>
      <c r="B105" s="29">
        <f t="shared" si="1"/>
        <v>10126.990627649</v>
      </c>
      <c r="C105" s="18">
        <v>0.35883</v>
      </c>
    </row>
    <row r="106" spans="1:3" ht="14.25">
      <c r="A106" s="7">
        <v>103</v>
      </c>
      <c r="B106" s="29">
        <f t="shared" si="1"/>
        <v>6493.12258072971</v>
      </c>
      <c r="C106" s="18">
        <v>0.380735</v>
      </c>
    </row>
    <row r="107" spans="1:3" ht="14.25">
      <c r="A107" s="7">
        <v>104</v>
      </c>
      <c r="B107" s="29">
        <f t="shared" si="1"/>
        <v>4020.9635549555837</v>
      </c>
      <c r="C107" s="18">
        <v>0.404426</v>
      </c>
    </row>
    <row r="108" spans="1:3" ht="14.25">
      <c r="A108" s="7">
        <v>105</v>
      </c>
      <c r="B108" s="29">
        <f t="shared" si="1"/>
        <v>2394.781348279117</v>
      </c>
      <c r="C108" s="18">
        <v>0.427883</v>
      </c>
    </row>
    <row r="109" spans="1:3" ht="14.25">
      <c r="A109" s="7">
        <v>106</v>
      </c>
      <c r="B109" s="29">
        <f t="shared" si="1"/>
        <v>1370.0951206334037</v>
      </c>
      <c r="C109" s="18">
        <v>0.449085</v>
      </c>
    </row>
    <row r="110" spans="1:3" ht="14.25">
      <c r="A110" s="7">
        <v>107</v>
      </c>
      <c r="B110" s="29">
        <f t="shared" si="1"/>
        <v>754.8059533837516</v>
      </c>
      <c r="C110" s="18">
        <v>0.466012</v>
      </c>
    </row>
    <row r="111" spans="1:3" ht="14.25">
      <c r="A111" s="7">
        <v>108</v>
      </c>
      <c r="B111" s="29">
        <f t="shared" si="1"/>
        <v>403.0573214354827</v>
      </c>
      <c r="C111" s="18">
        <v>0.478582</v>
      </c>
    </row>
    <row r="112" spans="1:3" ht="14.25">
      <c r="A112" s="7">
        <v>109</v>
      </c>
      <c r="B112" s="29">
        <f t="shared" si="1"/>
        <v>210.1613424282465</v>
      </c>
      <c r="C112" s="18">
        <v>0.48814</v>
      </c>
    </row>
    <row r="113" spans="1:3" ht="14.25">
      <c r="A113" s="7">
        <v>110</v>
      </c>
      <c r="B113" s="29">
        <f t="shared" si="1"/>
        <v>107.57318473532226</v>
      </c>
      <c r="C113" s="18">
        <v>0.494813</v>
      </c>
    </row>
    <row r="114" spans="1:3" ht="14.25">
      <c r="A114" s="7">
        <v>111</v>
      </c>
      <c r="B114" s="29">
        <f t="shared" si="1"/>
        <v>54.344574476883245</v>
      </c>
      <c r="C114" s="18">
        <v>0.498724</v>
      </c>
    </row>
    <row r="115" spans="1:3" ht="14.25">
      <c r="A115" s="7">
        <v>112</v>
      </c>
      <c r="B115" s="29">
        <f t="shared" si="1"/>
        <v>27.241630915474126</v>
      </c>
      <c r="C115" s="18">
        <v>0.5</v>
      </c>
    </row>
    <row r="116" spans="1:3" ht="14.25">
      <c r="A116" s="7">
        <v>113</v>
      </c>
      <c r="B116" s="29">
        <f t="shared" si="1"/>
        <v>13.620815457737063</v>
      </c>
      <c r="C116" s="18">
        <v>0.5</v>
      </c>
    </row>
    <row r="117" spans="1:3" ht="14.25">
      <c r="A117" s="7">
        <v>114</v>
      </c>
      <c r="B117" s="29">
        <f t="shared" si="1"/>
        <v>6.810407728868531</v>
      </c>
      <c r="C117" s="18">
        <v>0.5</v>
      </c>
    </row>
    <row r="118" spans="1:3" ht="14.25">
      <c r="A118" s="7">
        <v>115</v>
      </c>
      <c r="B118" s="29">
        <f t="shared" si="1"/>
        <v>3.4052038644342657</v>
      </c>
      <c r="C118" s="18">
        <v>0.5</v>
      </c>
    </row>
    <row r="119" spans="1:3" ht="14.25">
      <c r="A119" s="7">
        <v>116</v>
      </c>
      <c r="B119" s="29">
        <f t="shared" si="1"/>
        <v>1.7026019322171329</v>
      </c>
      <c r="C119" s="18">
        <v>0.5</v>
      </c>
    </row>
    <row r="120" spans="1:3" ht="14.25">
      <c r="A120" s="7">
        <v>117</v>
      </c>
      <c r="B120" s="29">
        <f t="shared" si="1"/>
        <v>0.8513009661085664</v>
      </c>
      <c r="C120" s="18">
        <v>0.5</v>
      </c>
    </row>
    <row r="121" spans="1:3" ht="14.25">
      <c r="A121" s="7">
        <v>118</v>
      </c>
      <c r="B121" s="29">
        <f t="shared" si="1"/>
        <v>0.4256504830542832</v>
      </c>
      <c r="C121" s="18">
        <v>0.5</v>
      </c>
    </row>
    <row r="122" spans="1:3" ht="14.25">
      <c r="A122" s="7">
        <v>119</v>
      </c>
      <c r="B122" s="29">
        <f t="shared" si="1"/>
        <v>0.2128252415271416</v>
      </c>
      <c r="C122" s="18">
        <v>0.5</v>
      </c>
    </row>
    <row r="123" spans="1:3" ht="14.25">
      <c r="A123" s="9">
        <v>120</v>
      </c>
      <c r="B123" s="30">
        <f>B122-(B122*C122)</f>
        <v>0.1064126207635708</v>
      </c>
      <c r="C123" s="19">
        <v>1</v>
      </c>
    </row>
  </sheetData>
  <sheetProtection password="9BD7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55"/>
  <sheetViews>
    <sheetView workbookViewId="0" topLeftCell="A1">
      <pane ySplit="4" topLeftCell="BM7" activePane="bottomLeft" state="frozen"/>
      <selection pane="topLeft" activeCell="A1" sqref="A1"/>
      <selection pane="bottomLeft" activeCell="C13" sqref="C13"/>
    </sheetView>
  </sheetViews>
  <sheetFormatPr defaultColWidth="9.140625" defaultRowHeight="12.75"/>
  <cols>
    <col min="1" max="1" width="6.28125" style="2" customWidth="1"/>
    <col min="2" max="2" width="14.421875" style="25" bestFit="1" customWidth="1"/>
    <col min="3" max="3" width="12.7109375" style="2" customWidth="1"/>
    <col min="4" max="4" width="9.140625" style="2" customWidth="1"/>
    <col min="5" max="5" width="11.57421875" style="2" customWidth="1"/>
    <col min="6" max="16384" width="9.140625" style="2" customWidth="1"/>
  </cols>
  <sheetData>
    <row r="1" spans="1:2" s="1" customFormat="1" ht="13.5">
      <c r="A1" s="1" t="s">
        <v>11</v>
      </c>
      <c r="B1" s="20"/>
    </row>
    <row r="2" spans="1:2" s="1" customFormat="1" ht="13.5">
      <c r="A2" s="1" t="s">
        <v>12</v>
      </c>
      <c r="B2" s="20"/>
    </row>
    <row r="3" s="1" customFormat="1" ht="13.5">
      <c r="B3" s="20"/>
    </row>
    <row r="4" spans="1:3" s="12" customFormat="1" ht="36.75" customHeight="1">
      <c r="A4" s="11" t="s">
        <v>7</v>
      </c>
      <c r="B4" s="21" t="s">
        <v>14</v>
      </c>
      <c r="C4" s="11" t="s">
        <v>13</v>
      </c>
    </row>
    <row r="5" spans="1:5" ht="14.25">
      <c r="A5" s="5">
        <v>70</v>
      </c>
      <c r="B5" s="22">
        <v>27.4</v>
      </c>
      <c r="C5" s="6">
        <f>1/B5</f>
        <v>0.03649635036496351</v>
      </c>
      <c r="D5" s="3"/>
      <c r="E5" s="4"/>
    </row>
    <row r="6" spans="1:5" ht="14.25">
      <c r="A6" s="7">
        <v>71</v>
      </c>
      <c r="B6" s="23">
        <v>26.5</v>
      </c>
      <c r="C6" s="8">
        <f>1/B6</f>
        <v>0.03773584905660377</v>
      </c>
      <c r="D6" s="3"/>
      <c r="E6" s="4"/>
    </row>
    <row r="7" spans="1:3" ht="14.25">
      <c r="A7" s="7">
        <v>72</v>
      </c>
      <c r="B7" s="23">
        <v>25.6</v>
      </c>
      <c r="C7" s="8">
        <f aca="true" t="shared" si="0" ref="C7:C55">1/B7</f>
        <v>0.0390625</v>
      </c>
    </row>
    <row r="8" spans="1:3" ht="14.25">
      <c r="A8" s="7">
        <v>73</v>
      </c>
      <c r="B8" s="23">
        <v>24.7</v>
      </c>
      <c r="C8" s="8">
        <f t="shared" si="0"/>
        <v>0.04048582995951417</v>
      </c>
    </row>
    <row r="9" spans="1:3" ht="14.25">
      <c r="A9" s="7">
        <v>74</v>
      </c>
      <c r="B9" s="23">
        <v>23.8</v>
      </c>
      <c r="C9" s="8">
        <f t="shared" si="0"/>
        <v>0.04201680672268907</v>
      </c>
    </row>
    <row r="10" spans="1:3" ht="14.25">
      <c r="A10" s="7">
        <v>75</v>
      </c>
      <c r="B10" s="23">
        <v>22.9</v>
      </c>
      <c r="C10" s="8">
        <f t="shared" si="0"/>
        <v>0.04366812227074236</v>
      </c>
    </row>
    <row r="11" spans="1:3" ht="14.25">
      <c r="A11" s="7">
        <v>76</v>
      </c>
      <c r="B11" s="23">
        <v>22</v>
      </c>
      <c r="C11" s="8">
        <f t="shared" si="0"/>
        <v>0.045454545454545456</v>
      </c>
    </row>
    <row r="12" spans="1:3" ht="14.25">
      <c r="A12" s="7">
        <v>77</v>
      </c>
      <c r="B12" s="23">
        <v>21.2</v>
      </c>
      <c r="C12" s="8">
        <f t="shared" si="0"/>
        <v>0.04716981132075472</v>
      </c>
    </row>
    <row r="13" spans="1:3" ht="14.25">
      <c r="A13" s="7">
        <v>78</v>
      </c>
      <c r="B13" s="23">
        <v>20.3</v>
      </c>
      <c r="C13" s="8">
        <f t="shared" si="0"/>
        <v>0.04926108374384236</v>
      </c>
    </row>
    <row r="14" spans="1:3" ht="14.25">
      <c r="A14" s="7">
        <v>79</v>
      </c>
      <c r="B14" s="23">
        <v>19.5</v>
      </c>
      <c r="C14" s="8">
        <f t="shared" si="0"/>
        <v>0.05128205128205128</v>
      </c>
    </row>
    <row r="15" spans="1:3" ht="14.25">
      <c r="A15" s="7">
        <v>80</v>
      </c>
      <c r="B15" s="23">
        <v>18.7</v>
      </c>
      <c r="C15" s="8">
        <f t="shared" si="0"/>
        <v>0.053475935828877004</v>
      </c>
    </row>
    <row r="16" spans="1:3" ht="14.25">
      <c r="A16" s="7">
        <v>81</v>
      </c>
      <c r="B16" s="23">
        <v>17.9</v>
      </c>
      <c r="C16" s="8">
        <f t="shared" si="0"/>
        <v>0.0558659217877095</v>
      </c>
    </row>
    <row r="17" spans="1:3" ht="14.25">
      <c r="A17" s="7">
        <v>82</v>
      </c>
      <c r="B17" s="23">
        <v>17.1</v>
      </c>
      <c r="C17" s="8">
        <f t="shared" si="0"/>
        <v>0.05847953216374269</v>
      </c>
    </row>
    <row r="18" spans="1:3" ht="14.25">
      <c r="A18" s="7">
        <v>83</v>
      </c>
      <c r="B18" s="23">
        <v>16.3</v>
      </c>
      <c r="C18" s="8">
        <f t="shared" si="0"/>
        <v>0.06134969325153374</v>
      </c>
    </row>
    <row r="19" spans="1:3" ht="14.25">
      <c r="A19" s="7">
        <v>84</v>
      </c>
      <c r="B19" s="23">
        <v>15.5</v>
      </c>
      <c r="C19" s="8">
        <f t="shared" si="0"/>
        <v>0.06451612903225806</v>
      </c>
    </row>
    <row r="20" spans="1:3" ht="14.25">
      <c r="A20" s="7">
        <v>85</v>
      </c>
      <c r="B20" s="23">
        <v>14.8</v>
      </c>
      <c r="C20" s="8">
        <f t="shared" si="0"/>
        <v>0.06756756756756756</v>
      </c>
    </row>
    <row r="21" spans="1:3" ht="14.25">
      <c r="A21" s="7">
        <v>86</v>
      </c>
      <c r="B21" s="23">
        <v>14.1</v>
      </c>
      <c r="C21" s="8">
        <f t="shared" si="0"/>
        <v>0.07092198581560284</v>
      </c>
    </row>
    <row r="22" spans="1:3" ht="14.25">
      <c r="A22" s="7">
        <v>87</v>
      </c>
      <c r="B22" s="23">
        <v>13.4</v>
      </c>
      <c r="C22" s="8">
        <f t="shared" si="0"/>
        <v>0.07462686567164178</v>
      </c>
    </row>
    <row r="23" spans="1:3" ht="14.25">
      <c r="A23" s="7">
        <v>88</v>
      </c>
      <c r="B23" s="23">
        <v>12.7</v>
      </c>
      <c r="C23" s="8">
        <f t="shared" si="0"/>
        <v>0.07874015748031496</v>
      </c>
    </row>
    <row r="24" spans="1:3" ht="14.25">
      <c r="A24" s="7">
        <v>89</v>
      </c>
      <c r="B24" s="23">
        <v>12</v>
      </c>
      <c r="C24" s="8">
        <f t="shared" si="0"/>
        <v>0.08333333333333333</v>
      </c>
    </row>
    <row r="25" spans="1:3" ht="14.25">
      <c r="A25" s="7">
        <v>90</v>
      </c>
      <c r="B25" s="23">
        <v>11.4</v>
      </c>
      <c r="C25" s="8">
        <f t="shared" si="0"/>
        <v>0.08771929824561403</v>
      </c>
    </row>
    <row r="26" spans="1:3" ht="14.25">
      <c r="A26" s="7">
        <v>91</v>
      </c>
      <c r="B26" s="23">
        <v>10.8</v>
      </c>
      <c r="C26" s="8">
        <f t="shared" si="0"/>
        <v>0.09259259259259259</v>
      </c>
    </row>
    <row r="27" spans="1:3" ht="14.25">
      <c r="A27" s="7">
        <v>92</v>
      </c>
      <c r="B27" s="23">
        <v>10.2</v>
      </c>
      <c r="C27" s="8">
        <f t="shared" si="0"/>
        <v>0.09803921568627452</v>
      </c>
    </row>
    <row r="28" spans="1:3" ht="14.25">
      <c r="A28" s="7">
        <v>93</v>
      </c>
      <c r="B28" s="23">
        <v>9.6</v>
      </c>
      <c r="C28" s="8">
        <f t="shared" si="0"/>
        <v>0.10416666666666667</v>
      </c>
    </row>
    <row r="29" spans="1:3" ht="14.25">
      <c r="A29" s="7">
        <v>94</v>
      </c>
      <c r="B29" s="23">
        <v>9.1</v>
      </c>
      <c r="C29" s="8">
        <f t="shared" si="0"/>
        <v>0.10989010989010989</v>
      </c>
    </row>
    <row r="30" spans="1:3" ht="14.25">
      <c r="A30" s="7">
        <v>95</v>
      </c>
      <c r="B30" s="23">
        <v>8.6</v>
      </c>
      <c r="C30" s="8">
        <f t="shared" si="0"/>
        <v>0.11627906976744186</v>
      </c>
    </row>
    <row r="31" spans="1:3" ht="14.25">
      <c r="A31" s="7">
        <v>96</v>
      </c>
      <c r="B31" s="23">
        <v>8.1</v>
      </c>
      <c r="C31" s="8">
        <f t="shared" si="0"/>
        <v>0.1234567901234568</v>
      </c>
    </row>
    <row r="32" spans="1:3" ht="14.25">
      <c r="A32" s="7">
        <v>97</v>
      </c>
      <c r="B32" s="23">
        <v>7.6</v>
      </c>
      <c r="C32" s="8">
        <f t="shared" si="0"/>
        <v>0.13157894736842105</v>
      </c>
    </row>
    <row r="33" spans="1:3" ht="14.25">
      <c r="A33" s="7">
        <v>98</v>
      </c>
      <c r="B33" s="23">
        <v>7.1</v>
      </c>
      <c r="C33" s="8">
        <f t="shared" si="0"/>
        <v>0.14084507042253522</v>
      </c>
    </row>
    <row r="34" spans="1:3" ht="14.25">
      <c r="A34" s="7">
        <v>99</v>
      </c>
      <c r="B34" s="23">
        <v>6.7</v>
      </c>
      <c r="C34" s="8">
        <f t="shared" si="0"/>
        <v>0.14925373134328357</v>
      </c>
    </row>
    <row r="35" spans="1:3" ht="14.25">
      <c r="A35" s="7">
        <v>100</v>
      </c>
      <c r="B35" s="23">
        <v>6.3</v>
      </c>
      <c r="C35" s="8">
        <f t="shared" si="0"/>
        <v>0.15873015873015872</v>
      </c>
    </row>
    <row r="36" spans="1:3" ht="14.25">
      <c r="A36" s="7">
        <v>101</v>
      </c>
      <c r="B36" s="23">
        <v>5.9</v>
      </c>
      <c r="C36" s="8">
        <f t="shared" si="0"/>
        <v>0.1694915254237288</v>
      </c>
    </row>
    <row r="37" spans="1:3" ht="14.25">
      <c r="A37" s="7">
        <v>102</v>
      </c>
      <c r="B37" s="23">
        <v>5.5</v>
      </c>
      <c r="C37" s="8">
        <f t="shared" si="0"/>
        <v>0.18181818181818182</v>
      </c>
    </row>
    <row r="38" spans="1:3" ht="14.25">
      <c r="A38" s="7">
        <v>103</v>
      </c>
      <c r="B38" s="23">
        <v>5.2</v>
      </c>
      <c r="C38" s="8">
        <f t="shared" si="0"/>
        <v>0.1923076923076923</v>
      </c>
    </row>
    <row r="39" spans="1:3" ht="14.25">
      <c r="A39" s="7">
        <v>104</v>
      </c>
      <c r="B39" s="23">
        <v>4.9</v>
      </c>
      <c r="C39" s="8">
        <f t="shared" si="0"/>
        <v>0.2040816326530612</v>
      </c>
    </row>
    <row r="40" spans="1:3" ht="14.25">
      <c r="A40" s="7">
        <v>105</v>
      </c>
      <c r="B40" s="23">
        <v>4.5</v>
      </c>
      <c r="C40" s="8">
        <f t="shared" si="0"/>
        <v>0.2222222222222222</v>
      </c>
    </row>
    <row r="41" spans="1:3" ht="14.25">
      <c r="A41" s="7">
        <v>106</v>
      </c>
      <c r="B41" s="23">
        <v>4.2</v>
      </c>
      <c r="C41" s="8">
        <f t="shared" si="0"/>
        <v>0.23809523809523808</v>
      </c>
    </row>
    <row r="42" spans="1:3" ht="14.25">
      <c r="A42" s="7">
        <v>107</v>
      </c>
      <c r="B42" s="23">
        <v>3.9</v>
      </c>
      <c r="C42" s="8">
        <f t="shared" si="0"/>
        <v>0.25641025641025644</v>
      </c>
    </row>
    <row r="43" spans="1:3" ht="14.25">
      <c r="A43" s="7">
        <v>108</v>
      </c>
      <c r="B43" s="23">
        <v>3.7</v>
      </c>
      <c r="C43" s="8">
        <f t="shared" si="0"/>
        <v>0.27027027027027023</v>
      </c>
    </row>
    <row r="44" spans="1:3" ht="14.25">
      <c r="A44" s="7">
        <v>109</v>
      </c>
      <c r="B44" s="23">
        <v>3.4</v>
      </c>
      <c r="C44" s="8">
        <f t="shared" si="0"/>
        <v>0.29411764705882354</v>
      </c>
    </row>
    <row r="45" spans="1:3" ht="14.25">
      <c r="A45" s="7">
        <v>110</v>
      </c>
      <c r="B45" s="23">
        <v>3.1</v>
      </c>
      <c r="C45" s="8">
        <f t="shared" si="0"/>
        <v>0.3225806451612903</v>
      </c>
    </row>
    <row r="46" spans="1:3" ht="14.25">
      <c r="A46" s="7">
        <v>111</v>
      </c>
      <c r="B46" s="23">
        <v>2.9</v>
      </c>
      <c r="C46" s="8">
        <f t="shared" si="0"/>
        <v>0.3448275862068966</v>
      </c>
    </row>
    <row r="47" spans="1:3" ht="14.25">
      <c r="A47" s="7">
        <v>112</v>
      </c>
      <c r="B47" s="23">
        <v>2.6</v>
      </c>
      <c r="C47" s="8">
        <f t="shared" si="0"/>
        <v>0.3846153846153846</v>
      </c>
    </row>
    <row r="48" spans="1:3" ht="14.25">
      <c r="A48" s="7">
        <v>113</v>
      </c>
      <c r="B48" s="23">
        <v>2.4</v>
      </c>
      <c r="C48" s="8">
        <f t="shared" si="0"/>
        <v>0.4166666666666667</v>
      </c>
    </row>
    <row r="49" spans="1:3" ht="14.25">
      <c r="A49" s="7">
        <v>114</v>
      </c>
      <c r="B49" s="23">
        <v>2.1</v>
      </c>
      <c r="C49" s="8">
        <f t="shared" si="0"/>
        <v>0.47619047619047616</v>
      </c>
    </row>
    <row r="50" spans="1:3" ht="14.25">
      <c r="A50" s="7">
        <v>115</v>
      </c>
      <c r="B50" s="23">
        <v>1.9</v>
      </c>
      <c r="C50" s="8">
        <f t="shared" si="0"/>
        <v>0.5263157894736842</v>
      </c>
    </row>
    <row r="51" spans="1:3" ht="14.25">
      <c r="A51" s="7">
        <v>116</v>
      </c>
      <c r="B51" s="23">
        <v>1.9</v>
      </c>
      <c r="C51" s="8">
        <f t="shared" si="0"/>
        <v>0.5263157894736842</v>
      </c>
    </row>
    <row r="52" spans="1:3" ht="14.25">
      <c r="A52" s="7">
        <v>117</v>
      </c>
      <c r="B52" s="23">
        <v>1.9</v>
      </c>
      <c r="C52" s="8">
        <f t="shared" si="0"/>
        <v>0.5263157894736842</v>
      </c>
    </row>
    <row r="53" spans="1:3" ht="14.25">
      <c r="A53" s="7">
        <v>118</v>
      </c>
      <c r="B53" s="23">
        <v>1.9</v>
      </c>
      <c r="C53" s="8">
        <f t="shared" si="0"/>
        <v>0.5263157894736842</v>
      </c>
    </row>
    <row r="54" spans="1:3" ht="14.25">
      <c r="A54" s="7">
        <v>119</v>
      </c>
      <c r="B54" s="23">
        <v>1.9</v>
      </c>
      <c r="C54" s="8">
        <f t="shared" si="0"/>
        <v>0.5263157894736842</v>
      </c>
    </row>
    <row r="55" spans="1:3" ht="14.25">
      <c r="A55" s="9">
        <v>120</v>
      </c>
      <c r="B55" s="24">
        <v>1.9</v>
      </c>
      <c r="C55" s="10">
        <f t="shared" si="0"/>
        <v>0.5263157894736842</v>
      </c>
    </row>
  </sheetData>
  <sheetProtection password="9BD7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MetLife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Ting-An Chen</dc:creator>
  <cp:keywords/>
  <dc:description/>
  <cp:lastModifiedBy>SOA</cp:lastModifiedBy>
  <cp:lastPrinted>2005-05-16T18:29:29Z</cp:lastPrinted>
  <dcterms:created xsi:type="dcterms:W3CDTF">2004-12-21T21:05:45Z</dcterms:created>
  <dcterms:modified xsi:type="dcterms:W3CDTF">2005-07-27T14:22:40Z</dcterms:modified>
  <cp:category/>
  <cp:version/>
  <cp:contentType/>
  <cp:contentStatus/>
</cp:coreProperties>
</file>