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y Documents\Exam LTAM\"/>
    </mc:Choice>
  </mc:AlternateContent>
  <bookViews>
    <workbookView xWindow="0" yWindow="0" windowWidth="28800" windowHeight="12210" firstSheet="1" activeTab="6"/>
  </bookViews>
  <sheets>
    <sheet name="Select and Ult" sheetId="4" r:id="rId1"/>
    <sheet name="Ultimate" sheetId="5" r:id="rId2"/>
    <sheet name="Single Life" sheetId="7" r:id="rId3"/>
    <sheet name="Joint Life" sheetId="8" r:id="rId4"/>
    <sheet name="Service Table" sheetId="6" r:id="rId5"/>
    <sheet name="Interest Functions" sheetId="9" r:id="rId6"/>
    <sheet name="Disability Table" sheetId="10" r:id="rId7"/>
    <sheet name="Normal Table" sheetId="11" r:id="rId8"/>
  </sheets>
  <externalReferences>
    <externalReference r:id="rId9"/>
  </externalReferences>
  <definedNames>
    <definedName name="A">'Select and Ult'!$B$4</definedName>
    <definedName name="a_1">[1]Sheet1!$Q$4</definedName>
    <definedName name="a_2">[1]Sheet1!$S$4</definedName>
    <definedName name="B">'Select and Ult'!$B$5</definedName>
    <definedName name="b_1">[1]Sheet1!$Q$5</definedName>
    <definedName name="b_2">[1]Sheet1!$S$5</definedName>
    <definedName name="c_1">[1]Sheet1!$Q$6</definedName>
    <definedName name="c_2">[1]Sheet1!$S$6</definedName>
    <definedName name="cc">'Select and Ult'!$B$6</definedName>
    <definedName name="d_m" localSheetId="0">'Select and Ult'!$H$5</definedName>
    <definedName name="d_m" localSheetId="1">Ultimate!$H$5</definedName>
    <definedName name="delta" localSheetId="0">'Select and Ult'!$F$6</definedName>
    <definedName name="delta" localSheetId="1">Ultimate!$F$6</definedName>
    <definedName name="i" localSheetId="0">'Select and Ult'!$F$2</definedName>
    <definedName name="i" localSheetId="1">Ultimate!$F$2</definedName>
    <definedName name="m" localSheetId="0">'Select and Ult'!$H$2</definedName>
    <definedName name="m" localSheetId="1">Ultimate!$H$2</definedName>
    <definedName name="_xlnm.Print_Area" localSheetId="5">'Interest Functions'!$A$3:$G$8</definedName>
    <definedName name="_xlnm.Print_Area" localSheetId="3">'Joint Life'!$A$15:$J$75</definedName>
    <definedName name="_xlnm.Print_Area" localSheetId="2">'Single Life'!$A$53:$N$99</definedName>
    <definedName name="sel" localSheetId="0">'Select and Ult'!$D$4</definedName>
    <definedName name="v" localSheetId="1">Ultimate!$F$5</definedName>
    <definedName name="v">'Select and Ult'!$F$5</definedName>
    <definedName name="x" localSheetId="0">'Select and Ult'!$A$9:$A$121</definedName>
    <definedName name="x" localSheetId="1">Ultimate!$A$9:$A$119</definedName>
    <definedName name="xx" localSheetId="4">'Service Table'!$A$10:$A$237</definedName>
  </definedNames>
  <calcPr calcId="171027"/>
</workbook>
</file>

<file path=xl/calcChain.xml><?xml version="1.0" encoding="utf-8"?>
<calcChain xmlns="http://schemas.openxmlformats.org/spreadsheetml/2006/main">
  <c r="A4" i="11" l="1"/>
  <c r="B3" i="11"/>
  <c r="C2" i="11"/>
  <c r="C3" i="11" s="1"/>
  <c r="C4" i="11" l="1"/>
  <c r="D2" i="11"/>
  <c r="D4" i="11"/>
  <c r="A5" i="11"/>
  <c r="B4" i="11"/>
  <c r="C5" i="11" l="1"/>
  <c r="B5" i="11"/>
  <c r="A6" i="11"/>
  <c r="D5" i="11"/>
  <c r="E2" i="11"/>
  <c r="D3" i="11"/>
  <c r="E3" i="11" l="1"/>
  <c r="F2" i="11"/>
  <c r="E4" i="11"/>
  <c r="E5" i="11"/>
  <c r="A7" i="11"/>
  <c r="D6" i="11"/>
  <c r="C6" i="11"/>
  <c r="F6" i="11"/>
  <c r="B6" i="11"/>
  <c r="E6" i="11"/>
  <c r="G2" i="11" l="1"/>
  <c r="F3" i="11"/>
  <c r="F4" i="11"/>
  <c r="F5" i="11"/>
  <c r="E7" i="11"/>
  <c r="A9" i="11"/>
  <c r="D7" i="11"/>
  <c r="G7" i="11"/>
  <c r="C7" i="11"/>
  <c r="F7" i="11"/>
  <c r="B7" i="11"/>
  <c r="F9" i="11" l="1"/>
  <c r="B9" i="11"/>
  <c r="E9" i="11"/>
  <c r="A10" i="11"/>
  <c r="D9" i="11"/>
  <c r="G9" i="11"/>
  <c r="C9" i="11"/>
  <c r="G3" i="11"/>
  <c r="H2" i="11"/>
  <c r="H9" i="11" s="1"/>
  <c r="G4" i="11"/>
  <c r="G5" i="11"/>
  <c r="G6" i="11"/>
  <c r="G10" i="11" l="1"/>
  <c r="C10" i="11"/>
  <c r="F10" i="11"/>
  <c r="B10" i="11"/>
  <c r="E10" i="11"/>
  <c r="A11" i="11"/>
  <c r="H10" i="11"/>
  <c r="D10" i="11"/>
  <c r="I2" i="11"/>
  <c r="I10" i="11" s="1"/>
  <c r="H3" i="11"/>
  <c r="H4" i="11"/>
  <c r="H5" i="11"/>
  <c r="H6" i="11"/>
  <c r="H7" i="11"/>
  <c r="A12" i="11" l="1"/>
  <c r="H11" i="11"/>
  <c r="D11" i="11"/>
  <c r="G11" i="11"/>
  <c r="C11" i="11"/>
  <c r="F11" i="11"/>
  <c r="B11" i="11"/>
  <c r="I11" i="11"/>
  <c r="E11" i="11"/>
  <c r="I3" i="11"/>
  <c r="J2" i="11"/>
  <c r="J11" i="11" s="1"/>
  <c r="I4" i="11"/>
  <c r="I5" i="11"/>
  <c r="I6" i="11"/>
  <c r="I7" i="11"/>
  <c r="I9" i="11"/>
  <c r="K2" i="11" l="1"/>
  <c r="J3" i="11"/>
  <c r="J4" i="11"/>
  <c r="J5" i="11"/>
  <c r="J6" i="11"/>
  <c r="J7" i="11"/>
  <c r="J9" i="11"/>
  <c r="J10" i="11"/>
  <c r="I12" i="11"/>
  <c r="E12" i="11"/>
  <c r="A13" i="11"/>
  <c r="H12" i="11"/>
  <c r="D12" i="11"/>
  <c r="G12" i="11"/>
  <c r="C12" i="11"/>
  <c r="J12" i="11"/>
  <c r="F12" i="11"/>
  <c r="B12" i="11"/>
  <c r="K3" i="11" l="1"/>
  <c r="K4" i="11"/>
  <c r="K5" i="11"/>
  <c r="K6" i="11"/>
  <c r="K7" i="11"/>
  <c r="K9" i="11"/>
  <c r="K10" i="11"/>
  <c r="K11" i="11"/>
  <c r="I13" i="11"/>
  <c r="E13" i="11"/>
  <c r="A15" i="11"/>
  <c r="H13" i="11"/>
  <c r="D13" i="11"/>
  <c r="K13" i="11"/>
  <c r="G13" i="11"/>
  <c r="C13" i="11"/>
  <c r="B13" i="11"/>
  <c r="J13" i="11"/>
  <c r="F13" i="11"/>
  <c r="K12" i="11"/>
  <c r="J15" i="11" l="1"/>
  <c r="F15" i="11"/>
  <c r="B15" i="11"/>
  <c r="I15" i="11"/>
  <c r="E15" i="11"/>
  <c r="A16" i="11"/>
  <c r="H15" i="11"/>
  <c r="D15" i="11"/>
  <c r="G15" i="11"/>
  <c r="C15" i="11"/>
  <c r="K15" i="11"/>
  <c r="K16" i="11" l="1"/>
  <c r="G16" i="11"/>
  <c r="C16" i="11"/>
  <c r="J16" i="11"/>
  <c r="F16" i="11"/>
  <c r="B16" i="11"/>
  <c r="I16" i="11"/>
  <c r="E16" i="11"/>
  <c r="A17" i="11"/>
  <c r="H16" i="11"/>
  <c r="D16" i="11"/>
  <c r="A18" i="11" l="1"/>
  <c r="H17" i="11"/>
  <c r="D17" i="11"/>
  <c r="K17" i="11"/>
  <c r="G17" i="11"/>
  <c r="C17" i="11"/>
  <c r="J17" i="11"/>
  <c r="F17" i="11"/>
  <c r="B17" i="11"/>
  <c r="I17" i="11"/>
  <c r="E17" i="11"/>
  <c r="I18" i="11" l="1"/>
  <c r="E18" i="11"/>
  <c r="A19" i="11"/>
  <c r="H18" i="11"/>
  <c r="D18" i="11"/>
  <c r="K18" i="11"/>
  <c r="G18" i="11"/>
  <c r="C18" i="11"/>
  <c r="F18" i="11"/>
  <c r="B18" i="11"/>
  <c r="J18" i="11"/>
  <c r="J19" i="11" l="1"/>
  <c r="F19" i="11"/>
  <c r="B19" i="11"/>
  <c r="I19" i="11"/>
  <c r="E19" i="11"/>
  <c r="A21" i="11"/>
  <c r="H19" i="11"/>
  <c r="D19" i="11"/>
  <c r="K19" i="11"/>
  <c r="G19" i="11"/>
  <c r="C19" i="11"/>
  <c r="K21" i="11" l="1"/>
  <c r="G21" i="11"/>
  <c r="C21" i="11"/>
  <c r="J21" i="11"/>
  <c r="F21" i="11"/>
  <c r="B21" i="11"/>
  <c r="I21" i="11"/>
  <c r="E21" i="11"/>
  <c r="A22" i="11"/>
  <c r="H21" i="11"/>
  <c r="D21" i="11"/>
  <c r="A23" i="11" l="1"/>
  <c r="H22" i="11"/>
  <c r="D22" i="11"/>
  <c r="K22" i="11"/>
  <c r="G22" i="11"/>
  <c r="C22" i="11"/>
  <c r="J22" i="11"/>
  <c r="F22" i="11"/>
  <c r="B22" i="11"/>
  <c r="E22" i="11"/>
  <c r="I22" i="11"/>
  <c r="I23" i="11" l="1"/>
  <c r="E23" i="11"/>
  <c r="A24" i="11"/>
  <c r="H23" i="11"/>
  <c r="D23" i="11"/>
  <c r="K23" i="11"/>
  <c r="G23" i="11"/>
  <c r="C23" i="11"/>
  <c r="J23" i="11"/>
  <c r="F23" i="11"/>
  <c r="B23" i="11"/>
  <c r="J24" i="11" l="1"/>
  <c r="F24" i="11"/>
  <c r="B24" i="11"/>
  <c r="I24" i="11"/>
  <c r="E24" i="11"/>
  <c r="A25" i="11"/>
  <c r="H24" i="11"/>
  <c r="D24" i="11"/>
  <c r="K24" i="11"/>
  <c r="G24" i="11"/>
  <c r="C24" i="11"/>
  <c r="K25" i="11" l="1"/>
  <c r="G25" i="11"/>
  <c r="C25" i="11"/>
  <c r="J25" i="11"/>
  <c r="F25" i="11"/>
  <c r="B25" i="11"/>
  <c r="I25" i="11"/>
  <c r="E25" i="11"/>
  <c r="D25" i="11"/>
  <c r="A27" i="11"/>
  <c r="H25" i="11"/>
  <c r="A28" i="11" l="1"/>
  <c r="H27" i="11"/>
  <c r="D27" i="11"/>
  <c r="K27" i="11"/>
  <c r="G27" i="11"/>
  <c r="C27" i="11"/>
  <c r="J27" i="11"/>
  <c r="F27" i="11"/>
  <c r="B27" i="11"/>
  <c r="I27" i="11"/>
  <c r="E27" i="11"/>
  <c r="I28" i="11" l="1"/>
  <c r="E28" i="11"/>
  <c r="A29" i="11"/>
  <c r="H28" i="11"/>
  <c r="D28" i="11"/>
  <c r="K28" i="11"/>
  <c r="G28" i="11"/>
  <c r="C28" i="11"/>
  <c r="J28" i="11"/>
  <c r="F28" i="11"/>
  <c r="B28" i="11"/>
  <c r="J29" i="11" l="1"/>
  <c r="F29" i="11"/>
  <c r="B29" i="11"/>
  <c r="I29" i="11"/>
  <c r="E29" i="11"/>
  <c r="A30" i="11"/>
  <c r="H29" i="11"/>
  <c r="D29" i="11"/>
  <c r="C29" i="11"/>
  <c r="K29" i="11"/>
  <c r="G29" i="11"/>
  <c r="K30" i="11" l="1"/>
  <c r="G30" i="11"/>
  <c r="C30" i="11"/>
  <c r="J30" i="11"/>
  <c r="F30" i="11"/>
  <c r="B30" i="11"/>
  <c r="I30" i="11"/>
  <c r="E30" i="11"/>
  <c r="H30" i="11"/>
  <c r="D30" i="11"/>
  <c r="A31" i="11"/>
  <c r="A33" i="11" l="1"/>
  <c r="H31" i="11"/>
  <c r="D31" i="11"/>
  <c r="K31" i="11"/>
  <c r="G31" i="11"/>
  <c r="C31" i="11"/>
  <c r="J31" i="11"/>
  <c r="F31" i="11"/>
  <c r="B31" i="11"/>
  <c r="I31" i="11"/>
  <c r="E31" i="11"/>
  <c r="I33" i="11" l="1"/>
  <c r="E33" i="11"/>
  <c r="A34" i="11"/>
  <c r="H33" i="11"/>
  <c r="D33" i="11"/>
  <c r="K33" i="11"/>
  <c r="G33" i="11"/>
  <c r="C33" i="11"/>
  <c r="B33" i="11"/>
  <c r="J33" i="11"/>
  <c r="F33" i="11"/>
  <c r="J34" i="11" l="1"/>
  <c r="F34" i="11"/>
  <c r="B34" i="11"/>
  <c r="I34" i="11"/>
  <c r="E34" i="11"/>
  <c r="A35" i="11"/>
  <c r="H34" i="11"/>
  <c r="D34" i="11"/>
  <c r="G34" i="11"/>
  <c r="C34" i="11"/>
  <c r="K34" i="11"/>
  <c r="K35" i="11" l="1"/>
  <c r="G35" i="11"/>
  <c r="C35" i="11"/>
  <c r="J35" i="11"/>
  <c r="F35" i="11"/>
  <c r="B35" i="11"/>
  <c r="I35" i="11"/>
  <c r="E35" i="11"/>
  <c r="A36" i="11"/>
  <c r="H35" i="11"/>
  <c r="D35" i="11"/>
  <c r="A37" i="11" l="1"/>
  <c r="H36" i="11"/>
  <c r="D36" i="11"/>
  <c r="K36" i="11"/>
  <c r="G36" i="11"/>
  <c r="C36" i="11"/>
  <c r="J36" i="11"/>
  <c r="F36" i="11"/>
  <c r="B36" i="11"/>
  <c r="I36" i="11"/>
  <c r="E36" i="11"/>
  <c r="I37" i="11" l="1"/>
  <c r="E37" i="11"/>
  <c r="A39" i="11"/>
  <c r="H37" i="11"/>
  <c r="D37" i="11"/>
  <c r="K37" i="11"/>
  <c r="G37" i="11"/>
  <c r="C37" i="11"/>
  <c r="F37" i="11"/>
  <c r="B37" i="11"/>
  <c r="J37" i="11"/>
  <c r="J39" i="11" l="1"/>
  <c r="F39" i="11"/>
  <c r="B39" i="11"/>
  <c r="I39" i="11"/>
  <c r="E39" i="11"/>
  <c r="A40" i="11"/>
  <c r="H39" i="11"/>
  <c r="D39" i="11"/>
  <c r="K39" i="11"/>
  <c r="G39" i="11"/>
  <c r="C39" i="11"/>
  <c r="K40" i="11" l="1"/>
  <c r="G40" i="11"/>
  <c r="C40" i="11"/>
  <c r="J40" i="11"/>
  <c r="F40" i="11"/>
  <c r="B40" i="11"/>
  <c r="I40" i="11"/>
  <c r="E40" i="11"/>
  <c r="A41" i="11"/>
  <c r="H40" i="11"/>
  <c r="D40" i="11"/>
  <c r="A42" i="11" l="1"/>
  <c r="H41" i="11"/>
  <c r="D41" i="11"/>
  <c r="K41" i="11"/>
  <c r="G41" i="11"/>
  <c r="C41" i="11"/>
  <c r="J41" i="11"/>
  <c r="F41" i="11"/>
  <c r="B41" i="11"/>
  <c r="E41" i="11"/>
  <c r="I41" i="11"/>
  <c r="I42" i="11" l="1"/>
  <c r="E42" i="11"/>
  <c r="A43" i="11"/>
  <c r="H42" i="11"/>
  <c r="D42" i="11"/>
  <c r="K42" i="11"/>
  <c r="G42" i="11"/>
  <c r="C42" i="11"/>
  <c r="J42" i="11"/>
  <c r="F42" i="11"/>
  <c r="B42" i="11"/>
  <c r="J43" i="11" l="1"/>
  <c r="F43" i="11"/>
  <c r="B43" i="11"/>
  <c r="I43" i="11"/>
  <c r="E43" i="11"/>
  <c r="A45" i="11"/>
  <c r="H43" i="11"/>
  <c r="D43" i="11"/>
  <c r="K43" i="11"/>
  <c r="G43" i="11"/>
  <c r="C43" i="11"/>
  <c r="K45" i="11" l="1"/>
  <c r="G45" i="11"/>
  <c r="C45" i="11"/>
  <c r="J45" i="11"/>
  <c r="F45" i="11"/>
  <c r="B45" i="11"/>
  <c r="I45" i="11"/>
  <c r="E45" i="11"/>
  <c r="D45" i="11"/>
  <c r="A46" i="11"/>
  <c r="H45" i="11"/>
  <c r="A47" i="11" l="1"/>
  <c r="H46" i="11"/>
  <c r="D46" i="11"/>
  <c r="K46" i="11"/>
  <c r="G46" i="11"/>
  <c r="C46" i="11"/>
  <c r="J46" i="11"/>
  <c r="F46" i="11"/>
  <c r="B46" i="11"/>
  <c r="I46" i="11"/>
  <c r="E46" i="11"/>
  <c r="I47" i="11" l="1"/>
  <c r="E47" i="11"/>
  <c r="A48" i="11"/>
  <c r="H47" i="11"/>
  <c r="D47" i="11"/>
  <c r="K47" i="11"/>
  <c r="G47" i="11"/>
  <c r="C47" i="11"/>
  <c r="J47" i="11"/>
  <c r="F47" i="11"/>
  <c r="B47" i="11"/>
  <c r="J48" i="11" l="1"/>
  <c r="F48" i="11"/>
  <c r="B48" i="11"/>
  <c r="I48" i="11"/>
  <c r="E48" i="11"/>
  <c r="A49" i="11"/>
  <c r="H48" i="11"/>
  <c r="D48" i="11"/>
  <c r="C48" i="11"/>
  <c r="K48" i="11"/>
  <c r="G48" i="11"/>
  <c r="K49" i="11" l="1"/>
  <c r="G49" i="11"/>
  <c r="C49" i="11"/>
  <c r="J49" i="11"/>
  <c r="F49" i="11"/>
  <c r="B49" i="11"/>
  <c r="I49" i="11"/>
  <c r="E49" i="11"/>
  <c r="H49" i="11"/>
  <c r="D49" i="11"/>
  <c r="B5" i="9" l="1"/>
  <c r="B4" i="9"/>
  <c r="B8" i="9" l="1"/>
  <c r="D8" i="9" s="1"/>
  <c r="B7" i="9"/>
  <c r="D7" i="9" s="1"/>
  <c r="B6" i="9"/>
  <c r="D6" i="9" s="1"/>
  <c r="D5" i="9"/>
  <c r="D4" i="9"/>
  <c r="C5" i="9" l="1"/>
  <c r="G5" i="9" s="1"/>
  <c r="C7" i="9"/>
  <c r="G7" i="9" s="1"/>
  <c r="C4" i="9"/>
  <c r="C6" i="9"/>
  <c r="G6" i="9" s="1"/>
  <c r="C8" i="9"/>
  <c r="G8" i="9" s="1"/>
  <c r="E5" i="9" l="1"/>
  <c r="E4" i="9"/>
  <c r="E6" i="9"/>
  <c r="E7" i="9"/>
  <c r="E8" i="9"/>
  <c r="F5" i="9"/>
  <c r="F6" i="9"/>
  <c r="G4" i="9"/>
  <c r="F7" i="9"/>
  <c r="F8" i="9"/>
  <c r="F4" i="9"/>
  <c r="A26" i="8"/>
  <c r="J26" i="8" s="1"/>
  <c r="A4" i="8"/>
  <c r="J4" i="8" s="1"/>
  <c r="Q9" i="5"/>
  <c r="A26" i="7" l="1"/>
  <c r="N26" i="7" s="1"/>
  <c r="B4" i="7"/>
  <c r="A4" i="7"/>
  <c r="N4" i="7" s="1"/>
  <c r="A29" i="5" l="1"/>
  <c r="N28" i="5"/>
  <c r="A10" i="5"/>
  <c r="N9" i="5"/>
  <c r="F6" i="5"/>
  <c r="F5" i="5"/>
  <c r="U10" i="4"/>
  <c r="U11" i="4"/>
  <c r="U30" i="4"/>
  <c r="U9" i="4"/>
  <c r="A5" i="8" l="1"/>
  <c r="J5" i="8" s="1"/>
  <c r="A5" i="7"/>
  <c r="N5" i="7" s="1"/>
  <c r="A30" i="5"/>
  <c r="A27" i="8"/>
  <c r="J27" i="8" s="1"/>
  <c r="A27" i="7"/>
  <c r="N27" i="7" s="1"/>
  <c r="Z112" i="5"/>
  <c r="Z116" i="5"/>
  <c r="Z113" i="5"/>
  <c r="Z117" i="5"/>
  <c r="Z110" i="5"/>
  <c r="Z114" i="5"/>
  <c r="Z118" i="5"/>
  <c r="Z119" i="5"/>
  <c r="Z115" i="5"/>
  <c r="Z111" i="5"/>
  <c r="X112" i="5"/>
  <c r="X116" i="5"/>
  <c r="X110" i="5"/>
  <c r="X118" i="5"/>
  <c r="X113" i="5"/>
  <c r="X117" i="5"/>
  <c r="X114" i="5"/>
  <c r="X115" i="5"/>
  <c r="X119" i="5"/>
  <c r="X111" i="5"/>
  <c r="H5" i="5"/>
  <c r="N29" i="5"/>
  <c r="A31" i="5"/>
  <c r="N30" i="5"/>
  <c r="N10" i="5"/>
  <c r="A11" i="5"/>
  <c r="A31" i="4"/>
  <c r="D30" i="4"/>
  <c r="C30" i="4"/>
  <c r="B30" i="4"/>
  <c r="A12" i="4"/>
  <c r="D11" i="4"/>
  <c r="G12" i="4" s="1"/>
  <c r="C11" i="4"/>
  <c r="B11" i="4"/>
  <c r="C10" i="4"/>
  <c r="F10" i="4" s="1"/>
  <c r="B10" i="4"/>
  <c r="B9" i="4"/>
  <c r="F6" i="4"/>
  <c r="F5" i="4"/>
  <c r="A6" i="8" l="1"/>
  <c r="J6" i="8" s="1"/>
  <c r="A6" i="7"/>
  <c r="N6" i="7" s="1"/>
  <c r="A29" i="8"/>
  <c r="J29" i="8" s="1"/>
  <c r="A29" i="7"/>
  <c r="N29" i="7" s="1"/>
  <c r="A30" i="8"/>
  <c r="J30" i="8" s="1"/>
  <c r="A30" i="7"/>
  <c r="N30" i="7" s="1"/>
  <c r="H5" i="4"/>
  <c r="K119" i="5"/>
  <c r="K113" i="5"/>
  <c r="K117" i="5"/>
  <c r="K116" i="5"/>
  <c r="K110" i="5"/>
  <c r="K114" i="5"/>
  <c r="K118" i="5"/>
  <c r="K111" i="5"/>
  <c r="K115" i="5"/>
  <c r="K112" i="5"/>
  <c r="Q116" i="4"/>
  <c r="Q117" i="4"/>
  <c r="Q118" i="4"/>
  <c r="Q119" i="4"/>
  <c r="Q112" i="4"/>
  <c r="Q120" i="4"/>
  <c r="Q113" i="4"/>
  <c r="Q121" i="4"/>
  <c r="Q114" i="4"/>
  <c r="Q115" i="4"/>
  <c r="D12" i="4"/>
  <c r="G13" i="4" s="1"/>
  <c r="U12" i="4"/>
  <c r="C31" i="4"/>
  <c r="U31" i="4"/>
  <c r="D31" i="4"/>
  <c r="N11" i="5"/>
  <c r="A12" i="5"/>
  <c r="A32" i="5"/>
  <c r="N31" i="5"/>
  <c r="E9" i="4"/>
  <c r="F11" i="4"/>
  <c r="E10" i="4" s="1"/>
  <c r="B12" i="4"/>
  <c r="C12" i="4"/>
  <c r="A13" i="4"/>
  <c r="U13" i="4" s="1"/>
  <c r="A32" i="4"/>
  <c r="U32" i="4" s="1"/>
  <c r="B31" i="4"/>
  <c r="A31" i="8" l="1"/>
  <c r="J31" i="8" s="1"/>
  <c r="A31" i="7"/>
  <c r="N31" i="7" s="1"/>
  <c r="A7" i="8"/>
  <c r="J7" i="8" s="1"/>
  <c r="A7" i="7"/>
  <c r="N7" i="7" s="1"/>
  <c r="N32" i="5"/>
  <c r="A33" i="5"/>
  <c r="N12" i="5"/>
  <c r="A13" i="5"/>
  <c r="B32" i="4"/>
  <c r="C32" i="4"/>
  <c r="A33" i="4"/>
  <c r="U33" i="4" s="1"/>
  <c r="D32" i="4"/>
  <c r="D13" i="4"/>
  <c r="C13" i="4"/>
  <c r="B13" i="4"/>
  <c r="A14" i="4"/>
  <c r="U14" i="4" s="1"/>
  <c r="F12" i="4"/>
  <c r="E11" i="4" s="1"/>
  <c r="A32" i="8" l="1"/>
  <c r="J32" i="8" s="1"/>
  <c r="A32" i="7"/>
  <c r="N32" i="7" s="1"/>
  <c r="A8" i="8"/>
  <c r="J8" i="8" s="1"/>
  <c r="A8" i="7"/>
  <c r="N8" i="7" s="1"/>
  <c r="N13" i="5"/>
  <c r="A14" i="5"/>
  <c r="A34" i="5"/>
  <c r="N33" i="5"/>
  <c r="A34" i="4"/>
  <c r="U34" i="4" s="1"/>
  <c r="B33" i="4"/>
  <c r="D33" i="4"/>
  <c r="C33" i="4"/>
  <c r="G14" i="4"/>
  <c r="D14" i="4"/>
  <c r="A15" i="4"/>
  <c r="U15" i="4" s="1"/>
  <c r="B14" i="4"/>
  <c r="C14" i="4"/>
  <c r="A33" i="8" l="1"/>
  <c r="J33" i="8" s="1"/>
  <c r="A33" i="7"/>
  <c r="N33" i="7" s="1"/>
  <c r="A9" i="8"/>
  <c r="J9" i="8" s="1"/>
  <c r="A9" i="7"/>
  <c r="N9" i="7" s="1"/>
  <c r="A35" i="5"/>
  <c r="N34" i="5"/>
  <c r="A15" i="5"/>
  <c r="N14" i="5"/>
  <c r="A35" i="4"/>
  <c r="U35" i="4" s="1"/>
  <c r="D34" i="4"/>
  <c r="C34" i="4"/>
  <c r="B34" i="4"/>
  <c r="D15" i="4"/>
  <c r="A16" i="4"/>
  <c r="U16" i="4" s="1"/>
  <c r="C15" i="4"/>
  <c r="B15" i="4"/>
  <c r="G15" i="4"/>
  <c r="F13" i="4"/>
  <c r="E12" i="4" s="1"/>
  <c r="A35" i="8" l="1"/>
  <c r="J35" i="8" s="1"/>
  <c r="A35" i="7"/>
  <c r="N35" i="7" s="1"/>
  <c r="A11" i="8"/>
  <c r="J11" i="8" s="1"/>
  <c r="A11" i="7"/>
  <c r="N11" i="7" s="1"/>
  <c r="A16" i="5"/>
  <c r="N15" i="5"/>
  <c r="A36" i="5"/>
  <c r="N35" i="5"/>
  <c r="C35" i="4"/>
  <c r="D35" i="4"/>
  <c r="A36" i="4"/>
  <c r="U36" i="4" s="1"/>
  <c r="B35" i="4"/>
  <c r="F14" i="4"/>
  <c r="E13" i="4" s="1"/>
  <c r="G16" i="4"/>
  <c r="D16" i="4"/>
  <c r="C16" i="4"/>
  <c r="B16" i="4"/>
  <c r="A17" i="4"/>
  <c r="U17" i="4" s="1"/>
  <c r="A36" i="8" l="1"/>
  <c r="J36" i="8" s="1"/>
  <c r="A36" i="7"/>
  <c r="N36" i="7" s="1"/>
  <c r="A12" i="8"/>
  <c r="J12" i="8" s="1"/>
  <c r="A12" i="7"/>
  <c r="N12" i="7" s="1"/>
  <c r="N36" i="5"/>
  <c r="A37" i="5"/>
  <c r="N16" i="5"/>
  <c r="A17" i="5"/>
  <c r="D17" i="4"/>
  <c r="A18" i="4"/>
  <c r="U18" i="4" s="1"/>
  <c r="C17" i="4"/>
  <c r="B17" i="4"/>
  <c r="F15" i="4"/>
  <c r="E14" i="4" s="1"/>
  <c r="G17" i="4"/>
  <c r="A37" i="4"/>
  <c r="U37" i="4" s="1"/>
  <c r="D36" i="4"/>
  <c r="C36" i="4"/>
  <c r="B36" i="4"/>
  <c r="A13" i="8" l="1"/>
  <c r="J13" i="8" s="1"/>
  <c r="A13" i="7"/>
  <c r="N13" i="7" s="1"/>
  <c r="A37" i="8"/>
  <c r="J37" i="8" s="1"/>
  <c r="A37" i="7"/>
  <c r="N37" i="7" s="1"/>
  <c r="A18" i="5"/>
  <c r="N17" i="5"/>
  <c r="N37" i="5"/>
  <c r="A38" i="5"/>
  <c r="G18" i="4"/>
  <c r="F16" i="4"/>
  <c r="E15" i="4" s="1"/>
  <c r="B37" i="4"/>
  <c r="D37" i="4"/>
  <c r="C37" i="4"/>
  <c r="A38" i="4"/>
  <c r="U38" i="4" s="1"/>
  <c r="A19" i="4"/>
  <c r="U19" i="4" s="1"/>
  <c r="D18" i="4"/>
  <c r="C18" i="4"/>
  <c r="B18" i="4"/>
  <c r="A14" i="8" l="1"/>
  <c r="J14" i="8" s="1"/>
  <c r="A14" i="7"/>
  <c r="N14" i="7" s="1"/>
  <c r="A38" i="8"/>
  <c r="J38" i="8" s="1"/>
  <c r="A38" i="7"/>
  <c r="N38" i="7" s="1"/>
  <c r="A19" i="5"/>
  <c r="N18" i="5"/>
  <c r="A39" i="5"/>
  <c r="N38" i="5"/>
  <c r="B19" i="4"/>
  <c r="C19" i="4"/>
  <c r="A20" i="4"/>
  <c r="U20" i="4" s="1"/>
  <c r="D19" i="4"/>
  <c r="F17" i="4"/>
  <c r="E16" i="4" s="1"/>
  <c r="G19" i="4"/>
  <c r="D38" i="4"/>
  <c r="B38" i="4"/>
  <c r="A39" i="4"/>
  <c r="U39" i="4" s="1"/>
  <c r="C38" i="4"/>
  <c r="A15" i="8" l="1"/>
  <c r="J15" i="8" s="1"/>
  <c r="A15" i="7"/>
  <c r="N15" i="7" s="1"/>
  <c r="A39" i="8"/>
  <c r="J39" i="8" s="1"/>
  <c r="A39" i="7"/>
  <c r="N39" i="7" s="1"/>
  <c r="A20" i="5"/>
  <c r="N19" i="5"/>
  <c r="N39" i="5"/>
  <c r="A40" i="5"/>
  <c r="A40" i="4"/>
  <c r="U40" i="4" s="1"/>
  <c r="D39" i="4"/>
  <c r="C39" i="4"/>
  <c r="B39" i="4"/>
  <c r="G20" i="4"/>
  <c r="F18" i="4"/>
  <c r="E17" i="4" s="1"/>
  <c r="R9" i="4"/>
  <c r="D20" i="4"/>
  <c r="A21" i="4"/>
  <c r="U21" i="4" s="1"/>
  <c r="C20" i="4"/>
  <c r="B20" i="4"/>
  <c r="A17" i="8" l="1"/>
  <c r="J17" i="8" s="1"/>
  <c r="A17" i="7"/>
  <c r="N17" i="7" s="1"/>
  <c r="A41" i="8"/>
  <c r="J41" i="8" s="1"/>
  <c r="A41" i="7"/>
  <c r="N41" i="7" s="1"/>
  <c r="A41" i="5"/>
  <c r="N40" i="5"/>
  <c r="A21" i="5"/>
  <c r="N20" i="5"/>
  <c r="B21" i="4"/>
  <c r="A22" i="4"/>
  <c r="U22" i="4" s="1"/>
  <c r="D21" i="4"/>
  <c r="C21" i="4"/>
  <c r="B40" i="4"/>
  <c r="C40" i="4"/>
  <c r="A41" i="4"/>
  <c r="U41" i="4" s="1"/>
  <c r="D40" i="4"/>
  <c r="F19" i="4"/>
  <c r="E18" i="4" s="1"/>
  <c r="G21" i="4"/>
  <c r="R10" i="4"/>
  <c r="A42" i="8" l="1"/>
  <c r="J42" i="8" s="1"/>
  <c r="A42" i="7"/>
  <c r="N42" i="7" s="1"/>
  <c r="A18" i="8"/>
  <c r="J18" i="8" s="1"/>
  <c r="A18" i="7"/>
  <c r="N18" i="7" s="1"/>
  <c r="A22" i="5"/>
  <c r="N21" i="5"/>
  <c r="N41" i="5"/>
  <c r="A42" i="5"/>
  <c r="A42" i="4"/>
  <c r="U42" i="4" s="1"/>
  <c r="C41" i="4"/>
  <c r="D41" i="4"/>
  <c r="B41" i="4"/>
  <c r="F20" i="4"/>
  <c r="E19" i="4" s="1"/>
  <c r="G22" i="4"/>
  <c r="R11" i="4"/>
  <c r="C22" i="4"/>
  <c r="A23" i="4"/>
  <c r="U23" i="4" s="1"/>
  <c r="D22" i="4"/>
  <c r="B22" i="4"/>
  <c r="A43" i="8" l="1"/>
  <c r="J43" i="8" s="1"/>
  <c r="A43" i="7"/>
  <c r="N43" i="7" s="1"/>
  <c r="A19" i="8"/>
  <c r="J19" i="8" s="1"/>
  <c r="A19" i="7"/>
  <c r="N19" i="7" s="1"/>
  <c r="N42" i="5"/>
  <c r="A43" i="5"/>
  <c r="A23" i="5"/>
  <c r="N22" i="5"/>
  <c r="F21" i="4"/>
  <c r="E20" i="4" s="1"/>
  <c r="G23" i="4"/>
  <c r="R12" i="4"/>
  <c r="A24" i="4"/>
  <c r="U24" i="4" s="1"/>
  <c r="D23" i="4"/>
  <c r="C23" i="4"/>
  <c r="B23" i="4"/>
  <c r="A43" i="4"/>
  <c r="U43" i="4" s="1"/>
  <c r="D42" i="4"/>
  <c r="C42" i="4"/>
  <c r="B42" i="4"/>
  <c r="A20" i="8" l="1"/>
  <c r="J20" i="8" s="1"/>
  <c r="A20" i="7"/>
  <c r="N20" i="7" s="1"/>
  <c r="A44" i="8"/>
  <c r="J44" i="8" s="1"/>
  <c r="A44" i="7"/>
  <c r="N44" i="7" s="1"/>
  <c r="A44" i="5"/>
  <c r="N43" i="5"/>
  <c r="A24" i="5"/>
  <c r="N23" i="5"/>
  <c r="G24" i="4"/>
  <c r="R13" i="4"/>
  <c r="F22" i="4"/>
  <c r="E21" i="4" s="1"/>
  <c r="C43" i="4"/>
  <c r="A44" i="4"/>
  <c r="U44" i="4" s="1"/>
  <c r="D43" i="4"/>
  <c r="B43" i="4"/>
  <c r="D24" i="4"/>
  <c r="A25" i="4"/>
  <c r="U25" i="4" s="1"/>
  <c r="C24" i="4"/>
  <c r="B24" i="4"/>
  <c r="A21" i="8" l="1"/>
  <c r="J21" i="8" s="1"/>
  <c r="A21" i="7"/>
  <c r="N21" i="7" s="1"/>
  <c r="A45" i="8"/>
  <c r="J45" i="8" s="1"/>
  <c r="A45" i="7"/>
  <c r="N45" i="7" s="1"/>
  <c r="N24" i="5"/>
  <c r="A25" i="5"/>
  <c r="N44" i="5"/>
  <c r="A45" i="5"/>
  <c r="D25" i="4"/>
  <c r="A26" i="4"/>
  <c r="U26" i="4" s="1"/>
  <c r="C25" i="4"/>
  <c r="B25" i="4"/>
  <c r="F23" i="4"/>
  <c r="E22" i="4" s="1"/>
  <c r="G25" i="4"/>
  <c r="R14" i="4"/>
  <c r="A45" i="4"/>
  <c r="U45" i="4" s="1"/>
  <c r="D44" i="4"/>
  <c r="C44" i="4"/>
  <c r="B44" i="4"/>
  <c r="A23" i="8" l="1"/>
  <c r="J23" i="8" s="1"/>
  <c r="A23" i="7"/>
  <c r="N23" i="7" s="1"/>
  <c r="A47" i="8"/>
  <c r="J47" i="8" s="1"/>
  <c r="A47" i="7"/>
  <c r="N47" i="7" s="1"/>
  <c r="A46" i="5"/>
  <c r="N45" i="5"/>
  <c r="A26" i="5"/>
  <c r="N25" i="5"/>
  <c r="B45" i="4"/>
  <c r="D45" i="4"/>
  <c r="C45" i="4"/>
  <c r="A46" i="4"/>
  <c r="U46" i="4" s="1"/>
  <c r="B26" i="4"/>
  <c r="A27" i="4"/>
  <c r="U27" i="4" s="1"/>
  <c r="D26" i="4"/>
  <c r="C26" i="4"/>
  <c r="G26" i="4"/>
  <c r="F24" i="4"/>
  <c r="E23" i="4" s="1"/>
  <c r="R15" i="4"/>
  <c r="A24" i="8" l="1"/>
  <c r="J24" i="8" s="1"/>
  <c r="A24" i="7"/>
  <c r="N24" i="7" s="1"/>
  <c r="A48" i="8"/>
  <c r="J48" i="8" s="1"/>
  <c r="A48" i="7"/>
  <c r="N48" i="7" s="1"/>
  <c r="N26" i="5"/>
  <c r="A27" i="5"/>
  <c r="N46" i="5"/>
  <c r="A47" i="5"/>
  <c r="D46" i="4"/>
  <c r="A47" i="4"/>
  <c r="U47" i="4" s="1"/>
  <c r="C46" i="4"/>
  <c r="B46" i="4"/>
  <c r="B27" i="4"/>
  <c r="C27" i="4"/>
  <c r="A28" i="4"/>
  <c r="U28" i="4" s="1"/>
  <c r="D27" i="4"/>
  <c r="G27" i="4"/>
  <c r="F25" i="4"/>
  <c r="E24" i="4" s="1"/>
  <c r="R16" i="4"/>
  <c r="A25" i="8" l="1"/>
  <c r="J25" i="8" s="1"/>
  <c r="A25" i="7"/>
  <c r="N25" i="7" s="1"/>
  <c r="A49" i="8"/>
  <c r="J49" i="8" s="1"/>
  <c r="A49" i="7"/>
  <c r="N49" i="7" s="1"/>
  <c r="N27" i="5"/>
  <c r="A48" i="5"/>
  <c r="N47" i="5"/>
  <c r="F26" i="4"/>
  <c r="E25" i="4" s="1"/>
  <c r="G28" i="4"/>
  <c r="R17" i="4"/>
  <c r="B47" i="4"/>
  <c r="A48" i="4"/>
  <c r="U48" i="4" s="1"/>
  <c r="D47" i="4"/>
  <c r="C47" i="4"/>
  <c r="D28" i="4"/>
  <c r="A29" i="4"/>
  <c r="U29" i="4" s="1"/>
  <c r="C28" i="4"/>
  <c r="B28" i="4"/>
  <c r="A50" i="8" l="1"/>
  <c r="J50" i="8" s="1"/>
  <c r="A50" i="7"/>
  <c r="N50" i="7" s="1"/>
  <c r="A49" i="5"/>
  <c r="N48" i="5"/>
  <c r="B48" i="4"/>
  <c r="C48" i="4"/>
  <c r="D48" i="4"/>
  <c r="A49" i="4"/>
  <c r="U49" i="4" s="1"/>
  <c r="C29" i="4"/>
  <c r="B29" i="4"/>
  <c r="D29" i="4"/>
  <c r="F27" i="4"/>
  <c r="E26" i="4" s="1"/>
  <c r="G29" i="4"/>
  <c r="R18" i="4"/>
  <c r="A51" i="8" l="1"/>
  <c r="J51" i="8" s="1"/>
  <c r="A51" i="7"/>
  <c r="N51" i="7" s="1"/>
  <c r="A50" i="5"/>
  <c r="N49" i="5"/>
  <c r="G30" i="4"/>
  <c r="F28" i="4"/>
  <c r="E27" i="4" s="1"/>
  <c r="S9" i="4"/>
  <c r="R19" i="4"/>
  <c r="A50" i="4"/>
  <c r="U50" i="4" s="1"/>
  <c r="D49" i="4"/>
  <c r="C49" i="4"/>
  <c r="B49" i="4"/>
  <c r="A53" i="8" l="1"/>
  <c r="J53" i="8" s="1"/>
  <c r="A53" i="7"/>
  <c r="N53" i="7" s="1"/>
  <c r="A51" i="5"/>
  <c r="N50" i="5"/>
  <c r="S10" i="4"/>
  <c r="G31" i="4"/>
  <c r="F29" i="4"/>
  <c r="E28" i="4" s="1"/>
  <c r="R20" i="4"/>
  <c r="A51" i="4"/>
  <c r="U51" i="4" s="1"/>
  <c r="B50" i="4"/>
  <c r="D50" i="4"/>
  <c r="C50" i="4"/>
  <c r="A54" i="8" l="1"/>
  <c r="J54" i="8" s="1"/>
  <c r="A54" i="7"/>
  <c r="N54" i="7" s="1"/>
  <c r="A52" i="5"/>
  <c r="N51" i="5"/>
  <c r="F30" i="4"/>
  <c r="E29" i="4" s="1"/>
  <c r="G32" i="4"/>
  <c r="S11" i="4"/>
  <c r="R21" i="4"/>
  <c r="A52" i="4"/>
  <c r="U52" i="4" s="1"/>
  <c r="C51" i="4"/>
  <c r="D51" i="4"/>
  <c r="B51" i="4"/>
  <c r="A55" i="8" l="1"/>
  <c r="J55" i="8" s="1"/>
  <c r="A55" i="7"/>
  <c r="N55" i="7" s="1"/>
  <c r="A53" i="5"/>
  <c r="N52" i="5"/>
  <c r="A53" i="4"/>
  <c r="U53" i="4" s="1"/>
  <c r="D52" i="4"/>
  <c r="C52" i="4"/>
  <c r="B52" i="4"/>
  <c r="F31" i="4"/>
  <c r="E30" i="4" s="1"/>
  <c r="G33" i="4"/>
  <c r="S12" i="4"/>
  <c r="R22" i="4"/>
  <c r="A56" i="8" l="1"/>
  <c r="J56" i="8" s="1"/>
  <c r="A56" i="7"/>
  <c r="N56" i="7" s="1"/>
  <c r="A54" i="5"/>
  <c r="N53" i="5"/>
  <c r="F32" i="4"/>
  <c r="E31" i="4" s="1"/>
  <c r="S13" i="4"/>
  <c r="G34" i="4"/>
  <c r="R23" i="4"/>
  <c r="A54" i="4"/>
  <c r="U54" i="4" s="1"/>
  <c r="C53" i="4"/>
  <c r="D53" i="4"/>
  <c r="B53" i="4"/>
  <c r="A57" i="8" l="1"/>
  <c r="J57" i="8" s="1"/>
  <c r="A57" i="7"/>
  <c r="N57" i="7" s="1"/>
  <c r="N54" i="5"/>
  <c r="A55" i="5"/>
  <c r="F33" i="4"/>
  <c r="E32" i="4" s="1"/>
  <c r="T9" i="4"/>
  <c r="G35" i="4"/>
  <c r="S14" i="4"/>
  <c r="R24" i="4"/>
  <c r="A55" i="4"/>
  <c r="U55" i="4" s="1"/>
  <c r="D54" i="4"/>
  <c r="C54" i="4"/>
  <c r="B54" i="4"/>
  <c r="A59" i="8" l="1"/>
  <c r="J59" i="8" s="1"/>
  <c r="A59" i="7"/>
  <c r="N59" i="7" s="1"/>
  <c r="A56" i="5"/>
  <c r="N55" i="5"/>
  <c r="A56" i="4"/>
  <c r="U56" i="4" s="1"/>
  <c r="D55" i="4"/>
  <c r="C55" i="4"/>
  <c r="B55" i="4"/>
  <c r="F34" i="4"/>
  <c r="E33" i="4" s="1"/>
  <c r="G36" i="4"/>
  <c r="T10" i="4"/>
  <c r="R25" i="4"/>
  <c r="S15" i="4"/>
  <c r="A60" i="8" l="1"/>
  <c r="J60" i="8" s="1"/>
  <c r="A60" i="7"/>
  <c r="N60" i="7" s="1"/>
  <c r="A57" i="5"/>
  <c r="N56" i="5"/>
  <c r="F35" i="4"/>
  <c r="E34" i="4" s="1"/>
  <c r="G37" i="4"/>
  <c r="T11" i="4"/>
  <c r="S16" i="4"/>
  <c r="R26" i="4"/>
  <c r="A57" i="4"/>
  <c r="U57" i="4" s="1"/>
  <c r="B56" i="4"/>
  <c r="D56" i="4"/>
  <c r="C56" i="4"/>
  <c r="A61" i="8" l="1"/>
  <c r="J61" i="8" s="1"/>
  <c r="A61" i="7"/>
  <c r="N61" i="7" s="1"/>
  <c r="N57" i="5"/>
  <c r="A58" i="5"/>
  <c r="F36" i="4"/>
  <c r="E35" i="4" s="1"/>
  <c r="G38" i="4"/>
  <c r="T12" i="4"/>
  <c r="R27" i="4"/>
  <c r="S17" i="4"/>
  <c r="A58" i="4"/>
  <c r="U58" i="4" s="1"/>
  <c r="D57" i="4"/>
  <c r="C57" i="4"/>
  <c r="B57" i="4"/>
  <c r="A62" i="8" l="1"/>
  <c r="J62" i="8" s="1"/>
  <c r="A62" i="7"/>
  <c r="N62" i="7" s="1"/>
  <c r="N58" i="5"/>
  <c r="A59" i="5"/>
  <c r="F37" i="4"/>
  <c r="E36" i="4" s="1"/>
  <c r="G39" i="4"/>
  <c r="R28" i="4"/>
  <c r="T13" i="4"/>
  <c r="S18" i="4"/>
  <c r="A59" i="4"/>
  <c r="U59" i="4" s="1"/>
  <c r="D58" i="4"/>
  <c r="C58" i="4"/>
  <c r="B58" i="4"/>
  <c r="A63" i="8" l="1"/>
  <c r="J63" i="8" s="1"/>
  <c r="A63" i="7"/>
  <c r="N63" i="7" s="1"/>
  <c r="N59" i="5"/>
  <c r="A60" i="5"/>
  <c r="F38" i="4"/>
  <c r="E37" i="4" s="1"/>
  <c r="G40" i="4"/>
  <c r="T14" i="4"/>
  <c r="R29" i="4"/>
  <c r="S19" i="4"/>
  <c r="A60" i="4"/>
  <c r="U60" i="4" s="1"/>
  <c r="C59" i="4"/>
  <c r="D59" i="4"/>
  <c r="B59" i="4"/>
  <c r="A65" i="8" l="1"/>
  <c r="J65" i="8" s="1"/>
  <c r="A65" i="7"/>
  <c r="N65" i="7" s="1"/>
  <c r="A61" i="5"/>
  <c r="N60" i="5"/>
  <c r="A61" i="4"/>
  <c r="U61" i="4" s="1"/>
  <c r="B60" i="4"/>
  <c r="D60" i="4"/>
  <c r="C60" i="4"/>
  <c r="F39" i="4"/>
  <c r="E38" i="4" s="1"/>
  <c r="G41" i="4"/>
  <c r="T15" i="4"/>
  <c r="R30" i="4"/>
  <c r="S20" i="4"/>
  <c r="A66" i="8" l="1"/>
  <c r="J66" i="8" s="1"/>
  <c r="A66" i="7"/>
  <c r="N66" i="7" s="1"/>
  <c r="N61" i="5"/>
  <c r="A62" i="5"/>
  <c r="F40" i="4"/>
  <c r="E39" i="4" s="1"/>
  <c r="G42" i="4"/>
  <c r="S21" i="4"/>
  <c r="T16" i="4"/>
  <c r="R31" i="4"/>
  <c r="A62" i="4"/>
  <c r="U62" i="4" s="1"/>
  <c r="D61" i="4"/>
  <c r="C61" i="4"/>
  <c r="B61" i="4"/>
  <c r="A67" i="8" l="1"/>
  <c r="J67" i="8" s="1"/>
  <c r="A67" i="7"/>
  <c r="N67" i="7" s="1"/>
  <c r="A63" i="5"/>
  <c r="N62" i="5"/>
  <c r="F41" i="4"/>
  <c r="E40" i="4" s="1"/>
  <c r="G43" i="4"/>
  <c r="T17" i="4"/>
  <c r="R32" i="4"/>
  <c r="S22" i="4"/>
  <c r="A63" i="4"/>
  <c r="U63" i="4" s="1"/>
  <c r="D62" i="4"/>
  <c r="C62" i="4"/>
  <c r="B62" i="4"/>
  <c r="A68" i="8" l="1"/>
  <c r="J68" i="8" s="1"/>
  <c r="A68" i="7"/>
  <c r="N68" i="7" s="1"/>
  <c r="N63" i="5"/>
  <c r="A64" i="5"/>
  <c r="F42" i="4"/>
  <c r="E41" i="4" s="1"/>
  <c r="G44" i="4"/>
  <c r="T18" i="4"/>
  <c r="R33" i="4"/>
  <c r="S23" i="4"/>
  <c r="A64" i="4"/>
  <c r="U64" i="4" s="1"/>
  <c r="C63" i="4"/>
  <c r="D63" i="4"/>
  <c r="B63" i="4"/>
  <c r="A69" i="8" l="1"/>
  <c r="J69" i="8" s="1"/>
  <c r="A69" i="7"/>
  <c r="N69" i="7" s="1"/>
  <c r="A65" i="5"/>
  <c r="N64" i="5"/>
  <c r="F43" i="4"/>
  <c r="E42" i="4" s="1"/>
  <c r="G45" i="4"/>
  <c r="S24" i="4"/>
  <c r="T19" i="4"/>
  <c r="R34" i="4"/>
  <c r="A65" i="4"/>
  <c r="U65" i="4" s="1"/>
  <c r="B64" i="4"/>
  <c r="D64" i="4"/>
  <c r="C64" i="4"/>
  <c r="A71" i="8" l="1"/>
  <c r="J71" i="8" s="1"/>
  <c r="A71" i="7"/>
  <c r="N71" i="7" s="1"/>
  <c r="N65" i="5"/>
  <c r="A66" i="5"/>
  <c r="F44" i="4"/>
  <c r="E43" i="4" s="1"/>
  <c r="G46" i="4"/>
  <c r="T20" i="4"/>
  <c r="R35" i="4"/>
  <c r="S25" i="4"/>
  <c r="A66" i="4"/>
  <c r="U66" i="4" s="1"/>
  <c r="C65" i="4"/>
  <c r="B65" i="4"/>
  <c r="D65" i="4"/>
  <c r="A72" i="8" l="1"/>
  <c r="J72" i="8" s="1"/>
  <c r="A72" i="7"/>
  <c r="N72" i="7" s="1"/>
  <c r="A67" i="5"/>
  <c r="N66" i="5"/>
  <c r="F45" i="4"/>
  <c r="E44" i="4" s="1"/>
  <c r="T21" i="4"/>
  <c r="G47" i="4"/>
  <c r="S26" i="4"/>
  <c r="R36" i="4"/>
  <c r="A67" i="4"/>
  <c r="U67" i="4" s="1"/>
  <c r="D66" i="4"/>
  <c r="C66" i="4"/>
  <c r="B66" i="4"/>
  <c r="A73" i="8" l="1"/>
  <c r="J73" i="8" s="1"/>
  <c r="A73" i="7"/>
  <c r="N73" i="7" s="1"/>
  <c r="A68" i="5"/>
  <c r="N67" i="5"/>
  <c r="F46" i="4"/>
  <c r="E45" i="4" s="1"/>
  <c r="G48" i="4"/>
  <c r="T22" i="4"/>
  <c r="S27" i="4"/>
  <c r="R37" i="4"/>
  <c r="A68" i="4"/>
  <c r="U68" i="4" s="1"/>
  <c r="C67" i="4"/>
  <c r="D67" i="4"/>
  <c r="B67" i="4"/>
  <c r="A74" i="8" l="1"/>
  <c r="J74" i="8" s="1"/>
  <c r="A74" i="7"/>
  <c r="N74" i="7" s="1"/>
  <c r="A69" i="5"/>
  <c r="N68" i="5"/>
  <c r="F47" i="4"/>
  <c r="E46" i="4" s="1"/>
  <c r="G49" i="4"/>
  <c r="T23" i="4"/>
  <c r="R38" i="4"/>
  <c r="S28" i="4"/>
  <c r="A69" i="4"/>
  <c r="U69" i="4" s="1"/>
  <c r="D68" i="4"/>
  <c r="C68" i="4"/>
  <c r="B68" i="4"/>
  <c r="A75" i="8" l="1"/>
  <c r="J75" i="8" s="1"/>
  <c r="A75" i="7"/>
  <c r="N75" i="7" s="1"/>
  <c r="A70" i="5"/>
  <c r="N69" i="5"/>
  <c r="F48" i="4"/>
  <c r="E47" i="4" s="1"/>
  <c r="G50" i="4"/>
  <c r="T24" i="4"/>
  <c r="R39" i="4"/>
  <c r="S29" i="4"/>
  <c r="A70" i="4"/>
  <c r="U70" i="4" s="1"/>
  <c r="D69" i="4"/>
  <c r="C69" i="4"/>
  <c r="B69" i="4"/>
  <c r="A77" i="8" l="1"/>
  <c r="J77" i="8" s="1"/>
  <c r="A77" i="7"/>
  <c r="N77" i="7" s="1"/>
  <c r="A71" i="5"/>
  <c r="N70" i="5"/>
  <c r="F49" i="4"/>
  <c r="E48" i="4" s="1"/>
  <c r="G51" i="4"/>
  <c r="T25" i="4"/>
  <c r="S30" i="4"/>
  <c r="R40" i="4"/>
  <c r="A71" i="4"/>
  <c r="U71" i="4" s="1"/>
  <c r="B70" i="4"/>
  <c r="D70" i="4"/>
  <c r="C70" i="4"/>
  <c r="A78" i="8" l="1"/>
  <c r="J78" i="8" s="1"/>
  <c r="A78" i="7"/>
  <c r="N78" i="7" s="1"/>
  <c r="A72" i="5"/>
  <c r="N71" i="5"/>
  <c r="G52" i="4"/>
  <c r="T26" i="4"/>
  <c r="F50" i="4"/>
  <c r="E49" i="4" s="1"/>
  <c r="R41" i="4"/>
  <c r="S31" i="4"/>
  <c r="A72" i="4"/>
  <c r="U72" i="4" s="1"/>
  <c r="D71" i="4"/>
  <c r="C71" i="4"/>
  <c r="B71" i="4"/>
  <c r="A79" i="8" l="1"/>
  <c r="J79" i="8" s="1"/>
  <c r="A79" i="7"/>
  <c r="N79" i="7" s="1"/>
  <c r="A73" i="5"/>
  <c r="N72" i="5"/>
  <c r="A73" i="4"/>
  <c r="U73" i="4" s="1"/>
  <c r="B72" i="4"/>
  <c r="D72" i="4"/>
  <c r="C72" i="4"/>
  <c r="G53" i="4"/>
  <c r="F51" i="4"/>
  <c r="E50" i="4" s="1"/>
  <c r="T27" i="4"/>
  <c r="S32" i="4"/>
  <c r="R42" i="4"/>
  <c r="A80" i="8" l="1"/>
  <c r="J80" i="8" s="1"/>
  <c r="A80" i="7"/>
  <c r="N80" i="7" s="1"/>
  <c r="N73" i="5"/>
  <c r="A74" i="5"/>
  <c r="A74" i="4"/>
  <c r="U74" i="4" s="1"/>
  <c r="C73" i="4"/>
  <c r="B73" i="4"/>
  <c r="D73" i="4"/>
  <c r="F52" i="4"/>
  <c r="G54" i="4"/>
  <c r="T28" i="4"/>
  <c r="S33" i="4"/>
  <c r="R43" i="4"/>
  <c r="A81" i="8" l="1"/>
  <c r="J81" i="8" s="1"/>
  <c r="A81" i="7"/>
  <c r="N81" i="7" s="1"/>
  <c r="N74" i="5"/>
  <c r="A75" i="5"/>
  <c r="E51" i="4"/>
  <c r="A75" i="4"/>
  <c r="U75" i="4" s="1"/>
  <c r="D74" i="4"/>
  <c r="B74" i="4"/>
  <c r="C74" i="4"/>
  <c r="G55" i="4"/>
  <c r="T29" i="4"/>
  <c r="S34" i="4"/>
  <c r="F53" i="4"/>
  <c r="E52" i="4" s="1"/>
  <c r="R44" i="4"/>
  <c r="A83" i="8" l="1"/>
  <c r="J83" i="8" s="1"/>
  <c r="A83" i="7"/>
  <c r="N83" i="7" s="1"/>
  <c r="N75" i="5"/>
  <c r="A76" i="5"/>
  <c r="A76" i="4"/>
  <c r="U76" i="4" s="1"/>
  <c r="C75" i="4"/>
  <c r="D75" i="4"/>
  <c r="B75" i="4"/>
  <c r="G56" i="4"/>
  <c r="T30" i="4"/>
  <c r="F54" i="4"/>
  <c r="E53" i="4" s="1"/>
  <c r="S35" i="4"/>
  <c r="R45" i="4"/>
  <c r="A84" i="8" l="1"/>
  <c r="J84" i="8" s="1"/>
  <c r="A84" i="7"/>
  <c r="N84" i="7" s="1"/>
  <c r="N76" i="5"/>
  <c r="A77" i="5"/>
  <c r="F55" i="4"/>
  <c r="E54" i="4" s="1"/>
  <c r="G57" i="4"/>
  <c r="T31" i="4"/>
  <c r="R46" i="4"/>
  <c r="S36" i="4"/>
  <c r="A77" i="4"/>
  <c r="U77" i="4" s="1"/>
  <c r="D76" i="4"/>
  <c r="C76" i="4"/>
  <c r="B76" i="4"/>
  <c r="A85" i="8" l="1"/>
  <c r="J85" i="8" s="1"/>
  <c r="A85" i="7"/>
  <c r="N85" i="7" s="1"/>
  <c r="N77" i="5"/>
  <c r="A78" i="5"/>
  <c r="G58" i="4"/>
  <c r="T32" i="4"/>
  <c r="F56" i="4"/>
  <c r="E55" i="4" s="1"/>
  <c r="R47" i="4"/>
  <c r="S37" i="4"/>
  <c r="A78" i="4"/>
  <c r="U78" i="4" s="1"/>
  <c r="C77" i="4"/>
  <c r="D77" i="4"/>
  <c r="B77" i="4"/>
  <c r="A86" i="8" l="1"/>
  <c r="J86" i="8" s="1"/>
  <c r="A86" i="7"/>
  <c r="N86" i="7" s="1"/>
  <c r="N78" i="5"/>
  <c r="A79" i="5"/>
  <c r="A79" i="4"/>
  <c r="U79" i="4" s="1"/>
  <c r="B78" i="4"/>
  <c r="D78" i="4"/>
  <c r="C78" i="4"/>
  <c r="T33" i="4"/>
  <c r="G59" i="4"/>
  <c r="F57" i="4"/>
  <c r="E56" i="4" s="1"/>
  <c r="S38" i="4"/>
  <c r="R48" i="4"/>
  <c r="A87" i="8" l="1"/>
  <c r="J87" i="8" s="1"/>
  <c r="A87" i="7"/>
  <c r="N87" i="7" s="1"/>
  <c r="N79" i="5"/>
  <c r="A80" i="5"/>
  <c r="A80" i="4"/>
  <c r="U80" i="4" s="1"/>
  <c r="D79" i="4"/>
  <c r="C79" i="4"/>
  <c r="B79" i="4"/>
  <c r="T34" i="4"/>
  <c r="G60" i="4"/>
  <c r="F58" i="4"/>
  <c r="E57" i="4" s="1"/>
  <c r="R49" i="4"/>
  <c r="S39" i="4"/>
  <c r="A89" i="8" l="1"/>
  <c r="J89" i="8" s="1"/>
  <c r="A89" i="7"/>
  <c r="N89" i="7" s="1"/>
  <c r="A81" i="5"/>
  <c r="N80" i="5"/>
  <c r="A81" i="4"/>
  <c r="U81" i="4" s="1"/>
  <c r="B80" i="4"/>
  <c r="D80" i="4"/>
  <c r="C80" i="4"/>
  <c r="G61" i="4"/>
  <c r="F59" i="4"/>
  <c r="E58" i="4" s="1"/>
  <c r="T35" i="4"/>
  <c r="S40" i="4"/>
  <c r="R50" i="4"/>
  <c r="A90" i="8" l="1"/>
  <c r="J90" i="8" s="1"/>
  <c r="A90" i="7"/>
  <c r="N90" i="7" s="1"/>
  <c r="N81" i="5"/>
  <c r="A82" i="5"/>
  <c r="F60" i="4"/>
  <c r="E59" i="4" s="1"/>
  <c r="T36" i="4"/>
  <c r="G62" i="4"/>
  <c r="S41" i="4"/>
  <c r="R51" i="4"/>
  <c r="C81" i="4"/>
  <c r="B81" i="4"/>
  <c r="A82" i="4"/>
  <c r="U82" i="4" s="1"/>
  <c r="D81" i="4"/>
  <c r="A91" i="8" l="1"/>
  <c r="J91" i="8" s="1"/>
  <c r="A91" i="7"/>
  <c r="N91" i="7" s="1"/>
  <c r="A83" i="5"/>
  <c r="N82" i="5"/>
  <c r="G63" i="4"/>
  <c r="F61" i="4"/>
  <c r="E60" i="4" s="1"/>
  <c r="T37" i="4"/>
  <c r="R52" i="4"/>
  <c r="S42" i="4"/>
  <c r="C82" i="4"/>
  <c r="A83" i="4"/>
  <c r="U83" i="4" s="1"/>
  <c r="D82" i="4"/>
  <c r="B82" i="4"/>
  <c r="A92" i="8" l="1"/>
  <c r="J92" i="8" s="1"/>
  <c r="A92" i="7"/>
  <c r="N92" i="7" s="1"/>
  <c r="N83" i="5"/>
  <c r="A84" i="5"/>
  <c r="A84" i="4"/>
  <c r="U84" i="4" s="1"/>
  <c r="D83" i="4"/>
  <c r="C83" i="4"/>
  <c r="B83" i="4"/>
  <c r="F62" i="4"/>
  <c r="E61" i="4" s="1"/>
  <c r="G64" i="4"/>
  <c r="T38" i="4"/>
  <c r="R53" i="4"/>
  <c r="S43" i="4"/>
  <c r="A93" i="8" l="1"/>
  <c r="J93" i="8" s="1"/>
  <c r="A93" i="7"/>
  <c r="N93" i="7" s="1"/>
  <c r="A85" i="5"/>
  <c r="N84" i="5"/>
  <c r="G65" i="4"/>
  <c r="T39" i="4"/>
  <c r="F63" i="4"/>
  <c r="E62" i="4" s="1"/>
  <c r="R54" i="4"/>
  <c r="S44" i="4"/>
  <c r="C84" i="4"/>
  <c r="B84" i="4"/>
  <c r="A85" i="4"/>
  <c r="U85" i="4" s="1"/>
  <c r="D84" i="4"/>
  <c r="A95" i="8" l="1"/>
  <c r="J95" i="8" s="1"/>
  <c r="A95" i="7"/>
  <c r="N95" i="7" s="1"/>
  <c r="N85" i="5"/>
  <c r="A86" i="5"/>
  <c r="G66" i="4"/>
  <c r="F64" i="4"/>
  <c r="E63" i="4" s="1"/>
  <c r="T40" i="4"/>
  <c r="S45" i="4"/>
  <c r="R55" i="4"/>
  <c r="D85" i="4"/>
  <c r="B85" i="4"/>
  <c r="C85" i="4"/>
  <c r="A86" i="4"/>
  <c r="U86" i="4" s="1"/>
  <c r="A96" i="8" l="1"/>
  <c r="J96" i="8" s="1"/>
  <c r="A96" i="7"/>
  <c r="N96" i="7" s="1"/>
  <c r="A87" i="5"/>
  <c r="N86" i="5"/>
  <c r="A87" i="4"/>
  <c r="U87" i="4" s="1"/>
  <c r="D86" i="4"/>
  <c r="B86" i="4"/>
  <c r="C86" i="4"/>
  <c r="G67" i="4"/>
  <c r="T41" i="4"/>
  <c r="F65" i="4"/>
  <c r="E64" i="4" s="1"/>
  <c r="S46" i="4"/>
  <c r="R56" i="4"/>
  <c r="A97" i="8" l="1"/>
  <c r="J97" i="8" s="1"/>
  <c r="A97" i="7"/>
  <c r="N97" i="7" s="1"/>
  <c r="A88" i="5"/>
  <c r="N87" i="5"/>
  <c r="G68" i="4"/>
  <c r="T42" i="4"/>
  <c r="F66" i="4"/>
  <c r="E65" i="4" s="1"/>
  <c r="R57" i="4"/>
  <c r="S47" i="4"/>
  <c r="B87" i="4"/>
  <c r="D87" i="4"/>
  <c r="A88" i="4"/>
  <c r="U88" i="4" s="1"/>
  <c r="C87" i="4"/>
  <c r="A98" i="8" l="1"/>
  <c r="J98" i="8" s="1"/>
  <c r="A98" i="7"/>
  <c r="N98" i="7" s="1"/>
  <c r="N88" i="5"/>
  <c r="A89" i="5"/>
  <c r="A89" i="4"/>
  <c r="U89" i="4" s="1"/>
  <c r="B88" i="4"/>
  <c r="D88" i="4"/>
  <c r="C88" i="4"/>
  <c r="G69" i="4"/>
  <c r="T43" i="4"/>
  <c r="F67" i="4"/>
  <c r="E66" i="4" s="1"/>
  <c r="R58" i="4"/>
  <c r="S48" i="4"/>
  <c r="A99" i="8" l="1"/>
  <c r="J99" i="8" s="1"/>
  <c r="A99" i="7"/>
  <c r="N99" i="7" s="1"/>
  <c r="A90" i="5"/>
  <c r="N89" i="5"/>
  <c r="F68" i="4"/>
  <c r="E67" i="4" s="1"/>
  <c r="G70" i="4"/>
  <c r="T44" i="4"/>
  <c r="R59" i="4"/>
  <c r="S49" i="4"/>
  <c r="B89" i="4"/>
  <c r="A90" i="4"/>
  <c r="U90" i="4" s="1"/>
  <c r="D89" i="4"/>
  <c r="C89" i="4"/>
  <c r="A91" i="5" l="1"/>
  <c r="N90" i="5"/>
  <c r="F69" i="4"/>
  <c r="E68" i="4" s="1"/>
  <c r="G71" i="4"/>
  <c r="S50" i="4"/>
  <c r="T45" i="4"/>
  <c r="R60" i="4"/>
  <c r="B90" i="4"/>
  <c r="A91" i="4"/>
  <c r="U91" i="4" s="1"/>
  <c r="D90" i="4"/>
  <c r="C90" i="4"/>
  <c r="N91" i="5" l="1"/>
  <c r="A92" i="5"/>
  <c r="G72" i="4"/>
  <c r="F70" i="4"/>
  <c r="E69" i="4" s="1"/>
  <c r="T46" i="4"/>
  <c r="R61" i="4"/>
  <c r="S51" i="4"/>
  <c r="A92" i="4"/>
  <c r="U92" i="4" s="1"/>
  <c r="D91" i="4"/>
  <c r="C91" i="4"/>
  <c r="B91" i="4"/>
  <c r="N92" i="5" l="1"/>
  <c r="A93" i="5"/>
  <c r="G73" i="4"/>
  <c r="F71" i="4"/>
  <c r="E70" i="4" s="1"/>
  <c r="T47" i="4"/>
  <c r="R62" i="4"/>
  <c r="S52" i="4"/>
  <c r="C92" i="4"/>
  <c r="B92" i="4"/>
  <c r="A93" i="4"/>
  <c r="U93" i="4" s="1"/>
  <c r="D92" i="4"/>
  <c r="N93" i="5" l="1"/>
  <c r="A94" i="5"/>
  <c r="A94" i="4"/>
  <c r="U94" i="4" s="1"/>
  <c r="B93" i="4"/>
  <c r="C93" i="4"/>
  <c r="D93" i="4"/>
  <c r="F72" i="4"/>
  <c r="E71" i="4" s="1"/>
  <c r="G74" i="4"/>
  <c r="T48" i="4"/>
  <c r="S53" i="4"/>
  <c r="R63" i="4"/>
  <c r="A95" i="5" l="1"/>
  <c r="N94" i="5"/>
  <c r="A95" i="4"/>
  <c r="U95" i="4" s="1"/>
  <c r="B94" i="4"/>
  <c r="D94" i="4"/>
  <c r="C94" i="4"/>
  <c r="G75" i="4"/>
  <c r="T49" i="4"/>
  <c r="F73" i="4"/>
  <c r="E72" i="4" s="1"/>
  <c r="S54" i="4"/>
  <c r="R64" i="4"/>
  <c r="N95" i="5" l="1"/>
  <c r="A96" i="5"/>
  <c r="F74" i="4"/>
  <c r="E73" i="4" s="1"/>
  <c r="T50" i="4"/>
  <c r="G76" i="4"/>
  <c r="S55" i="4"/>
  <c r="R65" i="4"/>
  <c r="A96" i="4"/>
  <c r="U96" i="4" s="1"/>
  <c r="B95" i="4"/>
  <c r="D95" i="4"/>
  <c r="C95" i="4"/>
  <c r="N96" i="5" l="1"/>
  <c r="A97" i="5"/>
  <c r="A97" i="4"/>
  <c r="U97" i="4" s="1"/>
  <c r="B96" i="4"/>
  <c r="D96" i="4"/>
  <c r="C96" i="4"/>
  <c r="G77" i="4"/>
  <c r="F75" i="4"/>
  <c r="E74" i="4" s="1"/>
  <c r="T51" i="4"/>
  <c r="R66" i="4"/>
  <c r="S56" i="4"/>
  <c r="A98" i="5" l="1"/>
  <c r="N97" i="5"/>
  <c r="F76" i="4"/>
  <c r="E75" i="4" s="1"/>
  <c r="T52" i="4"/>
  <c r="G78" i="4"/>
  <c r="R67" i="4"/>
  <c r="S57" i="4"/>
  <c r="A98" i="4"/>
  <c r="U98" i="4" s="1"/>
  <c r="D97" i="4"/>
  <c r="B97" i="4"/>
  <c r="C97" i="4"/>
  <c r="A99" i="5" l="1"/>
  <c r="N98" i="5"/>
  <c r="F77" i="4"/>
  <c r="E76" i="4" s="1"/>
  <c r="G79" i="4"/>
  <c r="T53" i="4"/>
  <c r="R68" i="4"/>
  <c r="S58" i="4"/>
  <c r="A99" i="4"/>
  <c r="U99" i="4" s="1"/>
  <c r="B98" i="4"/>
  <c r="C98" i="4"/>
  <c r="D98" i="4"/>
  <c r="N99" i="5" l="1"/>
  <c r="A100" i="5"/>
  <c r="G80" i="4"/>
  <c r="F78" i="4"/>
  <c r="E77" i="4" s="1"/>
  <c r="T54" i="4"/>
  <c r="S59" i="4"/>
  <c r="R69" i="4"/>
  <c r="A100" i="4"/>
  <c r="U100" i="4" s="1"/>
  <c r="B99" i="4"/>
  <c r="C99" i="4"/>
  <c r="D99" i="4"/>
  <c r="A101" i="5" l="1"/>
  <c r="N100" i="5"/>
  <c r="G81" i="4"/>
  <c r="T55" i="4"/>
  <c r="F79" i="4"/>
  <c r="E78" i="4" s="1"/>
  <c r="R70" i="4"/>
  <c r="S60" i="4"/>
  <c r="A101" i="4"/>
  <c r="U101" i="4" s="1"/>
  <c r="B100" i="4"/>
  <c r="C100" i="4"/>
  <c r="D100" i="4"/>
  <c r="A102" i="5" l="1"/>
  <c r="N101" i="5"/>
  <c r="G82" i="4"/>
  <c r="F80" i="4"/>
  <c r="E79" i="4" s="1"/>
  <c r="T56" i="4"/>
  <c r="S61" i="4"/>
  <c r="R71" i="4"/>
  <c r="A102" i="4"/>
  <c r="U102" i="4" s="1"/>
  <c r="D101" i="4"/>
  <c r="B101" i="4"/>
  <c r="C101" i="4"/>
  <c r="N102" i="5" l="1"/>
  <c r="A103" i="5"/>
  <c r="G83" i="4"/>
  <c r="F81" i="4"/>
  <c r="E80" i="4" s="1"/>
  <c r="T57" i="4"/>
  <c r="R72" i="4"/>
  <c r="S62" i="4"/>
  <c r="A103" i="4"/>
  <c r="U103" i="4" s="1"/>
  <c r="B102" i="4"/>
  <c r="C102" i="4"/>
  <c r="D102" i="4"/>
  <c r="A104" i="5" l="1"/>
  <c r="N103" i="5"/>
  <c r="F82" i="4"/>
  <c r="E81" i="4" s="1"/>
  <c r="T58" i="4"/>
  <c r="G84" i="4"/>
  <c r="S63" i="4"/>
  <c r="R73" i="4"/>
  <c r="A104" i="4"/>
  <c r="U104" i="4" s="1"/>
  <c r="C103" i="4"/>
  <c r="D103" i="4"/>
  <c r="B103" i="4"/>
  <c r="A105" i="5" l="1"/>
  <c r="N104" i="5"/>
  <c r="F83" i="4"/>
  <c r="E82" i="4" s="1"/>
  <c r="T59" i="4"/>
  <c r="G85" i="4"/>
  <c r="R74" i="4"/>
  <c r="S64" i="4"/>
  <c r="A105" i="4"/>
  <c r="U105" i="4" s="1"/>
  <c r="C104" i="4"/>
  <c r="D104" i="4"/>
  <c r="B104" i="4"/>
  <c r="N105" i="5" l="1"/>
  <c r="A106" i="5"/>
  <c r="F84" i="4"/>
  <c r="E83" i="4" s="1"/>
  <c r="G86" i="4"/>
  <c r="T60" i="4"/>
  <c r="R75" i="4"/>
  <c r="S65" i="4"/>
  <c r="A106" i="4"/>
  <c r="U106" i="4" s="1"/>
  <c r="D105" i="4"/>
  <c r="C105" i="4"/>
  <c r="B105" i="4"/>
  <c r="A107" i="5" l="1"/>
  <c r="N106" i="5"/>
  <c r="F85" i="4"/>
  <c r="E84" i="4" s="1"/>
  <c r="G87" i="4"/>
  <c r="T61" i="4"/>
  <c r="S66" i="4"/>
  <c r="R76" i="4"/>
  <c r="A107" i="4"/>
  <c r="U107" i="4" s="1"/>
  <c r="B106" i="4"/>
  <c r="D106" i="4"/>
  <c r="C106" i="4"/>
  <c r="N107" i="5" l="1"/>
  <c r="A108" i="5"/>
  <c r="G88" i="4"/>
  <c r="F86" i="4"/>
  <c r="E85" i="4" s="1"/>
  <c r="T62" i="4"/>
  <c r="S67" i="4"/>
  <c r="R77" i="4"/>
  <c r="A108" i="4"/>
  <c r="U108" i="4" s="1"/>
  <c r="B107" i="4"/>
  <c r="D107" i="4"/>
  <c r="C107" i="4"/>
  <c r="A109" i="5" l="1"/>
  <c r="N108" i="5"/>
  <c r="G89" i="4"/>
  <c r="F87" i="4"/>
  <c r="E86" i="4" s="1"/>
  <c r="T63" i="4"/>
  <c r="S68" i="4"/>
  <c r="R78" i="4"/>
  <c r="A109" i="4"/>
  <c r="U109" i="4" s="1"/>
  <c r="B108" i="4"/>
  <c r="D108" i="4"/>
  <c r="C108" i="4"/>
  <c r="N109" i="5" l="1"/>
  <c r="A110" i="5"/>
  <c r="G90" i="4"/>
  <c r="F88" i="4"/>
  <c r="E87" i="4" s="1"/>
  <c r="T64" i="4"/>
  <c r="R79" i="4"/>
  <c r="S69" i="4"/>
  <c r="A110" i="4"/>
  <c r="U110" i="4" s="1"/>
  <c r="D109" i="4"/>
  <c r="B109" i="4"/>
  <c r="C109" i="4"/>
  <c r="N110" i="5" l="1"/>
  <c r="A111" i="5"/>
  <c r="G91" i="4"/>
  <c r="F89" i="4"/>
  <c r="E88" i="4" s="1"/>
  <c r="T65" i="4"/>
  <c r="S70" i="4"/>
  <c r="R80" i="4"/>
  <c r="A111" i="4"/>
  <c r="U111" i="4" s="1"/>
  <c r="B110" i="4"/>
  <c r="C110" i="4"/>
  <c r="D110" i="4"/>
  <c r="N111" i="5" l="1"/>
  <c r="A112" i="5"/>
  <c r="G92" i="4"/>
  <c r="F90" i="4"/>
  <c r="E89" i="4" s="1"/>
  <c r="T66" i="4"/>
  <c r="R81" i="4"/>
  <c r="S71" i="4"/>
  <c r="A112" i="4"/>
  <c r="U112" i="4" s="1"/>
  <c r="C111" i="4"/>
  <c r="B111" i="4"/>
  <c r="D111" i="4"/>
  <c r="A113" i="5" l="1"/>
  <c r="N112" i="5"/>
  <c r="G93" i="4"/>
  <c r="T67" i="4"/>
  <c r="F91" i="4"/>
  <c r="E90" i="4" s="1"/>
  <c r="R82" i="4"/>
  <c r="S72" i="4"/>
  <c r="C112" i="4"/>
  <c r="B112" i="4"/>
  <c r="A113" i="4"/>
  <c r="U113" i="4" s="1"/>
  <c r="D112" i="4"/>
  <c r="A114" i="5" l="1"/>
  <c r="N113" i="5"/>
  <c r="G94" i="4"/>
  <c r="F92" i="4"/>
  <c r="E91" i="4" s="1"/>
  <c r="T68" i="4"/>
  <c r="R83" i="4"/>
  <c r="S73" i="4"/>
  <c r="D113" i="4"/>
  <c r="C113" i="4"/>
  <c r="B113" i="4"/>
  <c r="A114" i="4"/>
  <c r="U114" i="4" s="1"/>
  <c r="N114" i="5" l="1"/>
  <c r="A115" i="5"/>
  <c r="A115" i="4"/>
  <c r="U115" i="4" s="1"/>
  <c r="C114" i="4"/>
  <c r="D114" i="4"/>
  <c r="B114" i="4"/>
  <c r="G95" i="4"/>
  <c r="F93" i="4"/>
  <c r="E92" i="4" s="1"/>
  <c r="T69" i="4"/>
  <c r="R84" i="4"/>
  <c r="S74" i="4"/>
  <c r="N115" i="5" l="1"/>
  <c r="A116" i="5"/>
  <c r="G96" i="4"/>
  <c r="F94" i="4"/>
  <c r="E93" i="4" s="1"/>
  <c r="T70" i="4"/>
  <c r="R85" i="4"/>
  <c r="S75" i="4"/>
  <c r="A116" i="4"/>
  <c r="U116" i="4" s="1"/>
  <c r="C115" i="4"/>
  <c r="B115" i="4"/>
  <c r="D115" i="4"/>
  <c r="A117" i="5" l="1"/>
  <c r="N116" i="5"/>
  <c r="G97" i="4"/>
  <c r="F95" i="4"/>
  <c r="E94" i="4" s="1"/>
  <c r="T71" i="4"/>
  <c r="S76" i="4"/>
  <c r="R86" i="4"/>
  <c r="A117" i="4"/>
  <c r="U117" i="4" s="1"/>
  <c r="C116" i="4"/>
  <c r="D116" i="4"/>
  <c r="B116" i="4"/>
  <c r="A118" i="5" l="1"/>
  <c r="N117" i="5"/>
  <c r="G98" i="4"/>
  <c r="F96" i="4"/>
  <c r="E95" i="4" s="1"/>
  <c r="T72" i="4"/>
  <c r="R87" i="4"/>
  <c r="S77" i="4"/>
  <c r="B117" i="4"/>
  <c r="A118" i="4"/>
  <c r="U118" i="4" s="1"/>
  <c r="D117" i="4"/>
  <c r="C117" i="4"/>
  <c r="A119" i="5" l="1"/>
  <c r="N118" i="5"/>
  <c r="G99" i="4"/>
  <c r="F97" i="4"/>
  <c r="E96" i="4" s="1"/>
  <c r="T73" i="4"/>
  <c r="R88" i="4"/>
  <c r="S78" i="4"/>
  <c r="A119" i="4"/>
  <c r="U119" i="4" s="1"/>
  <c r="C118" i="4"/>
  <c r="D118" i="4"/>
  <c r="B118" i="4"/>
  <c r="N119" i="5" l="1"/>
  <c r="G100" i="4"/>
  <c r="F98" i="4"/>
  <c r="E97" i="4" s="1"/>
  <c r="T97" i="4" s="1"/>
  <c r="T74" i="4"/>
  <c r="S79" i="4"/>
  <c r="R89" i="4"/>
  <c r="A120" i="4"/>
  <c r="U120" i="4" s="1"/>
  <c r="C119" i="4"/>
  <c r="D119" i="4"/>
  <c r="B119" i="4"/>
  <c r="B120" i="4" l="1"/>
  <c r="A121" i="4"/>
  <c r="U121" i="4" s="1"/>
  <c r="D120" i="4"/>
  <c r="C120" i="4"/>
  <c r="G101" i="4"/>
  <c r="F99" i="4"/>
  <c r="E98" i="4" s="1"/>
  <c r="T98" i="4" s="1"/>
  <c r="T75" i="4"/>
  <c r="S80" i="4"/>
  <c r="R90" i="4"/>
  <c r="G102" i="4" l="1"/>
  <c r="F100" i="4"/>
  <c r="E99" i="4" s="1"/>
  <c r="T99" i="4" s="1"/>
  <c r="T76" i="4"/>
  <c r="R91" i="4"/>
  <c r="S81" i="4"/>
  <c r="B121" i="4"/>
  <c r="D121" i="4"/>
  <c r="J121" i="4" s="1"/>
  <c r="I120" i="4" s="1"/>
  <c r="H119" i="4" s="1"/>
  <c r="C121" i="4"/>
  <c r="W119" i="4" l="1"/>
  <c r="V119" i="4"/>
  <c r="E121" i="4"/>
  <c r="H121" i="4"/>
  <c r="J120" i="4"/>
  <c r="F121" i="4"/>
  <c r="E120" i="4" s="1"/>
  <c r="I121" i="4"/>
  <c r="H120" i="4" s="1"/>
  <c r="G103" i="4"/>
  <c r="T77" i="4"/>
  <c r="F101" i="4"/>
  <c r="E100" i="4" s="1"/>
  <c r="T100" i="4" s="1"/>
  <c r="R92" i="4"/>
  <c r="S82" i="4"/>
  <c r="W120" i="4" l="1"/>
  <c r="V120" i="4"/>
  <c r="W121" i="4"/>
  <c r="V121" i="4"/>
  <c r="I119" i="4"/>
  <c r="H118" i="4" s="1"/>
  <c r="J119" i="4"/>
  <c r="G104" i="4"/>
  <c r="F102" i="4"/>
  <c r="E101" i="4" s="1"/>
  <c r="T101" i="4" s="1"/>
  <c r="T78" i="4"/>
  <c r="S83" i="4"/>
  <c r="R93" i="4"/>
  <c r="W118" i="4" l="1"/>
  <c r="V118" i="4"/>
  <c r="G105" i="4"/>
  <c r="F103" i="4"/>
  <c r="E102" i="4" s="1"/>
  <c r="T79" i="4"/>
  <c r="R94" i="4"/>
  <c r="S84" i="4"/>
  <c r="J118" i="4"/>
  <c r="I118" i="4"/>
  <c r="H117" i="4" s="1"/>
  <c r="W117" i="4" l="1"/>
  <c r="V117" i="4"/>
  <c r="I117" i="4"/>
  <c r="H116" i="4" s="1"/>
  <c r="J117" i="4"/>
  <c r="T102" i="4"/>
  <c r="S102" i="4"/>
  <c r="G106" i="4"/>
  <c r="F104" i="4"/>
  <c r="E103" i="4" s="1"/>
  <c r="T80" i="4"/>
  <c r="S85" i="4"/>
  <c r="R95" i="4"/>
  <c r="W116" i="4" l="1"/>
  <c r="V116" i="4"/>
  <c r="G107" i="4"/>
  <c r="T81" i="4"/>
  <c r="F105" i="4"/>
  <c r="E104" i="4" s="1"/>
  <c r="S86" i="4"/>
  <c r="R96" i="4"/>
  <c r="J116" i="4"/>
  <c r="I116" i="4"/>
  <c r="H115" i="4" s="1"/>
  <c r="T103" i="4"/>
  <c r="S103" i="4"/>
  <c r="W115" i="4" l="1"/>
  <c r="V115" i="4"/>
  <c r="J115" i="4"/>
  <c r="I115" i="4"/>
  <c r="H114" i="4" s="1"/>
  <c r="T104" i="4"/>
  <c r="S104" i="4"/>
  <c r="G108" i="4"/>
  <c r="T82" i="4"/>
  <c r="F106" i="4"/>
  <c r="E105" i="4" s="1"/>
  <c r="R97" i="4"/>
  <c r="S87" i="4"/>
  <c r="W114" i="4" l="1"/>
  <c r="V114" i="4"/>
  <c r="G109" i="4"/>
  <c r="T83" i="4"/>
  <c r="F107" i="4"/>
  <c r="E106" i="4" s="1"/>
  <c r="R98" i="4"/>
  <c r="S88" i="4"/>
  <c r="T105" i="4"/>
  <c r="S105" i="4"/>
  <c r="J114" i="4"/>
  <c r="I114" i="4"/>
  <c r="H113" i="4" s="1"/>
  <c r="W113" i="4" l="1"/>
  <c r="V113" i="4"/>
  <c r="J113" i="4"/>
  <c r="I113" i="4"/>
  <c r="H112" i="4" s="1"/>
  <c r="T106" i="4"/>
  <c r="S106" i="4"/>
  <c r="G110" i="4"/>
  <c r="F108" i="4"/>
  <c r="E107" i="4" s="1"/>
  <c r="T84" i="4"/>
  <c r="R99" i="4"/>
  <c r="S89" i="4"/>
  <c r="W112" i="4" l="1"/>
  <c r="V112" i="4"/>
  <c r="G111" i="4"/>
  <c r="F109" i="4"/>
  <c r="E108" i="4" s="1"/>
  <c r="T85" i="4"/>
  <c r="R100" i="4"/>
  <c r="S90" i="4"/>
  <c r="T107" i="4"/>
  <c r="S107" i="4"/>
  <c r="J112" i="4"/>
  <c r="I112" i="4"/>
  <c r="H111" i="4" s="1"/>
  <c r="J111" i="4" l="1"/>
  <c r="I111" i="4"/>
  <c r="T108" i="4"/>
  <c r="S108" i="4"/>
  <c r="K111" i="4"/>
  <c r="N111" i="4"/>
  <c r="G112" i="4"/>
  <c r="T86" i="4"/>
  <c r="F110" i="4"/>
  <c r="E109" i="4" s="1"/>
  <c r="R101" i="4"/>
  <c r="S91" i="4"/>
  <c r="T109" i="4" l="1"/>
  <c r="S109" i="4"/>
  <c r="G113" i="4"/>
  <c r="T87" i="4"/>
  <c r="F111" i="4"/>
  <c r="E110" i="4" s="1"/>
  <c r="S92" i="4"/>
  <c r="R102" i="4"/>
  <c r="L111" i="4"/>
  <c r="O111" i="4"/>
  <c r="H110" i="4"/>
  <c r="M111" i="4"/>
  <c r="Q111" i="4" s="1"/>
  <c r="P111" i="4"/>
  <c r="J110" i="4"/>
  <c r="I110" i="4"/>
  <c r="L110" i="4" l="1"/>
  <c r="O110" i="4"/>
  <c r="H109" i="4"/>
  <c r="T110" i="4"/>
  <c r="S110" i="4"/>
  <c r="W110" i="4" s="1"/>
  <c r="T88" i="4"/>
  <c r="F112" i="4"/>
  <c r="E111" i="4" s="1"/>
  <c r="G114" i="4"/>
  <c r="R103" i="4"/>
  <c r="S93" i="4"/>
  <c r="K110" i="4"/>
  <c r="N110" i="4"/>
  <c r="M110" i="4"/>
  <c r="Q110" i="4" s="1"/>
  <c r="P110" i="4"/>
  <c r="I109" i="4"/>
  <c r="J109" i="4"/>
  <c r="W109" i="4" l="1"/>
  <c r="T111" i="4"/>
  <c r="S111" i="4"/>
  <c r="W111" i="4" s="1"/>
  <c r="T89" i="4"/>
  <c r="G115" i="4"/>
  <c r="F113" i="4"/>
  <c r="E112" i="4" s="1"/>
  <c r="R104" i="4"/>
  <c r="S94" i="4"/>
  <c r="M109" i="4"/>
  <c r="Q109" i="4" s="1"/>
  <c r="P109" i="4"/>
  <c r="I108" i="4"/>
  <c r="J108" i="4"/>
  <c r="K109" i="4"/>
  <c r="N109" i="4"/>
  <c r="L109" i="4"/>
  <c r="O109" i="4"/>
  <c r="H108" i="4"/>
  <c r="W108" i="4" l="1"/>
  <c r="K108" i="4"/>
  <c r="N108" i="4"/>
  <c r="M108" i="4"/>
  <c r="Q108" i="4" s="1"/>
  <c r="P108" i="4"/>
  <c r="I107" i="4"/>
  <c r="J107" i="4"/>
  <c r="L108" i="4"/>
  <c r="O108" i="4"/>
  <c r="H107" i="4"/>
  <c r="G116" i="4"/>
  <c r="T90" i="4"/>
  <c r="F114" i="4"/>
  <c r="E113" i="4" s="1"/>
  <c r="S95" i="4"/>
  <c r="R105" i="4"/>
  <c r="W107" i="4" l="1"/>
  <c r="K107" i="4"/>
  <c r="N107" i="4"/>
  <c r="L107" i="4"/>
  <c r="O107" i="4"/>
  <c r="H106" i="4"/>
  <c r="G117" i="4"/>
  <c r="T91" i="4"/>
  <c r="F115" i="4"/>
  <c r="E114" i="4" s="1"/>
  <c r="R106" i="4"/>
  <c r="S96" i="4"/>
  <c r="M107" i="4"/>
  <c r="Q107" i="4" s="1"/>
  <c r="P107" i="4"/>
  <c r="I106" i="4"/>
  <c r="J106" i="4"/>
  <c r="W106" i="4" l="1"/>
  <c r="V106" i="4"/>
  <c r="L106" i="4"/>
  <c r="O106" i="4"/>
  <c r="H105" i="4"/>
  <c r="K106" i="4"/>
  <c r="N106" i="4"/>
  <c r="M106" i="4"/>
  <c r="Q106" i="4" s="1"/>
  <c r="P106" i="4"/>
  <c r="I105" i="4"/>
  <c r="J105" i="4"/>
  <c r="T92" i="4"/>
  <c r="G118" i="4"/>
  <c r="F116" i="4"/>
  <c r="E115" i="4" s="1"/>
  <c r="R107" i="4"/>
  <c r="V107" i="4" s="1"/>
  <c r="S97" i="4"/>
  <c r="W105" i="4" l="1"/>
  <c r="V105" i="4"/>
  <c r="M105" i="4"/>
  <c r="Q105" i="4" s="1"/>
  <c r="P105" i="4"/>
  <c r="I104" i="4"/>
  <c r="J104" i="4"/>
  <c r="L105" i="4"/>
  <c r="O105" i="4"/>
  <c r="H104" i="4"/>
  <c r="K105" i="4"/>
  <c r="N105" i="4"/>
  <c r="T93" i="4"/>
  <c r="F117" i="4"/>
  <c r="E116" i="4" s="1"/>
  <c r="G119" i="4"/>
  <c r="R108" i="4"/>
  <c r="V108" i="4" s="1"/>
  <c r="S98" i="4"/>
  <c r="W104" i="4" l="1"/>
  <c r="V104" i="4"/>
  <c r="M104" i="4"/>
  <c r="Q104" i="4" s="1"/>
  <c r="P104" i="4"/>
  <c r="I103" i="4"/>
  <c r="J103" i="4"/>
  <c r="L104" i="4"/>
  <c r="O104" i="4"/>
  <c r="H103" i="4"/>
  <c r="G120" i="4"/>
  <c r="T94" i="4"/>
  <c r="F118" i="4"/>
  <c r="E117" i="4" s="1"/>
  <c r="S99" i="4"/>
  <c r="R109" i="4"/>
  <c r="V109" i="4" s="1"/>
  <c r="K104" i="4"/>
  <c r="N104" i="4"/>
  <c r="W103" i="4" l="1"/>
  <c r="V103" i="4"/>
  <c r="L103" i="4"/>
  <c r="O103" i="4"/>
  <c r="H102" i="4"/>
  <c r="M103" i="4"/>
  <c r="Q103" i="4" s="1"/>
  <c r="P103" i="4"/>
  <c r="J102" i="4"/>
  <c r="I102" i="4"/>
  <c r="G121" i="4"/>
  <c r="T95" i="4"/>
  <c r="F119" i="4"/>
  <c r="E118" i="4" s="1"/>
  <c r="S100" i="4"/>
  <c r="R110" i="4"/>
  <c r="V110" i="4" s="1"/>
  <c r="K103" i="4"/>
  <c r="N103" i="4"/>
  <c r="W102" i="4" l="1"/>
  <c r="V102" i="4"/>
  <c r="K102" i="4"/>
  <c r="N102" i="4"/>
  <c r="M102" i="4"/>
  <c r="Q102" i="4" s="1"/>
  <c r="P102" i="4"/>
  <c r="I101" i="4"/>
  <c r="J101" i="4"/>
  <c r="T96" i="4"/>
  <c r="F120" i="4"/>
  <c r="E119" i="4" s="1"/>
  <c r="S101" i="4"/>
  <c r="R111" i="4"/>
  <c r="V111" i="4" s="1"/>
  <c r="L102" i="4"/>
  <c r="O102" i="4"/>
  <c r="H101" i="4"/>
  <c r="W101" i="4" l="1"/>
  <c r="V101" i="4"/>
  <c r="M101" i="4"/>
  <c r="Q101" i="4" s="1"/>
  <c r="P101" i="4"/>
  <c r="J100" i="4"/>
  <c r="I100" i="4"/>
  <c r="L101" i="4"/>
  <c r="O101" i="4"/>
  <c r="H100" i="4"/>
  <c r="K101" i="4"/>
  <c r="N101" i="4"/>
  <c r="W100" i="4" l="1"/>
  <c r="V100" i="4"/>
  <c r="M100" i="4"/>
  <c r="Q100" i="4" s="1"/>
  <c r="P100" i="4"/>
  <c r="J99" i="4"/>
  <c r="I99" i="4"/>
  <c r="L100" i="4"/>
  <c r="O100" i="4"/>
  <c r="H99" i="4"/>
  <c r="K100" i="4"/>
  <c r="N100" i="4"/>
  <c r="W99" i="4" l="1"/>
  <c r="V99" i="4"/>
  <c r="K99" i="4"/>
  <c r="N99" i="4"/>
  <c r="L99" i="4"/>
  <c r="O99" i="4"/>
  <c r="H98" i="4"/>
  <c r="M99" i="4"/>
  <c r="Q99" i="4" s="1"/>
  <c r="P99" i="4"/>
  <c r="J98" i="4"/>
  <c r="I98" i="4"/>
  <c r="W98" i="4" l="1"/>
  <c r="V98" i="4"/>
  <c r="K98" i="4"/>
  <c r="N98" i="4"/>
  <c r="M98" i="4"/>
  <c r="Q98" i="4" s="1"/>
  <c r="P98" i="4"/>
  <c r="I97" i="4"/>
  <c r="J97" i="4"/>
  <c r="L98" i="4"/>
  <c r="O98" i="4"/>
  <c r="H97" i="4"/>
  <c r="W97" i="4" l="1"/>
  <c r="V97" i="4"/>
  <c r="L97" i="4"/>
  <c r="O97" i="4"/>
  <c r="H96" i="4"/>
  <c r="K97" i="4"/>
  <c r="N97" i="4"/>
  <c r="M97" i="4"/>
  <c r="Q97" i="4" s="1"/>
  <c r="P97" i="4"/>
  <c r="J96" i="4"/>
  <c r="I96" i="4"/>
  <c r="W96" i="4" l="1"/>
  <c r="V96" i="4"/>
  <c r="M96" i="4"/>
  <c r="Q96" i="4" s="1"/>
  <c r="P96" i="4"/>
  <c r="I95" i="4"/>
  <c r="J95" i="4"/>
  <c r="K96" i="4"/>
  <c r="N96" i="4"/>
  <c r="L96" i="4"/>
  <c r="O96" i="4"/>
  <c r="H95" i="4"/>
  <c r="W95" i="4" l="1"/>
  <c r="V95" i="4"/>
  <c r="L95" i="4"/>
  <c r="O95" i="4"/>
  <c r="H94" i="4"/>
  <c r="K95" i="4"/>
  <c r="N95" i="4"/>
  <c r="M95" i="4"/>
  <c r="Q95" i="4" s="1"/>
  <c r="P95" i="4"/>
  <c r="J94" i="4"/>
  <c r="I94" i="4"/>
  <c r="W94" i="4" l="1"/>
  <c r="V94" i="4"/>
  <c r="K94" i="4"/>
  <c r="N94" i="4"/>
  <c r="L94" i="4"/>
  <c r="O94" i="4"/>
  <c r="H93" i="4"/>
  <c r="M94" i="4"/>
  <c r="Q94" i="4" s="1"/>
  <c r="P94" i="4"/>
  <c r="J93" i="4"/>
  <c r="I93" i="4"/>
  <c r="W93" i="4" l="1"/>
  <c r="V93" i="4"/>
  <c r="K93" i="4"/>
  <c r="N93" i="4"/>
  <c r="M93" i="4"/>
  <c r="Q93" i="4" s="1"/>
  <c r="P93" i="4"/>
  <c r="J92" i="4"/>
  <c r="I92" i="4"/>
  <c r="L93" i="4"/>
  <c r="O93" i="4"/>
  <c r="H92" i="4"/>
  <c r="W92" i="4" l="1"/>
  <c r="V92" i="4"/>
  <c r="M92" i="4"/>
  <c r="Q92" i="4" s="1"/>
  <c r="P92" i="4"/>
  <c r="J91" i="4"/>
  <c r="I91" i="4"/>
  <c r="K92" i="4"/>
  <c r="N92" i="4"/>
  <c r="L92" i="4"/>
  <c r="O92" i="4"/>
  <c r="H91" i="4"/>
  <c r="W91" i="4" l="1"/>
  <c r="V91" i="4"/>
  <c r="K91" i="4"/>
  <c r="N91" i="4"/>
  <c r="L91" i="4"/>
  <c r="O91" i="4"/>
  <c r="H90" i="4"/>
  <c r="M91" i="4"/>
  <c r="Q91" i="4" s="1"/>
  <c r="P91" i="4"/>
  <c r="J90" i="4"/>
  <c r="I90" i="4"/>
  <c r="W90" i="4" l="1"/>
  <c r="V90" i="4"/>
  <c r="L90" i="4"/>
  <c r="O90" i="4"/>
  <c r="H89" i="4"/>
  <c r="M90" i="4"/>
  <c r="Q90" i="4" s="1"/>
  <c r="P90" i="4"/>
  <c r="I89" i="4"/>
  <c r="J89" i="4"/>
  <c r="K90" i="4"/>
  <c r="N90" i="4"/>
  <c r="W89" i="4" l="1"/>
  <c r="V89" i="4"/>
  <c r="L89" i="4"/>
  <c r="O89" i="4"/>
  <c r="H88" i="4"/>
  <c r="M89" i="4"/>
  <c r="Q89" i="4" s="1"/>
  <c r="P89" i="4"/>
  <c r="I88" i="4"/>
  <c r="J88" i="4"/>
  <c r="K89" i="4"/>
  <c r="N89" i="4"/>
  <c r="W88" i="4" l="1"/>
  <c r="V88" i="4"/>
  <c r="M88" i="4"/>
  <c r="Q88" i="4" s="1"/>
  <c r="P88" i="4"/>
  <c r="I87" i="4"/>
  <c r="J87" i="4"/>
  <c r="L88" i="4"/>
  <c r="O88" i="4"/>
  <c r="H87" i="4"/>
  <c r="K88" i="4"/>
  <c r="N88" i="4"/>
  <c r="W87" i="4" l="1"/>
  <c r="V87" i="4"/>
  <c r="M87" i="4"/>
  <c r="Q87" i="4" s="1"/>
  <c r="P87" i="4"/>
  <c r="I86" i="4"/>
  <c r="J86" i="4"/>
  <c r="L87" i="4"/>
  <c r="O87" i="4"/>
  <c r="H86" i="4"/>
  <c r="K87" i="4"/>
  <c r="N87" i="4"/>
  <c r="W86" i="4" l="1"/>
  <c r="V86" i="4"/>
  <c r="K86" i="4"/>
  <c r="N86" i="4"/>
  <c r="M86" i="4"/>
  <c r="Q86" i="4" s="1"/>
  <c r="P86" i="4"/>
  <c r="J85" i="4"/>
  <c r="I85" i="4"/>
  <c r="L86" i="4"/>
  <c r="O86" i="4"/>
  <c r="H85" i="4"/>
  <c r="W85" i="4" l="1"/>
  <c r="V85" i="4"/>
  <c r="K85" i="4"/>
  <c r="N85" i="4"/>
  <c r="M85" i="4"/>
  <c r="Q85" i="4" s="1"/>
  <c r="P85" i="4"/>
  <c r="J84" i="4"/>
  <c r="I84" i="4"/>
  <c r="L85" i="4"/>
  <c r="O85" i="4"/>
  <c r="H84" i="4"/>
  <c r="W84" i="4" l="1"/>
  <c r="V84" i="4"/>
  <c r="K84" i="4"/>
  <c r="N84" i="4"/>
  <c r="L84" i="4"/>
  <c r="O84" i="4"/>
  <c r="H83" i="4"/>
  <c r="M84" i="4"/>
  <c r="Q84" i="4" s="1"/>
  <c r="P84" i="4"/>
  <c r="I83" i="4"/>
  <c r="J83" i="4"/>
  <c r="W83" i="4" l="1"/>
  <c r="V83" i="4"/>
  <c r="M83" i="4"/>
  <c r="Q83" i="4" s="1"/>
  <c r="P83" i="4"/>
  <c r="J82" i="4"/>
  <c r="I82" i="4"/>
  <c r="K83" i="4"/>
  <c r="N83" i="4"/>
  <c r="L83" i="4"/>
  <c r="O83" i="4"/>
  <c r="H82" i="4"/>
  <c r="W82" i="4" l="1"/>
  <c r="V82" i="4"/>
  <c r="K82" i="4"/>
  <c r="N82" i="4"/>
  <c r="L82" i="4"/>
  <c r="O82" i="4"/>
  <c r="H81" i="4"/>
  <c r="M82" i="4"/>
  <c r="Q82" i="4" s="1"/>
  <c r="P82" i="4"/>
  <c r="J81" i="4"/>
  <c r="I81" i="4"/>
  <c r="W81" i="4" l="1"/>
  <c r="V81" i="4"/>
  <c r="K81" i="4"/>
  <c r="N81" i="4"/>
  <c r="M81" i="4"/>
  <c r="Q81" i="4" s="1"/>
  <c r="P81" i="4"/>
  <c r="I80" i="4"/>
  <c r="J80" i="4"/>
  <c r="L81" i="4"/>
  <c r="O81" i="4"/>
  <c r="H80" i="4"/>
  <c r="W80" i="4" l="1"/>
  <c r="V80" i="4"/>
  <c r="L80" i="4"/>
  <c r="O80" i="4"/>
  <c r="H79" i="4"/>
  <c r="K80" i="4"/>
  <c r="N80" i="4"/>
  <c r="M80" i="4"/>
  <c r="Q80" i="4" s="1"/>
  <c r="P80" i="4"/>
  <c r="J79" i="4"/>
  <c r="I79" i="4"/>
  <c r="W79" i="4" l="1"/>
  <c r="V79" i="4"/>
  <c r="L79" i="4"/>
  <c r="O79" i="4"/>
  <c r="H78" i="4"/>
  <c r="M79" i="4"/>
  <c r="Q79" i="4" s="1"/>
  <c r="P79" i="4"/>
  <c r="I78" i="4"/>
  <c r="J78" i="4"/>
  <c r="K79" i="4"/>
  <c r="N79" i="4"/>
  <c r="W78" i="4" l="1"/>
  <c r="V78" i="4"/>
  <c r="L78" i="4"/>
  <c r="O78" i="4"/>
  <c r="H77" i="4"/>
  <c r="K78" i="4"/>
  <c r="N78" i="4"/>
  <c r="M78" i="4"/>
  <c r="Q78" i="4" s="1"/>
  <c r="P78" i="4"/>
  <c r="J77" i="4"/>
  <c r="I77" i="4"/>
  <c r="W77" i="4" l="1"/>
  <c r="V77" i="4"/>
  <c r="K77" i="4"/>
  <c r="N77" i="4"/>
  <c r="L77" i="4"/>
  <c r="O77" i="4"/>
  <c r="H76" i="4"/>
  <c r="M77" i="4"/>
  <c r="Q77" i="4" s="1"/>
  <c r="P77" i="4"/>
  <c r="I76" i="4"/>
  <c r="J76" i="4"/>
  <c r="W76" i="4" l="1"/>
  <c r="V76" i="4"/>
  <c r="M76" i="4"/>
  <c r="Q76" i="4" s="1"/>
  <c r="P76" i="4"/>
  <c r="J75" i="4"/>
  <c r="I75" i="4"/>
  <c r="L76" i="4"/>
  <c r="O76" i="4"/>
  <c r="H75" i="4"/>
  <c r="K76" i="4"/>
  <c r="N76" i="4"/>
  <c r="W75" i="4" l="1"/>
  <c r="V75" i="4"/>
  <c r="L75" i="4"/>
  <c r="O75" i="4"/>
  <c r="H74" i="4"/>
  <c r="K75" i="4"/>
  <c r="N75" i="4"/>
  <c r="M75" i="4"/>
  <c r="Q75" i="4" s="1"/>
  <c r="P75" i="4"/>
  <c r="J74" i="4"/>
  <c r="I74" i="4"/>
  <c r="W74" i="4" l="1"/>
  <c r="V74" i="4"/>
  <c r="L74" i="4"/>
  <c r="O74" i="4"/>
  <c r="H73" i="4"/>
  <c r="M74" i="4"/>
  <c r="Q74" i="4" s="1"/>
  <c r="P74" i="4"/>
  <c r="I73" i="4"/>
  <c r="J73" i="4"/>
  <c r="K74" i="4"/>
  <c r="N74" i="4"/>
  <c r="W73" i="4" l="1"/>
  <c r="V73" i="4"/>
  <c r="M73" i="4"/>
  <c r="Q73" i="4" s="1"/>
  <c r="P73" i="4"/>
  <c r="I72" i="4"/>
  <c r="J72" i="4"/>
  <c r="K73" i="4"/>
  <c r="N73" i="4"/>
  <c r="L73" i="4"/>
  <c r="O73" i="4"/>
  <c r="H72" i="4"/>
  <c r="W72" i="4" l="1"/>
  <c r="V72" i="4"/>
  <c r="M72" i="4"/>
  <c r="Q72" i="4" s="1"/>
  <c r="P72" i="4"/>
  <c r="I71" i="4"/>
  <c r="J71" i="4"/>
  <c r="K72" i="4"/>
  <c r="N72" i="4"/>
  <c r="L72" i="4"/>
  <c r="O72" i="4"/>
  <c r="H71" i="4"/>
  <c r="W71" i="4" l="1"/>
  <c r="V71" i="4"/>
  <c r="M71" i="4"/>
  <c r="Q71" i="4" s="1"/>
  <c r="P71" i="4"/>
  <c r="I70" i="4"/>
  <c r="J70" i="4"/>
  <c r="K71" i="4"/>
  <c r="N71" i="4"/>
  <c r="L71" i="4"/>
  <c r="O71" i="4"/>
  <c r="H70" i="4"/>
  <c r="W70" i="4" l="1"/>
  <c r="V70" i="4"/>
  <c r="M70" i="4"/>
  <c r="Q70" i="4" s="1"/>
  <c r="P70" i="4"/>
  <c r="I69" i="4"/>
  <c r="J69" i="4"/>
  <c r="L70" i="4"/>
  <c r="O70" i="4"/>
  <c r="H69" i="4"/>
  <c r="K70" i="4"/>
  <c r="N70" i="4"/>
  <c r="W69" i="4" l="1"/>
  <c r="V69" i="4"/>
  <c r="M69" i="4"/>
  <c r="Q69" i="4" s="1"/>
  <c r="P69" i="4"/>
  <c r="I68" i="4"/>
  <c r="J68" i="4"/>
  <c r="L69" i="4"/>
  <c r="O69" i="4"/>
  <c r="H68" i="4"/>
  <c r="K69" i="4"/>
  <c r="N69" i="4"/>
  <c r="W68" i="4" l="1"/>
  <c r="V68" i="4"/>
  <c r="M68" i="4"/>
  <c r="Q68" i="4" s="1"/>
  <c r="P68" i="4"/>
  <c r="J67" i="4"/>
  <c r="I67" i="4"/>
  <c r="L68" i="4"/>
  <c r="O68" i="4"/>
  <c r="H67" i="4"/>
  <c r="K68" i="4"/>
  <c r="N68" i="4"/>
  <c r="W67" i="4" l="1"/>
  <c r="V67" i="4"/>
  <c r="L67" i="4"/>
  <c r="O67" i="4"/>
  <c r="H66" i="4"/>
  <c r="K67" i="4"/>
  <c r="N67" i="4"/>
  <c r="M67" i="4"/>
  <c r="Q67" i="4" s="1"/>
  <c r="P67" i="4"/>
  <c r="I66" i="4"/>
  <c r="J66" i="4"/>
  <c r="W66" i="4" l="1"/>
  <c r="V66" i="4"/>
  <c r="M66" i="4"/>
  <c r="Q66" i="4" s="1"/>
  <c r="P66" i="4"/>
  <c r="I65" i="4"/>
  <c r="J65" i="4"/>
  <c r="L66" i="4"/>
  <c r="O66" i="4"/>
  <c r="H65" i="4"/>
  <c r="K66" i="4"/>
  <c r="N66" i="4"/>
  <c r="W65" i="4" l="1"/>
  <c r="V65" i="4"/>
  <c r="M65" i="4"/>
  <c r="Q65" i="4" s="1"/>
  <c r="P65" i="4"/>
  <c r="I64" i="4"/>
  <c r="J64" i="4"/>
  <c r="L65" i="4"/>
  <c r="O65" i="4"/>
  <c r="H64" i="4"/>
  <c r="K65" i="4"/>
  <c r="N65" i="4"/>
  <c r="W64" i="4" l="1"/>
  <c r="V64" i="4"/>
  <c r="K64" i="4"/>
  <c r="N64" i="4"/>
  <c r="M64" i="4"/>
  <c r="Q64" i="4" s="1"/>
  <c r="P64" i="4"/>
  <c r="J63" i="4"/>
  <c r="I63" i="4"/>
  <c r="L64" i="4"/>
  <c r="O64" i="4"/>
  <c r="H63" i="4"/>
  <c r="W63" i="4" l="1"/>
  <c r="V63" i="4"/>
  <c r="L63" i="4"/>
  <c r="O63" i="4"/>
  <c r="H62" i="4"/>
  <c r="M63" i="4"/>
  <c r="Q63" i="4" s="1"/>
  <c r="P63" i="4"/>
  <c r="J62" i="4"/>
  <c r="I62" i="4"/>
  <c r="K63" i="4"/>
  <c r="N63" i="4"/>
  <c r="W62" i="4" l="1"/>
  <c r="V62" i="4"/>
  <c r="K62" i="4"/>
  <c r="N62" i="4"/>
  <c r="M62" i="4"/>
  <c r="Q62" i="4" s="1"/>
  <c r="P62" i="4"/>
  <c r="I61" i="4"/>
  <c r="J61" i="4"/>
  <c r="L62" i="4"/>
  <c r="O62" i="4"/>
  <c r="H61" i="4"/>
  <c r="W61" i="4" l="1"/>
  <c r="V61" i="4"/>
  <c r="K61" i="4"/>
  <c r="N61" i="4"/>
  <c r="L61" i="4"/>
  <c r="O61" i="4"/>
  <c r="H60" i="4"/>
  <c r="M61" i="4"/>
  <c r="Q61" i="4" s="1"/>
  <c r="P61" i="4"/>
  <c r="J60" i="4"/>
  <c r="I60" i="4"/>
  <c r="W60" i="4" l="1"/>
  <c r="V60" i="4"/>
  <c r="K60" i="4"/>
  <c r="N60" i="4"/>
  <c r="L60" i="4"/>
  <c r="O60" i="4"/>
  <c r="H59" i="4"/>
  <c r="M60" i="4"/>
  <c r="Q60" i="4" s="1"/>
  <c r="P60" i="4"/>
  <c r="I59" i="4"/>
  <c r="J59" i="4"/>
  <c r="W59" i="4" l="1"/>
  <c r="V59" i="4"/>
  <c r="M59" i="4"/>
  <c r="Q59" i="4" s="1"/>
  <c r="P59" i="4"/>
  <c r="J58" i="4"/>
  <c r="I58" i="4"/>
  <c r="K59" i="4"/>
  <c r="N59" i="4"/>
  <c r="O59" i="4"/>
  <c r="L59" i="4"/>
  <c r="H58" i="4"/>
  <c r="W58" i="4" l="1"/>
  <c r="V58" i="4"/>
  <c r="M58" i="4"/>
  <c r="Q58" i="4" s="1"/>
  <c r="P58" i="4"/>
  <c r="J57" i="4"/>
  <c r="I57" i="4"/>
  <c r="K58" i="4"/>
  <c r="N58" i="4"/>
  <c r="L58" i="4"/>
  <c r="O58" i="4"/>
  <c r="H57" i="4"/>
  <c r="W57" i="4" l="1"/>
  <c r="V57" i="4"/>
  <c r="K57" i="4"/>
  <c r="N57" i="4"/>
  <c r="M57" i="4"/>
  <c r="Q57" i="4" s="1"/>
  <c r="P57" i="4"/>
  <c r="I56" i="4"/>
  <c r="J56" i="4"/>
  <c r="L57" i="4"/>
  <c r="O57" i="4"/>
  <c r="H56" i="4"/>
  <c r="W56" i="4" l="1"/>
  <c r="V56" i="4"/>
  <c r="M56" i="4"/>
  <c r="Q56" i="4" s="1"/>
  <c r="P56" i="4"/>
  <c r="J55" i="4"/>
  <c r="I55" i="4"/>
  <c r="K56" i="4"/>
  <c r="N56" i="4"/>
  <c r="L56" i="4"/>
  <c r="O56" i="4"/>
  <c r="H55" i="4"/>
  <c r="W55" i="4" l="1"/>
  <c r="V55" i="4"/>
  <c r="K55" i="4"/>
  <c r="N55" i="4"/>
  <c r="L55" i="4"/>
  <c r="O55" i="4"/>
  <c r="H54" i="4"/>
  <c r="M55" i="4"/>
  <c r="Q55" i="4" s="1"/>
  <c r="P55" i="4"/>
  <c r="J54" i="4"/>
  <c r="I54" i="4"/>
  <c r="W54" i="4" l="1"/>
  <c r="V54" i="4"/>
  <c r="K54" i="4"/>
  <c r="N54" i="4"/>
  <c r="M54" i="4"/>
  <c r="Q54" i="4" s="1"/>
  <c r="P54" i="4"/>
  <c r="I53" i="4"/>
  <c r="J53" i="4"/>
  <c r="L54" i="4"/>
  <c r="O54" i="4"/>
  <c r="H53" i="4"/>
  <c r="W53" i="4" l="1"/>
  <c r="V53" i="4"/>
  <c r="L53" i="4"/>
  <c r="O53" i="4"/>
  <c r="H52" i="4"/>
  <c r="K53" i="4"/>
  <c r="N53" i="4"/>
  <c r="M53" i="4"/>
  <c r="Q53" i="4" s="1"/>
  <c r="P53" i="4"/>
  <c r="I52" i="4"/>
  <c r="J52" i="4"/>
  <c r="W52" i="4" l="1"/>
  <c r="V52" i="4"/>
  <c r="M52" i="4"/>
  <c r="Q52" i="4" s="1"/>
  <c r="P52" i="4"/>
  <c r="J51" i="4"/>
  <c r="I51" i="4"/>
  <c r="L52" i="4"/>
  <c r="O52" i="4"/>
  <c r="H51" i="4"/>
  <c r="K52" i="4"/>
  <c r="N52" i="4"/>
  <c r="W51" i="4" l="1"/>
  <c r="V51" i="4"/>
  <c r="O51" i="4"/>
  <c r="L51" i="4"/>
  <c r="H50" i="4"/>
  <c r="M51" i="4"/>
  <c r="Q51" i="4" s="1"/>
  <c r="P51" i="4"/>
  <c r="J50" i="4"/>
  <c r="I50" i="4"/>
  <c r="K51" i="4"/>
  <c r="N51" i="4"/>
  <c r="W50" i="4" l="1"/>
  <c r="V50" i="4"/>
  <c r="M50" i="4"/>
  <c r="Q50" i="4" s="1"/>
  <c r="P50" i="4"/>
  <c r="I49" i="4"/>
  <c r="J49" i="4"/>
  <c r="L50" i="4"/>
  <c r="O50" i="4"/>
  <c r="H49" i="4"/>
  <c r="K50" i="4"/>
  <c r="N50" i="4"/>
  <c r="W49" i="4" l="1"/>
  <c r="V49" i="4"/>
  <c r="K49" i="4"/>
  <c r="N49" i="4"/>
  <c r="M49" i="4"/>
  <c r="Q49" i="4" s="1"/>
  <c r="P49" i="4"/>
  <c r="J48" i="4"/>
  <c r="I48" i="4"/>
  <c r="L49" i="4"/>
  <c r="O49" i="4"/>
  <c r="H48" i="4"/>
  <c r="W48" i="4" l="1"/>
  <c r="V48" i="4"/>
  <c r="L48" i="4"/>
  <c r="O48" i="4"/>
  <c r="H47" i="4"/>
  <c r="M48" i="4"/>
  <c r="Q48" i="4" s="1"/>
  <c r="P48" i="4"/>
  <c r="I47" i="4"/>
  <c r="J47" i="4"/>
  <c r="K48" i="4"/>
  <c r="N48" i="4"/>
  <c r="W47" i="4" l="1"/>
  <c r="V47" i="4"/>
  <c r="L47" i="4"/>
  <c r="O47" i="4"/>
  <c r="H46" i="4"/>
  <c r="K47" i="4"/>
  <c r="N47" i="4"/>
  <c r="M47" i="4"/>
  <c r="Q47" i="4" s="1"/>
  <c r="P47" i="4"/>
  <c r="J46" i="4"/>
  <c r="I46" i="4"/>
  <c r="W46" i="4" l="1"/>
  <c r="V46" i="4"/>
  <c r="K46" i="4"/>
  <c r="N46" i="4"/>
  <c r="L46" i="4"/>
  <c r="O46" i="4"/>
  <c r="H45" i="4"/>
  <c r="M46" i="4"/>
  <c r="Q46" i="4" s="1"/>
  <c r="P46" i="4"/>
  <c r="I45" i="4"/>
  <c r="J45" i="4"/>
  <c r="W45" i="4" l="1"/>
  <c r="V45" i="4"/>
  <c r="M45" i="4"/>
  <c r="Q45" i="4" s="1"/>
  <c r="P45" i="4"/>
  <c r="I44" i="4"/>
  <c r="J44" i="4"/>
  <c r="K45" i="4"/>
  <c r="N45" i="4"/>
  <c r="L45" i="4"/>
  <c r="O45" i="4"/>
  <c r="H44" i="4"/>
  <c r="W44" i="4" l="1"/>
  <c r="V44" i="4"/>
  <c r="K44" i="4"/>
  <c r="N44" i="4"/>
  <c r="M44" i="4"/>
  <c r="Q44" i="4" s="1"/>
  <c r="P44" i="4"/>
  <c r="J43" i="4"/>
  <c r="I43" i="4"/>
  <c r="L44" i="4"/>
  <c r="O44" i="4"/>
  <c r="H43" i="4"/>
  <c r="W43" i="4" l="1"/>
  <c r="V43" i="4"/>
  <c r="L43" i="4"/>
  <c r="O43" i="4"/>
  <c r="H42" i="4"/>
  <c r="K43" i="4"/>
  <c r="N43" i="4"/>
  <c r="M43" i="4"/>
  <c r="Q43" i="4" s="1"/>
  <c r="P43" i="4"/>
  <c r="J42" i="4"/>
  <c r="I42" i="4"/>
  <c r="W42" i="4" l="1"/>
  <c r="V42" i="4"/>
  <c r="K42" i="4"/>
  <c r="N42" i="4"/>
  <c r="L42" i="4"/>
  <c r="O42" i="4"/>
  <c r="H41" i="4"/>
  <c r="M42" i="4"/>
  <c r="Q42" i="4" s="1"/>
  <c r="P42" i="4"/>
  <c r="I41" i="4"/>
  <c r="J41" i="4"/>
  <c r="W41" i="4" l="1"/>
  <c r="V41" i="4"/>
  <c r="K41" i="4"/>
  <c r="N41" i="4"/>
  <c r="M41" i="4"/>
  <c r="Q41" i="4" s="1"/>
  <c r="P41" i="4"/>
  <c r="J40" i="4"/>
  <c r="I40" i="4"/>
  <c r="L41" i="4"/>
  <c r="O41" i="4"/>
  <c r="H40" i="4"/>
  <c r="W40" i="4" l="1"/>
  <c r="V40" i="4"/>
  <c r="K40" i="4"/>
  <c r="N40" i="4"/>
  <c r="M40" i="4"/>
  <c r="Q40" i="4" s="1"/>
  <c r="P40" i="4"/>
  <c r="J39" i="4"/>
  <c r="I39" i="4"/>
  <c r="L40" i="4"/>
  <c r="O40" i="4"/>
  <c r="H39" i="4"/>
  <c r="W39" i="4" l="1"/>
  <c r="V39" i="4"/>
  <c r="M39" i="4"/>
  <c r="Q39" i="4" s="1"/>
  <c r="P39" i="4"/>
  <c r="J38" i="4"/>
  <c r="I38" i="4"/>
  <c r="K39" i="4"/>
  <c r="N39" i="4"/>
  <c r="L39" i="4"/>
  <c r="O39" i="4"/>
  <c r="H38" i="4"/>
  <c r="W38" i="4" l="1"/>
  <c r="V38" i="4"/>
  <c r="L38" i="4"/>
  <c r="O38" i="4"/>
  <c r="H37" i="4"/>
  <c r="M38" i="4"/>
  <c r="Q38" i="4" s="1"/>
  <c r="P38" i="4"/>
  <c r="I37" i="4"/>
  <c r="J37" i="4"/>
  <c r="K38" i="4"/>
  <c r="N38" i="4"/>
  <c r="W37" i="4" l="1"/>
  <c r="V37" i="4"/>
  <c r="K37" i="4"/>
  <c r="N37" i="4"/>
  <c r="L37" i="4"/>
  <c r="O37" i="4"/>
  <c r="H36" i="4"/>
  <c r="M37" i="4"/>
  <c r="Q37" i="4" s="1"/>
  <c r="P37" i="4"/>
  <c r="J36" i="4"/>
  <c r="I36" i="4"/>
  <c r="W36" i="4" l="1"/>
  <c r="V36" i="4"/>
  <c r="L36" i="4"/>
  <c r="O36" i="4"/>
  <c r="H35" i="4"/>
  <c r="K36" i="4"/>
  <c r="N36" i="4"/>
  <c r="M36" i="4"/>
  <c r="Q36" i="4" s="1"/>
  <c r="P36" i="4"/>
  <c r="J35" i="4"/>
  <c r="I35" i="4"/>
  <c r="W35" i="4" l="1"/>
  <c r="V35" i="4"/>
  <c r="K35" i="4"/>
  <c r="N35" i="4"/>
  <c r="L35" i="4"/>
  <c r="O35" i="4"/>
  <c r="H34" i="4"/>
  <c r="M35" i="4"/>
  <c r="Q35" i="4" s="1"/>
  <c r="P35" i="4"/>
  <c r="I34" i="4"/>
  <c r="J34" i="4"/>
  <c r="W34" i="4" l="1"/>
  <c r="V34" i="4"/>
  <c r="K34" i="4"/>
  <c r="N34" i="4"/>
  <c r="M34" i="4"/>
  <c r="Q34" i="4" s="1"/>
  <c r="P34" i="4"/>
  <c r="J33" i="4"/>
  <c r="I33" i="4"/>
  <c r="L34" i="4"/>
  <c r="O34" i="4"/>
  <c r="H33" i="4"/>
  <c r="W33" i="4" l="1"/>
  <c r="V33" i="4"/>
  <c r="M33" i="4"/>
  <c r="Q33" i="4" s="1"/>
  <c r="P33" i="4"/>
  <c r="J32" i="4"/>
  <c r="I32" i="4"/>
  <c r="K33" i="4"/>
  <c r="N33" i="4"/>
  <c r="L33" i="4"/>
  <c r="O33" i="4"/>
  <c r="H32" i="4"/>
  <c r="W32" i="4" l="1"/>
  <c r="V32" i="4"/>
  <c r="O32" i="4"/>
  <c r="L32" i="4"/>
  <c r="H31" i="4"/>
  <c r="K32" i="4"/>
  <c r="N32" i="4"/>
  <c r="M32" i="4"/>
  <c r="Q32" i="4" s="1"/>
  <c r="I31" i="4"/>
  <c r="J31" i="4"/>
  <c r="P32" i="4"/>
  <c r="W31" i="4" l="1"/>
  <c r="V31" i="4"/>
  <c r="I30" i="4"/>
  <c r="J30" i="4"/>
  <c r="M31" i="4"/>
  <c r="Q31" i="4" s="1"/>
  <c r="P31" i="4"/>
  <c r="K31" i="4"/>
  <c r="N31" i="4"/>
  <c r="L31" i="4"/>
  <c r="H30" i="4"/>
  <c r="O31" i="4"/>
  <c r="W30" i="4" l="1"/>
  <c r="V30" i="4"/>
  <c r="K30" i="4"/>
  <c r="N30" i="4"/>
  <c r="M30" i="4"/>
  <c r="Q30" i="4" s="1"/>
  <c r="P30" i="4"/>
  <c r="I29" i="4"/>
  <c r="J29" i="4"/>
  <c r="L30" i="4"/>
  <c r="O30" i="4"/>
  <c r="H29" i="4"/>
  <c r="W29" i="4" l="1"/>
  <c r="V29" i="4"/>
  <c r="K29" i="4"/>
  <c r="N29" i="4"/>
  <c r="M29" i="4"/>
  <c r="Q29" i="4" s="1"/>
  <c r="P29" i="4"/>
  <c r="I28" i="4"/>
  <c r="J28" i="4"/>
  <c r="L29" i="4"/>
  <c r="O29" i="4"/>
  <c r="H28" i="4"/>
  <c r="W28" i="4" l="1"/>
  <c r="V28" i="4"/>
  <c r="K28" i="4"/>
  <c r="N28" i="4"/>
  <c r="L28" i="4"/>
  <c r="O28" i="4"/>
  <c r="H27" i="4"/>
  <c r="M28" i="4"/>
  <c r="Q28" i="4" s="1"/>
  <c r="P28" i="4"/>
  <c r="I27" i="4"/>
  <c r="J27" i="4"/>
  <c r="W27" i="4" l="1"/>
  <c r="V27" i="4"/>
  <c r="K27" i="4"/>
  <c r="N27" i="4"/>
  <c r="M27" i="4"/>
  <c r="Q27" i="4" s="1"/>
  <c r="P27" i="4"/>
  <c r="I26" i="4"/>
  <c r="J26" i="4"/>
  <c r="L27" i="4"/>
  <c r="O27" i="4"/>
  <c r="H26" i="4"/>
  <c r="W26" i="4" l="1"/>
  <c r="V26" i="4"/>
  <c r="K26" i="4"/>
  <c r="N26" i="4"/>
  <c r="L26" i="4"/>
  <c r="O26" i="4"/>
  <c r="H25" i="4"/>
  <c r="M26" i="4"/>
  <c r="Q26" i="4" s="1"/>
  <c r="P26" i="4"/>
  <c r="J25" i="4"/>
  <c r="I25" i="4"/>
  <c r="W25" i="4" l="1"/>
  <c r="V25" i="4"/>
  <c r="M25" i="4"/>
  <c r="Q25" i="4" s="1"/>
  <c r="P25" i="4"/>
  <c r="J24" i="4"/>
  <c r="I24" i="4"/>
  <c r="K25" i="4"/>
  <c r="N25" i="4"/>
  <c r="L25" i="4"/>
  <c r="O25" i="4"/>
  <c r="H24" i="4"/>
  <c r="W24" i="4" l="1"/>
  <c r="V24" i="4"/>
  <c r="L24" i="4"/>
  <c r="O24" i="4"/>
  <c r="H23" i="4"/>
  <c r="M24" i="4"/>
  <c r="Q24" i="4" s="1"/>
  <c r="P24" i="4"/>
  <c r="J23" i="4"/>
  <c r="I23" i="4"/>
  <c r="K24" i="4"/>
  <c r="N24" i="4"/>
  <c r="W23" i="4" l="1"/>
  <c r="V23" i="4"/>
  <c r="M23" i="4"/>
  <c r="Q23" i="4" s="1"/>
  <c r="P23" i="4"/>
  <c r="I22" i="4"/>
  <c r="J22" i="4"/>
  <c r="K23" i="4"/>
  <c r="N23" i="4"/>
  <c r="L23" i="4"/>
  <c r="O23" i="4"/>
  <c r="H22" i="4"/>
  <c r="W22" i="4" l="1"/>
  <c r="V22" i="4"/>
  <c r="M22" i="4"/>
  <c r="Q22" i="4" s="1"/>
  <c r="P22" i="4"/>
  <c r="I21" i="4"/>
  <c r="J21" i="4"/>
  <c r="L22" i="4"/>
  <c r="O22" i="4"/>
  <c r="H21" i="4"/>
  <c r="K22" i="4"/>
  <c r="N22" i="4"/>
  <c r="W21" i="4" l="1"/>
  <c r="V21" i="4"/>
  <c r="L21" i="4"/>
  <c r="O21" i="4"/>
  <c r="H20" i="4"/>
  <c r="M21" i="4"/>
  <c r="Q21" i="4" s="1"/>
  <c r="P21" i="4"/>
  <c r="J20" i="4"/>
  <c r="I20" i="4"/>
  <c r="K21" i="4"/>
  <c r="N21" i="4"/>
  <c r="W20" i="4" l="1"/>
  <c r="V20" i="4"/>
  <c r="K20" i="4"/>
  <c r="N20" i="4"/>
  <c r="M20" i="4"/>
  <c r="Q20" i="4" s="1"/>
  <c r="P20" i="4"/>
  <c r="I19" i="4"/>
  <c r="J19" i="4"/>
  <c r="L20" i="4"/>
  <c r="O20" i="4"/>
  <c r="H19" i="4"/>
  <c r="W19" i="4" l="1"/>
  <c r="V19" i="4"/>
  <c r="M19" i="4"/>
  <c r="Q19" i="4" s="1"/>
  <c r="P19" i="4"/>
  <c r="I18" i="4"/>
  <c r="J18" i="4"/>
  <c r="N19" i="4"/>
  <c r="K19" i="4"/>
  <c r="L19" i="4"/>
  <c r="O19" i="4"/>
  <c r="H18" i="4"/>
  <c r="W18" i="4" l="1"/>
  <c r="V18" i="4"/>
  <c r="K18" i="4"/>
  <c r="N18" i="4"/>
  <c r="M18" i="4"/>
  <c r="Q18" i="4" s="1"/>
  <c r="P18" i="4"/>
  <c r="J17" i="4"/>
  <c r="I17" i="4"/>
  <c r="L18" i="4"/>
  <c r="O18" i="4"/>
  <c r="H17" i="4"/>
  <c r="W17" i="4" l="1"/>
  <c r="V17" i="4"/>
  <c r="K17" i="4"/>
  <c r="N17" i="4"/>
  <c r="M17" i="4"/>
  <c r="Q17" i="4" s="1"/>
  <c r="P17" i="4"/>
  <c r="J16" i="4"/>
  <c r="I16" i="4"/>
  <c r="L17" i="4"/>
  <c r="O17" i="4"/>
  <c r="H16" i="4"/>
  <c r="W16" i="4" l="1"/>
  <c r="V16" i="4"/>
  <c r="M16" i="4"/>
  <c r="Q16" i="4" s="1"/>
  <c r="P16" i="4"/>
  <c r="I15" i="4"/>
  <c r="J15" i="4"/>
  <c r="N16" i="4"/>
  <c r="K16" i="4"/>
  <c r="L16" i="4"/>
  <c r="O16" i="4"/>
  <c r="H15" i="4"/>
  <c r="W15" i="4" l="1"/>
  <c r="V15" i="4"/>
  <c r="M15" i="4"/>
  <c r="Q15" i="4" s="1"/>
  <c r="P15" i="4"/>
  <c r="I14" i="4"/>
  <c r="J14" i="4"/>
  <c r="L15" i="4"/>
  <c r="O15" i="4"/>
  <c r="H14" i="4"/>
  <c r="K15" i="4"/>
  <c r="N15" i="4"/>
  <c r="W14" i="4" l="1"/>
  <c r="V14" i="4"/>
  <c r="L14" i="4"/>
  <c r="O14" i="4"/>
  <c r="H13" i="4"/>
  <c r="P14" i="4"/>
  <c r="M14" i="4"/>
  <c r="Q14" i="4" s="1"/>
  <c r="I13" i="4"/>
  <c r="J13" i="4"/>
  <c r="N14" i="4"/>
  <c r="K14" i="4"/>
  <c r="W13" i="4" l="1"/>
  <c r="V13" i="4"/>
  <c r="N13" i="4"/>
  <c r="K13" i="4"/>
  <c r="L13" i="4"/>
  <c r="O13" i="4"/>
  <c r="H12" i="4"/>
  <c r="M13" i="4"/>
  <c r="Q13" i="4" s="1"/>
  <c r="J12" i="4"/>
  <c r="P13" i="4"/>
  <c r="I12" i="4"/>
  <c r="W12" i="4" l="1"/>
  <c r="V12" i="4"/>
  <c r="P12" i="4"/>
  <c r="J11" i="4"/>
  <c r="M12" i="4"/>
  <c r="Q12" i="4" s="1"/>
  <c r="I11" i="4"/>
  <c r="K12" i="4"/>
  <c r="N12" i="4"/>
  <c r="L12" i="4"/>
  <c r="O12" i="4"/>
  <c r="H11" i="4"/>
  <c r="W11" i="4" l="1"/>
  <c r="V11" i="4"/>
  <c r="K11" i="4"/>
  <c r="N11" i="4"/>
  <c r="P11" i="4"/>
  <c r="M11" i="4"/>
  <c r="Q11" i="4" s="1"/>
  <c r="I10" i="4"/>
  <c r="H9" i="4" s="1"/>
  <c r="O11" i="4"/>
  <c r="H10" i="4"/>
  <c r="L11" i="4"/>
  <c r="W10" i="4" l="1"/>
  <c r="V10" i="4"/>
  <c r="W9" i="4"/>
  <c r="V9" i="4"/>
  <c r="K10" i="4"/>
  <c r="K9" i="4"/>
  <c r="B93" i="5" l="1"/>
  <c r="B101" i="5"/>
  <c r="B118" i="5"/>
  <c r="B105" i="5"/>
  <c r="B87" i="5"/>
  <c r="C97" i="7" s="1"/>
  <c r="B103" i="5"/>
  <c r="B110" i="5"/>
  <c r="B106" i="5"/>
  <c r="B104" i="5"/>
  <c r="B113" i="5"/>
  <c r="B94" i="5"/>
  <c r="B112" i="5"/>
  <c r="B57" i="5"/>
  <c r="C61" i="7" s="1"/>
  <c r="B66" i="5"/>
  <c r="C72" i="7" s="1"/>
  <c r="B41" i="5"/>
  <c r="C42" i="7" s="1"/>
  <c r="B53" i="5"/>
  <c r="C56" i="7" s="1"/>
  <c r="B73" i="5"/>
  <c r="C80" i="7" s="1"/>
  <c r="B115" i="5"/>
  <c r="B76" i="5"/>
  <c r="C84" i="7" s="1"/>
  <c r="B72" i="5"/>
  <c r="C79" i="7" s="1"/>
  <c r="B37" i="5"/>
  <c r="C37" i="7" s="1"/>
  <c r="B64" i="5"/>
  <c r="C69" i="7" s="1"/>
  <c r="B95" i="5"/>
  <c r="B107" i="5"/>
  <c r="B88" i="5"/>
  <c r="C98" i="7" s="1"/>
  <c r="B116" i="5"/>
  <c r="B20" i="5"/>
  <c r="C17" i="7" s="1"/>
  <c r="B97" i="5"/>
  <c r="B10" i="5"/>
  <c r="C5" i="7" s="1"/>
  <c r="B28" i="5"/>
  <c r="C26" i="7" s="1"/>
  <c r="B74" i="5"/>
  <c r="C81" i="7" s="1"/>
  <c r="B62" i="5"/>
  <c r="C67" i="7" s="1"/>
  <c r="B70" i="5"/>
  <c r="C77" i="7" s="1"/>
  <c r="B117" i="5"/>
  <c r="B49" i="5"/>
  <c r="C51" i="7" s="1"/>
  <c r="B45" i="5"/>
  <c r="C47" i="7" s="1"/>
  <c r="B98" i="5"/>
  <c r="B52" i="5"/>
  <c r="C55" i="7" s="1"/>
  <c r="B91" i="5"/>
  <c r="B35" i="5"/>
  <c r="C35" i="7" s="1"/>
  <c r="B100" i="5"/>
  <c r="B33" i="5"/>
  <c r="C32" i="7" s="1"/>
  <c r="B25" i="5"/>
  <c r="C23" i="7" s="1"/>
  <c r="B34" i="5"/>
  <c r="C33" i="7" s="1"/>
  <c r="B69" i="5"/>
  <c r="C75" i="7" s="1"/>
  <c r="B51" i="5"/>
  <c r="C54" i="7" s="1"/>
  <c r="B81" i="5"/>
  <c r="C90" i="7" s="1"/>
  <c r="B75" i="5"/>
  <c r="C83" i="7" s="1"/>
  <c r="B78" i="5"/>
  <c r="C86" i="7" s="1"/>
  <c r="B19" i="5"/>
  <c r="C15" i="7" s="1"/>
  <c r="B15" i="5"/>
  <c r="C11" i="7" s="1"/>
  <c r="B13" i="5"/>
  <c r="C8" i="7" s="1"/>
  <c r="B84" i="5"/>
  <c r="C93" i="7" s="1"/>
  <c r="B96" i="5"/>
  <c r="B85" i="5"/>
  <c r="C95" i="7" s="1"/>
  <c r="B26" i="5"/>
  <c r="C24" i="7" s="1"/>
  <c r="B22" i="5"/>
  <c r="C19" i="7" s="1"/>
  <c r="B63" i="5"/>
  <c r="C68" i="7" s="1"/>
  <c r="B36" i="5"/>
  <c r="C36" i="7" s="1"/>
  <c r="B109" i="5"/>
  <c r="B60" i="5"/>
  <c r="C65" i="7" s="1"/>
  <c r="B11" i="5"/>
  <c r="C6" i="7" s="1"/>
  <c r="B86" i="5"/>
  <c r="C96" i="7" s="1"/>
  <c r="B111" i="5"/>
  <c r="B119" i="5"/>
  <c r="B29" i="5"/>
  <c r="C27" i="7" s="1"/>
  <c r="B54" i="5"/>
  <c r="C57" i="7" s="1"/>
  <c r="B58" i="5"/>
  <c r="C62" i="7" s="1"/>
  <c r="B114" i="5"/>
  <c r="B108" i="5"/>
  <c r="B56" i="5"/>
  <c r="C60" i="7" s="1"/>
  <c r="B38" i="5"/>
  <c r="C38" i="7" s="1"/>
  <c r="B17" i="5"/>
  <c r="C13" i="7" s="1"/>
  <c r="B89" i="5"/>
  <c r="C99" i="7" s="1"/>
  <c r="B80" i="5"/>
  <c r="C89" i="7" s="1"/>
  <c r="B82" i="5"/>
  <c r="C91" i="7" s="1"/>
  <c r="B67" i="5"/>
  <c r="C73" i="7" s="1"/>
  <c r="B50" i="5"/>
  <c r="C53" i="7" s="1"/>
  <c r="B40" i="5"/>
  <c r="C41" i="7" s="1"/>
  <c r="B18" i="5"/>
  <c r="C14" i="7" s="1"/>
  <c r="B16" i="5"/>
  <c r="C12" i="7" s="1"/>
  <c r="B12" i="5"/>
  <c r="C7" i="7" s="1"/>
  <c r="B30" i="5"/>
  <c r="C29" i="7" s="1"/>
  <c r="B44" i="5"/>
  <c r="C45" i="7" s="1"/>
  <c r="B31" i="5"/>
  <c r="C30" i="7" s="1"/>
  <c r="B32" i="5"/>
  <c r="C31" i="7" s="1"/>
  <c r="B83" i="5"/>
  <c r="C92" i="7" s="1"/>
  <c r="B43" i="5"/>
  <c r="C44" i="7" s="1"/>
  <c r="B99" i="5"/>
  <c r="B77" i="5"/>
  <c r="C85" i="7" s="1"/>
  <c r="B65" i="5"/>
  <c r="C71" i="7" s="1"/>
  <c r="B90" i="5"/>
  <c r="B46" i="5"/>
  <c r="C48" i="7" s="1"/>
  <c r="B42" i="5"/>
  <c r="C43" i="7" s="1"/>
  <c r="B71" i="5"/>
  <c r="C78" i="7" s="1"/>
  <c r="B23" i="5"/>
  <c r="C20" i="7" s="1"/>
  <c r="B21" i="5"/>
  <c r="C18" i="7" s="1"/>
  <c r="B24" i="5"/>
  <c r="C21" i="7" s="1"/>
  <c r="B39" i="5"/>
  <c r="C39" i="7" s="1"/>
  <c r="B68" i="5"/>
  <c r="C74" i="7" s="1"/>
  <c r="B14" i="5"/>
  <c r="C9" i="7" s="1"/>
  <c r="B48" i="5"/>
  <c r="C50" i="7" s="1"/>
  <c r="B27" i="5"/>
  <c r="C25" i="7" s="1"/>
  <c r="B102" i="5"/>
  <c r="B61" i="5"/>
  <c r="C66" i="7" s="1"/>
  <c r="B92" i="5"/>
  <c r="B55" i="5"/>
  <c r="C59" i="7" s="1"/>
  <c r="B47" i="5"/>
  <c r="C49" i="7" s="1"/>
  <c r="B79" i="5"/>
  <c r="C87" i="7" s="1"/>
  <c r="B9" i="5"/>
  <c r="C4" i="7" s="1"/>
  <c r="B59" i="5"/>
  <c r="C63" i="7" s="1"/>
  <c r="D119" i="5" l="1"/>
  <c r="D118" i="5" s="1"/>
  <c r="D117" i="5" s="1"/>
  <c r="D116" i="5" s="1"/>
  <c r="D115" i="5" s="1"/>
  <c r="D114" i="5" s="1"/>
  <c r="D113" i="5" s="1"/>
  <c r="D112" i="5" s="1"/>
  <c r="D111" i="5" s="1"/>
  <c r="D110" i="5" s="1"/>
  <c r="D109" i="5" s="1"/>
  <c r="O119" i="5"/>
  <c r="P119" i="5" s="1"/>
  <c r="C10" i="5"/>
  <c r="C11" i="5" l="1"/>
  <c r="Q10" i="5"/>
  <c r="B5" i="7"/>
  <c r="O118" i="5"/>
  <c r="J109" i="5"/>
  <c r="G109" i="5"/>
  <c r="K109" i="5" s="1"/>
  <c r="D108" i="5"/>
  <c r="P118" i="5" l="1"/>
  <c r="O117" i="5"/>
  <c r="C12" i="5"/>
  <c r="Q11" i="5"/>
  <c r="B6" i="7"/>
  <c r="J108" i="5"/>
  <c r="G108" i="5"/>
  <c r="K108" i="5" s="1"/>
  <c r="D107" i="5"/>
  <c r="C13" i="5" l="1"/>
  <c r="Q12" i="5"/>
  <c r="B7" i="7"/>
  <c r="P117" i="5"/>
  <c r="O116" i="5"/>
  <c r="J107" i="5"/>
  <c r="G107" i="5"/>
  <c r="K107" i="5" s="1"/>
  <c r="D106" i="5"/>
  <c r="P116" i="5" l="1"/>
  <c r="O115" i="5"/>
  <c r="C14" i="5"/>
  <c r="Q13" i="5"/>
  <c r="B8" i="7"/>
  <c r="J106" i="5"/>
  <c r="G106" i="5"/>
  <c r="K106" i="5" s="1"/>
  <c r="D105" i="5"/>
  <c r="P115" i="5" l="1"/>
  <c r="O114" i="5"/>
  <c r="C15" i="5"/>
  <c r="Q14" i="5"/>
  <c r="B9" i="7"/>
  <c r="K4" i="7"/>
  <c r="J105" i="5"/>
  <c r="G105" i="5"/>
  <c r="K105" i="5" s="1"/>
  <c r="D104" i="5"/>
  <c r="P114" i="5" l="1"/>
  <c r="O113" i="5"/>
  <c r="C16" i="5"/>
  <c r="Q15" i="5"/>
  <c r="B11" i="7"/>
  <c r="K5" i="7"/>
  <c r="J104" i="5"/>
  <c r="G104" i="5"/>
  <c r="K104" i="5" s="1"/>
  <c r="D103" i="5"/>
  <c r="C17" i="5" l="1"/>
  <c r="Q16" i="5"/>
  <c r="B12" i="7"/>
  <c r="K6" i="7"/>
  <c r="P113" i="5"/>
  <c r="O112" i="5"/>
  <c r="G103" i="5"/>
  <c r="K103" i="5" s="1"/>
  <c r="J103" i="5"/>
  <c r="D102" i="5"/>
  <c r="P112" i="5" l="1"/>
  <c r="O111" i="5"/>
  <c r="C18" i="5"/>
  <c r="Q17" i="5"/>
  <c r="B13" i="7"/>
  <c r="K7" i="7"/>
  <c r="J102" i="5"/>
  <c r="G102" i="5"/>
  <c r="K102" i="5" s="1"/>
  <c r="D101" i="5"/>
  <c r="C19" i="5" l="1"/>
  <c r="Q18" i="5"/>
  <c r="B14" i="7"/>
  <c r="K8" i="7"/>
  <c r="P111" i="5"/>
  <c r="O110" i="5"/>
  <c r="G101" i="5"/>
  <c r="K101" i="5" s="1"/>
  <c r="J101" i="5"/>
  <c r="D100" i="5"/>
  <c r="P110" i="5" l="1"/>
  <c r="O109" i="5"/>
  <c r="V9" i="5"/>
  <c r="Q19" i="5"/>
  <c r="B15" i="7"/>
  <c r="K9" i="7"/>
  <c r="C20" i="5"/>
  <c r="L9" i="5"/>
  <c r="L4" i="7" s="1"/>
  <c r="G100" i="5"/>
  <c r="K100" i="5" s="1"/>
  <c r="J100" i="5"/>
  <c r="D99" i="5"/>
  <c r="P109" i="5" l="1"/>
  <c r="O108" i="5"/>
  <c r="O107" i="5" s="1"/>
  <c r="O106" i="5" s="1"/>
  <c r="O105" i="5" s="1"/>
  <c r="O104" i="5" s="1"/>
  <c r="O103" i="5" s="1"/>
  <c r="O102" i="5" s="1"/>
  <c r="O101" i="5" s="1"/>
  <c r="O100" i="5" s="1"/>
  <c r="O99" i="5" s="1"/>
  <c r="O98" i="5" s="1"/>
  <c r="O97" i="5" s="1"/>
  <c r="O96" i="5" s="1"/>
  <c r="O95" i="5" s="1"/>
  <c r="O94" i="5" s="1"/>
  <c r="O93" i="5" s="1"/>
  <c r="O92" i="5" s="1"/>
  <c r="O91" i="5" s="1"/>
  <c r="O90" i="5" s="1"/>
  <c r="O89" i="5" s="1"/>
  <c r="O88" i="5" s="1"/>
  <c r="O87" i="5" s="1"/>
  <c r="O86" i="5" s="1"/>
  <c r="O85" i="5" s="1"/>
  <c r="O84" i="5" s="1"/>
  <c r="O83" i="5" s="1"/>
  <c r="O82" i="5" s="1"/>
  <c r="O81" i="5" s="1"/>
  <c r="O80" i="5" s="1"/>
  <c r="O79" i="5" s="1"/>
  <c r="O78" i="5" s="1"/>
  <c r="O77" i="5" s="1"/>
  <c r="O76" i="5" s="1"/>
  <c r="O75" i="5" s="1"/>
  <c r="O74" i="5" s="1"/>
  <c r="O73" i="5" s="1"/>
  <c r="O72" i="5" s="1"/>
  <c r="O71" i="5" s="1"/>
  <c r="O70" i="5" s="1"/>
  <c r="O69" i="5" s="1"/>
  <c r="O68" i="5" s="1"/>
  <c r="O67" i="5" s="1"/>
  <c r="O66" i="5" s="1"/>
  <c r="O65" i="5" s="1"/>
  <c r="O64" i="5" s="1"/>
  <c r="O63" i="5" s="1"/>
  <c r="O62" i="5" s="1"/>
  <c r="O61" i="5" s="1"/>
  <c r="O60" i="5" s="1"/>
  <c r="O59" i="5" s="1"/>
  <c r="O58" i="5" s="1"/>
  <c r="O57" i="5" s="1"/>
  <c r="O56" i="5" s="1"/>
  <c r="O55" i="5" s="1"/>
  <c r="O54" i="5" s="1"/>
  <c r="O53" i="5" s="1"/>
  <c r="O52" i="5" s="1"/>
  <c r="O51" i="5" s="1"/>
  <c r="O50" i="5" s="1"/>
  <c r="O49" i="5" s="1"/>
  <c r="O48" i="5" s="1"/>
  <c r="O47" i="5" s="1"/>
  <c r="O46" i="5" s="1"/>
  <c r="O45" i="5" s="1"/>
  <c r="O44" i="5" s="1"/>
  <c r="O43" i="5" s="1"/>
  <c r="O42" i="5" s="1"/>
  <c r="O41" i="5" s="1"/>
  <c r="O40" i="5" s="1"/>
  <c r="O39" i="5" s="1"/>
  <c r="O38" i="5" s="1"/>
  <c r="O37" i="5" s="1"/>
  <c r="O36" i="5" s="1"/>
  <c r="O35" i="5" s="1"/>
  <c r="O34" i="5" s="1"/>
  <c r="O33" i="5" s="1"/>
  <c r="O32" i="5" s="1"/>
  <c r="O31" i="5" s="1"/>
  <c r="O30" i="5" s="1"/>
  <c r="O29" i="5" s="1"/>
  <c r="O28" i="5" s="1"/>
  <c r="O27" i="5" s="1"/>
  <c r="O26" i="5" s="1"/>
  <c r="O25" i="5" s="1"/>
  <c r="O24" i="5" s="1"/>
  <c r="O23" i="5" s="1"/>
  <c r="O22" i="5" s="1"/>
  <c r="O21" i="5" s="1"/>
  <c r="O20" i="5" s="1"/>
  <c r="O19" i="5" s="1"/>
  <c r="O18" i="5" s="1"/>
  <c r="O17" i="5" s="1"/>
  <c r="O16" i="5" s="1"/>
  <c r="O15" i="5" s="1"/>
  <c r="O14" i="5" s="1"/>
  <c r="O13" i="5" s="1"/>
  <c r="O12" i="5" s="1"/>
  <c r="O11" i="5" s="1"/>
  <c r="O10" i="5" s="1"/>
  <c r="O9" i="5" s="1"/>
  <c r="Q20" i="5"/>
  <c r="B17" i="7"/>
  <c r="K11" i="7"/>
  <c r="V10" i="5"/>
  <c r="C21" i="5"/>
  <c r="L10" i="5"/>
  <c r="L5" i="7" s="1"/>
  <c r="G99" i="5"/>
  <c r="K99" i="5" s="1"/>
  <c r="J99" i="5"/>
  <c r="D98" i="5"/>
  <c r="Q21" i="5" l="1"/>
  <c r="B18" i="7"/>
  <c r="K12" i="7"/>
  <c r="V11" i="5"/>
  <c r="L11" i="5"/>
  <c r="L6" i="7" s="1"/>
  <c r="C22" i="5"/>
  <c r="G98" i="5"/>
  <c r="K98" i="5" s="1"/>
  <c r="J98" i="5"/>
  <c r="D97" i="5"/>
  <c r="Q22" i="5" l="1"/>
  <c r="B19" i="7"/>
  <c r="K13" i="7"/>
  <c r="V12" i="5"/>
  <c r="L12" i="5"/>
  <c r="L7" i="7" s="1"/>
  <c r="C23" i="5"/>
  <c r="G97" i="5"/>
  <c r="K97" i="5" s="1"/>
  <c r="J97" i="5"/>
  <c r="D96" i="5"/>
  <c r="Q23" i="5" l="1"/>
  <c r="B20" i="7"/>
  <c r="K14" i="7"/>
  <c r="V13" i="5"/>
  <c r="L13" i="5"/>
  <c r="L8" i="7" s="1"/>
  <c r="C24" i="5"/>
  <c r="J96" i="5"/>
  <c r="G96" i="5"/>
  <c r="K96" i="5" s="1"/>
  <c r="D95" i="5"/>
  <c r="Q24" i="5" l="1"/>
  <c r="B21" i="7"/>
  <c r="K15" i="7"/>
  <c r="V14" i="5"/>
  <c r="C25" i="5"/>
  <c r="L14" i="5"/>
  <c r="L9" i="7" s="1"/>
  <c r="G95" i="5"/>
  <c r="K95" i="5" s="1"/>
  <c r="J95" i="5"/>
  <c r="D94" i="5"/>
  <c r="Q25" i="5" l="1"/>
  <c r="B23" i="7"/>
  <c r="K17" i="7"/>
  <c r="V15" i="5"/>
  <c r="C26" i="5"/>
  <c r="L15" i="5"/>
  <c r="L11" i="7" s="1"/>
  <c r="J94" i="5"/>
  <c r="D93" i="5"/>
  <c r="G94" i="5"/>
  <c r="K94" i="5" s="1"/>
  <c r="Q26" i="5" l="1"/>
  <c r="B24" i="7"/>
  <c r="K18" i="7"/>
  <c r="V16" i="5"/>
  <c r="C27" i="5"/>
  <c r="L16" i="5"/>
  <c r="L12" i="7" s="1"/>
  <c r="G93" i="5"/>
  <c r="K93" i="5" s="1"/>
  <c r="J93" i="5"/>
  <c r="D92" i="5"/>
  <c r="Q27" i="5" l="1"/>
  <c r="B25" i="7"/>
  <c r="K19" i="7"/>
  <c r="V17" i="5"/>
  <c r="C28" i="5"/>
  <c r="L17" i="5"/>
  <c r="L13" i="7" s="1"/>
  <c r="J92" i="5"/>
  <c r="G92" i="5"/>
  <c r="K92" i="5" s="1"/>
  <c r="D91" i="5"/>
  <c r="Q28" i="5" l="1"/>
  <c r="B26" i="7"/>
  <c r="K20" i="7"/>
  <c r="V18" i="5"/>
  <c r="C29" i="5"/>
  <c r="L18" i="5"/>
  <c r="L14" i="7" s="1"/>
  <c r="G91" i="5"/>
  <c r="K91" i="5" s="1"/>
  <c r="J91" i="5"/>
  <c r="D90" i="5"/>
  <c r="Q29" i="5" l="1"/>
  <c r="B27" i="7"/>
  <c r="K21" i="7"/>
  <c r="V19" i="5"/>
  <c r="C30" i="5"/>
  <c r="M9" i="5"/>
  <c r="M4" i="7" s="1"/>
  <c r="L19" i="5"/>
  <c r="L15" i="7" s="1"/>
  <c r="J90" i="5"/>
  <c r="G90" i="5"/>
  <c r="K90" i="5" s="1"/>
  <c r="D89" i="5"/>
  <c r="Q30" i="5" l="1"/>
  <c r="B29" i="7"/>
  <c r="K23" i="7"/>
  <c r="V20" i="5"/>
  <c r="M10" i="5"/>
  <c r="M5" i="7" s="1"/>
  <c r="C31" i="5"/>
  <c r="L20" i="5"/>
  <c r="L17" i="7" s="1"/>
  <c r="D99" i="7"/>
  <c r="G89" i="5"/>
  <c r="K89" i="5" s="1"/>
  <c r="J89" i="5"/>
  <c r="D88" i="5"/>
  <c r="Q31" i="5" l="1"/>
  <c r="B30" i="7"/>
  <c r="K24" i="7"/>
  <c r="V21" i="5"/>
  <c r="M11" i="5"/>
  <c r="M6" i="7" s="1"/>
  <c r="L21" i="5"/>
  <c r="L18" i="7" s="1"/>
  <c r="C32" i="5"/>
  <c r="D98" i="7"/>
  <c r="E99" i="7"/>
  <c r="G88" i="5"/>
  <c r="K88" i="5" s="1"/>
  <c r="J88" i="5"/>
  <c r="D87" i="5"/>
  <c r="Q32" i="5" l="1"/>
  <c r="B31" i="7"/>
  <c r="K25" i="7"/>
  <c r="V22" i="5"/>
  <c r="M12" i="5"/>
  <c r="M7" i="7" s="1"/>
  <c r="L22" i="5"/>
  <c r="L19" i="7" s="1"/>
  <c r="C33" i="5"/>
  <c r="D97" i="7"/>
  <c r="E98" i="7"/>
  <c r="J87" i="5"/>
  <c r="G87" i="5"/>
  <c r="K87" i="5" s="1"/>
  <c r="D86" i="5"/>
  <c r="Q33" i="5" l="1"/>
  <c r="B32" i="7"/>
  <c r="K26" i="7"/>
  <c r="V23" i="5"/>
  <c r="L23" i="5"/>
  <c r="L20" i="7" s="1"/>
  <c r="M13" i="5"/>
  <c r="M8" i="7" s="1"/>
  <c r="C34" i="5"/>
  <c r="D96" i="7"/>
  <c r="E97" i="7"/>
  <c r="J86" i="5"/>
  <c r="G86" i="5"/>
  <c r="K86" i="5" s="1"/>
  <c r="D85" i="5"/>
  <c r="Q34" i="5" l="1"/>
  <c r="B33" i="7"/>
  <c r="K27" i="7"/>
  <c r="V24" i="5"/>
  <c r="L24" i="5"/>
  <c r="L21" i="7" s="1"/>
  <c r="M14" i="5"/>
  <c r="M9" i="7" s="1"/>
  <c r="C35" i="5"/>
  <c r="D95" i="7"/>
  <c r="E96" i="7"/>
  <c r="G85" i="5"/>
  <c r="K85" i="5" s="1"/>
  <c r="J85" i="5"/>
  <c r="D84" i="5"/>
  <c r="Q35" i="5" l="1"/>
  <c r="B35" i="7"/>
  <c r="K29" i="7"/>
  <c r="V25" i="5"/>
  <c r="M15" i="5"/>
  <c r="M11" i="7" s="1"/>
  <c r="L25" i="5"/>
  <c r="L23" i="7" s="1"/>
  <c r="C36" i="5"/>
  <c r="D93" i="7"/>
  <c r="E95" i="7"/>
  <c r="J84" i="5"/>
  <c r="G84" i="5"/>
  <c r="K84" i="5" s="1"/>
  <c r="D83" i="5"/>
  <c r="Q36" i="5" l="1"/>
  <c r="B36" i="7"/>
  <c r="K30" i="7"/>
  <c r="V26" i="5"/>
  <c r="C37" i="5"/>
  <c r="L26" i="5"/>
  <c r="L24" i="7" s="1"/>
  <c r="M16" i="5"/>
  <c r="M12" i="7" s="1"/>
  <c r="D92" i="7"/>
  <c r="E93" i="7"/>
  <c r="J83" i="5"/>
  <c r="G83" i="5"/>
  <c r="K83" i="5" s="1"/>
  <c r="D82" i="5"/>
  <c r="Q37" i="5" l="1"/>
  <c r="B37" i="7"/>
  <c r="K31" i="7"/>
  <c r="V27" i="5"/>
  <c r="M17" i="5"/>
  <c r="M13" i="7" s="1"/>
  <c r="C38" i="5"/>
  <c r="L27" i="5"/>
  <c r="L25" i="7" s="1"/>
  <c r="D91" i="7"/>
  <c r="E92" i="7"/>
  <c r="J82" i="5"/>
  <c r="G82" i="5"/>
  <c r="K82" i="5" s="1"/>
  <c r="D81" i="5"/>
  <c r="Q38" i="5" l="1"/>
  <c r="B38" i="7"/>
  <c r="K32" i="7"/>
  <c r="V28" i="5"/>
  <c r="M18" i="5"/>
  <c r="M14" i="7" s="1"/>
  <c r="L28" i="5"/>
  <c r="L26" i="7" s="1"/>
  <c r="C39" i="5"/>
  <c r="D90" i="7"/>
  <c r="E91" i="7"/>
  <c r="G81" i="5"/>
  <c r="K81" i="5" s="1"/>
  <c r="J81" i="5"/>
  <c r="D80" i="5"/>
  <c r="Q39" i="5" l="1"/>
  <c r="B39" i="7"/>
  <c r="K33" i="7"/>
  <c r="V29" i="5"/>
  <c r="L29" i="5"/>
  <c r="L27" i="7" s="1"/>
  <c r="C40" i="5"/>
  <c r="M19" i="5"/>
  <c r="M15" i="7" s="1"/>
  <c r="D89" i="7"/>
  <c r="E90" i="7"/>
  <c r="G80" i="5"/>
  <c r="K80" i="5" s="1"/>
  <c r="J80" i="5"/>
  <c r="D79" i="5"/>
  <c r="Q40" i="5" l="1"/>
  <c r="B41" i="7"/>
  <c r="K35" i="7"/>
  <c r="V30" i="5"/>
  <c r="L30" i="5"/>
  <c r="L29" i="7" s="1"/>
  <c r="M20" i="5"/>
  <c r="M17" i="7" s="1"/>
  <c r="C41" i="5"/>
  <c r="D87" i="7"/>
  <c r="E89" i="7"/>
  <c r="G79" i="5"/>
  <c r="K79" i="5" s="1"/>
  <c r="J79" i="5"/>
  <c r="D78" i="5"/>
  <c r="Q41" i="5" l="1"/>
  <c r="B42" i="7"/>
  <c r="K36" i="7"/>
  <c r="V31" i="5"/>
  <c r="L31" i="5"/>
  <c r="L30" i="7" s="1"/>
  <c r="C42" i="5"/>
  <c r="M21" i="5"/>
  <c r="M18" i="7" s="1"/>
  <c r="D86" i="7"/>
  <c r="E87" i="7"/>
  <c r="G78" i="5"/>
  <c r="K78" i="5" s="1"/>
  <c r="J78" i="5"/>
  <c r="D77" i="5"/>
  <c r="Q42" i="5" l="1"/>
  <c r="B43" i="7"/>
  <c r="K37" i="7"/>
  <c r="V32" i="5"/>
  <c r="L32" i="5"/>
  <c r="L31" i="7" s="1"/>
  <c r="C43" i="5"/>
  <c r="M22" i="5"/>
  <c r="M19" i="7" s="1"/>
  <c r="D85" i="7"/>
  <c r="E86" i="7"/>
  <c r="G77" i="5"/>
  <c r="K77" i="5" s="1"/>
  <c r="J77" i="5"/>
  <c r="D76" i="5"/>
  <c r="Q43" i="5" l="1"/>
  <c r="B44" i="7"/>
  <c r="K38" i="7"/>
  <c r="V33" i="5"/>
  <c r="C44" i="5"/>
  <c r="M23" i="5"/>
  <c r="M20" i="7" s="1"/>
  <c r="L33" i="5"/>
  <c r="L32" i="7" s="1"/>
  <c r="D84" i="7"/>
  <c r="E85" i="7"/>
  <c r="J76" i="5"/>
  <c r="G76" i="5"/>
  <c r="K76" i="5" s="1"/>
  <c r="D75" i="5"/>
  <c r="Q44" i="5" l="1"/>
  <c r="B45" i="7"/>
  <c r="K39" i="7"/>
  <c r="V34" i="5"/>
  <c r="M24" i="5"/>
  <c r="M21" i="7" s="1"/>
  <c r="L34" i="5"/>
  <c r="L33" i="7" s="1"/>
  <c r="C45" i="5"/>
  <c r="D83" i="7"/>
  <c r="E84" i="7"/>
  <c r="J75" i="5"/>
  <c r="G75" i="5"/>
  <c r="K75" i="5" s="1"/>
  <c r="D74" i="5"/>
  <c r="Q45" i="5" l="1"/>
  <c r="B47" i="7"/>
  <c r="K41" i="7"/>
  <c r="V35" i="5"/>
  <c r="L35" i="5"/>
  <c r="L35" i="7" s="1"/>
  <c r="C46" i="5"/>
  <c r="M25" i="5"/>
  <c r="M23" i="7" s="1"/>
  <c r="D81" i="7"/>
  <c r="E83" i="7"/>
  <c r="J74" i="5"/>
  <c r="G74" i="5"/>
  <c r="K74" i="5" s="1"/>
  <c r="D73" i="5"/>
  <c r="Q46" i="5" l="1"/>
  <c r="B48" i="7"/>
  <c r="K42" i="7"/>
  <c r="V36" i="5"/>
  <c r="C47" i="5"/>
  <c r="M26" i="5"/>
  <c r="M24" i="7" s="1"/>
  <c r="L36" i="5"/>
  <c r="L36" i="7" s="1"/>
  <c r="D80" i="7"/>
  <c r="E81" i="7"/>
  <c r="J73" i="5"/>
  <c r="G73" i="5"/>
  <c r="K73" i="5" s="1"/>
  <c r="D72" i="5"/>
  <c r="Q47" i="5" l="1"/>
  <c r="B49" i="7"/>
  <c r="K43" i="7"/>
  <c r="V37" i="5"/>
  <c r="M27" i="5"/>
  <c r="M25" i="7" s="1"/>
  <c r="C48" i="5"/>
  <c r="L37" i="5"/>
  <c r="L37" i="7" s="1"/>
  <c r="D79" i="7"/>
  <c r="E80" i="7"/>
  <c r="G72" i="5"/>
  <c r="K72" i="5" s="1"/>
  <c r="J72" i="5"/>
  <c r="D71" i="5"/>
  <c r="Q48" i="5" l="1"/>
  <c r="B50" i="7"/>
  <c r="K44" i="7"/>
  <c r="V38" i="5"/>
  <c r="L38" i="5"/>
  <c r="L38" i="7" s="1"/>
  <c r="M28" i="5"/>
  <c r="M26" i="7" s="1"/>
  <c r="C49" i="5"/>
  <c r="D78" i="7"/>
  <c r="E79" i="7"/>
  <c r="J71" i="5"/>
  <c r="G71" i="5"/>
  <c r="K71" i="5" s="1"/>
  <c r="D70" i="5"/>
  <c r="Q49" i="5" l="1"/>
  <c r="B51" i="7"/>
  <c r="K45" i="7"/>
  <c r="V39" i="5"/>
  <c r="M29" i="5"/>
  <c r="M27" i="7" s="1"/>
  <c r="C50" i="5"/>
  <c r="L39" i="5"/>
  <c r="L39" i="7" s="1"/>
  <c r="D77" i="7"/>
  <c r="E78" i="7"/>
  <c r="G70" i="5"/>
  <c r="K70" i="5" s="1"/>
  <c r="J70" i="5"/>
  <c r="D69" i="5"/>
  <c r="Q50" i="5" l="1"/>
  <c r="B53" i="7"/>
  <c r="K47" i="7"/>
  <c r="V40" i="5"/>
  <c r="C51" i="5"/>
  <c r="L40" i="5"/>
  <c r="L41" i="7" s="1"/>
  <c r="M30" i="5"/>
  <c r="M29" i="7" s="1"/>
  <c r="D75" i="7"/>
  <c r="E77" i="7"/>
  <c r="G69" i="5"/>
  <c r="K69" i="5" s="1"/>
  <c r="J69" i="5"/>
  <c r="D68" i="5"/>
  <c r="Q51" i="5" l="1"/>
  <c r="B54" i="7"/>
  <c r="K48" i="7"/>
  <c r="V41" i="5"/>
  <c r="M31" i="5"/>
  <c r="M30" i="7" s="1"/>
  <c r="L41" i="5"/>
  <c r="L42" i="7" s="1"/>
  <c r="C52" i="5"/>
  <c r="D74" i="7"/>
  <c r="E75" i="7"/>
  <c r="J68" i="5"/>
  <c r="G68" i="5"/>
  <c r="K68" i="5" s="1"/>
  <c r="D67" i="5"/>
  <c r="Q52" i="5" l="1"/>
  <c r="B55" i="7"/>
  <c r="K49" i="7"/>
  <c r="V42" i="5"/>
  <c r="L42" i="5"/>
  <c r="L43" i="7" s="1"/>
  <c r="M32" i="5"/>
  <c r="M31" i="7" s="1"/>
  <c r="C53" i="5"/>
  <c r="D73" i="7"/>
  <c r="E74" i="7"/>
  <c r="J67" i="5"/>
  <c r="G67" i="5"/>
  <c r="K67" i="5" s="1"/>
  <c r="D66" i="5"/>
  <c r="Q53" i="5" l="1"/>
  <c r="B56" i="7"/>
  <c r="K50" i="7"/>
  <c r="V43" i="5"/>
  <c r="M33" i="5"/>
  <c r="M32" i="7" s="1"/>
  <c r="C54" i="5"/>
  <c r="L43" i="5"/>
  <c r="L44" i="7" s="1"/>
  <c r="D72" i="7"/>
  <c r="E73" i="7"/>
  <c r="J66" i="5"/>
  <c r="G66" i="5"/>
  <c r="K66" i="5" s="1"/>
  <c r="D65" i="5"/>
  <c r="Q54" i="5" l="1"/>
  <c r="B57" i="7"/>
  <c r="K51" i="7"/>
  <c r="V44" i="5"/>
  <c r="C55" i="5"/>
  <c r="M34" i="5"/>
  <c r="M33" i="7" s="1"/>
  <c r="L44" i="5"/>
  <c r="L45" i="7" s="1"/>
  <c r="D71" i="7"/>
  <c r="E72" i="7"/>
  <c r="J65" i="5"/>
  <c r="D64" i="5"/>
  <c r="G65" i="5"/>
  <c r="K65" i="5" s="1"/>
  <c r="Q55" i="5" l="1"/>
  <c r="B59" i="7"/>
  <c r="K53" i="7"/>
  <c r="V45" i="5"/>
  <c r="M35" i="5"/>
  <c r="M35" i="7" s="1"/>
  <c r="C56" i="5"/>
  <c r="L45" i="5"/>
  <c r="L47" i="7" s="1"/>
  <c r="D69" i="7"/>
  <c r="E71" i="7"/>
  <c r="G64" i="5"/>
  <c r="K64" i="5" s="1"/>
  <c r="J64" i="5"/>
  <c r="D63" i="5"/>
  <c r="Q56" i="5" l="1"/>
  <c r="B60" i="7"/>
  <c r="K54" i="7"/>
  <c r="V46" i="5"/>
  <c r="M36" i="5"/>
  <c r="M36" i="7" s="1"/>
  <c r="L46" i="5"/>
  <c r="L48" i="7" s="1"/>
  <c r="C57" i="5"/>
  <c r="D68" i="7"/>
  <c r="E69" i="7"/>
  <c r="J63" i="5"/>
  <c r="G63" i="5"/>
  <c r="K63" i="5" s="1"/>
  <c r="D62" i="5"/>
  <c r="Q57" i="5" l="1"/>
  <c r="B61" i="7"/>
  <c r="K55" i="7"/>
  <c r="V47" i="5"/>
  <c r="L47" i="5"/>
  <c r="L49" i="7" s="1"/>
  <c r="C58" i="5"/>
  <c r="M37" i="5"/>
  <c r="M37" i="7" s="1"/>
  <c r="D67" i="7"/>
  <c r="E68" i="7"/>
  <c r="J62" i="5"/>
  <c r="G62" i="5"/>
  <c r="K62" i="5" s="1"/>
  <c r="D61" i="5"/>
  <c r="Q58" i="5" l="1"/>
  <c r="B62" i="7"/>
  <c r="K56" i="7"/>
  <c r="V48" i="5"/>
  <c r="M38" i="5"/>
  <c r="M38" i="7" s="1"/>
  <c r="L48" i="5"/>
  <c r="L50" i="7" s="1"/>
  <c r="C59" i="5"/>
  <c r="D66" i="7"/>
  <c r="E67" i="7"/>
  <c r="J61" i="5"/>
  <c r="D60" i="5"/>
  <c r="G61" i="5"/>
  <c r="K61" i="5" s="1"/>
  <c r="Q59" i="5" l="1"/>
  <c r="B63" i="7"/>
  <c r="K57" i="7"/>
  <c r="V49" i="5"/>
  <c r="M39" i="5"/>
  <c r="M39" i="7" s="1"/>
  <c r="C60" i="5"/>
  <c r="L49" i="5"/>
  <c r="L51" i="7" s="1"/>
  <c r="D65" i="7"/>
  <c r="E66" i="7"/>
  <c r="J60" i="5"/>
  <c r="D59" i="5"/>
  <c r="G60" i="5"/>
  <c r="K60" i="5" s="1"/>
  <c r="Q60" i="5" l="1"/>
  <c r="B65" i="7"/>
  <c r="K59" i="7"/>
  <c r="V50" i="5"/>
  <c r="M40" i="5"/>
  <c r="M41" i="7" s="1"/>
  <c r="L50" i="5"/>
  <c r="L53" i="7" s="1"/>
  <c r="C61" i="5"/>
  <c r="D63" i="7"/>
  <c r="E65" i="7"/>
  <c r="D58" i="5"/>
  <c r="G59" i="5"/>
  <c r="K59" i="5" s="1"/>
  <c r="J59" i="5"/>
  <c r="Q61" i="5" l="1"/>
  <c r="B66" i="7"/>
  <c r="K60" i="7"/>
  <c r="V51" i="5"/>
  <c r="C62" i="5"/>
  <c r="M41" i="5"/>
  <c r="M42" i="7" s="1"/>
  <c r="L51" i="5"/>
  <c r="L54" i="7" s="1"/>
  <c r="D62" i="7"/>
  <c r="E63" i="7"/>
  <c r="G58" i="5"/>
  <c r="K58" i="5" s="1"/>
  <c r="J58" i="5"/>
  <c r="D57" i="5"/>
  <c r="Q62" i="5" l="1"/>
  <c r="B67" i="7"/>
  <c r="K61" i="7"/>
  <c r="V52" i="5"/>
  <c r="C63" i="5"/>
  <c r="M42" i="5"/>
  <c r="M43" i="7" s="1"/>
  <c r="L52" i="5"/>
  <c r="L55" i="7" s="1"/>
  <c r="D61" i="7"/>
  <c r="E62" i="7"/>
  <c r="G57" i="5"/>
  <c r="K57" i="5" s="1"/>
  <c r="J57" i="5"/>
  <c r="D56" i="5"/>
  <c r="Q63" i="5" l="1"/>
  <c r="B68" i="7"/>
  <c r="K62" i="7"/>
  <c r="V53" i="5"/>
  <c r="M43" i="5"/>
  <c r="M44" i="7" s="1"/>
  <c r="L53" i="5"/>
  <c r="L56" i="7" s="1"/>
  <c r="C64" i="5"/>
  <c r="D60" i="7"/>
  <c r="E61" i="7"/>
  <c r="G56" i="5"/>
  <c r="K56" i="5" s="1"/>
  <c r="J56" i="5"/>
  <c r="D55" i="5"/>
  <c r="Q64" i="5" l="1"/>
  <c r="B69" i="7"/>
  <c r="K63" i="7"/>
  <c r="V54" i="5"/>
  <c r="C65" i="5"/>
  <c r="M44" i="5"/>
  <c r="M45" i="7" s="1"/>
  <c r="L54" i="5"/>
  <c r="L57" i="7" s="1"/>
  <c r="D59" i="7"/>
  <c r="E60" i="7"/>
  <c r="J55" i="5"/>
  <c r="G55" i="5"/>
  <c r="K55" i="5" s="1"/>
  <c r="D54" i="5"/>
  <c r="Q65" i="5" l="1"/>
  <c r="B71" i="7"/>
  <c r="K65" i="7"/>
  <c r="V55" i="5"/>
  <c r="C66" i="5"/>
  <c r="M45" i="5"/>
  <c r="M47" i="7" s="1"/>
  <c r="L55" i="5"/>
  <c r="H57" i="7"/>
  <c r="D57" i="7"/>
  <c r="G57" i="7"/>
  <c r="E59" i="7"/>
  <c r="E54" i="5"/>
  <c r="G54" i="5"/>
  <c r="K54" i="5" s="1"/>
  <c r="J54" i="5"/>
  <c r="D53" i="5"/>
  <c r="Q66" i="5" l="1"/>
  <c r="B72" i="7"/>
  <c r="K66" i="7"/>
  <c r="V56" i="5"/>
  <c r="L56" i="5"/>
  <c r="C67" i="5"/>
  <c r="M46" i="5"/>
  <c r="M48" i="7" s="1"/>
  <c r="L59" i="7"/>
  <c r="H59" i="7" s="1"/>
  <c r="G59" i="7"/>
  <c r="E55" i="5"/>
  <c r="H55" i="5"/>
  <c r="P54" i="5" s="1"/>
  <c r="F57" i="7" s="1"/>
  <c r="D56" i="7"/>
  <c r="G56" i="7"/>
  <c r="E57" i="7"/>
  <c r="J53" i="5"/>
  <c r="H56" i="7" s="1"/>
  <c r="G53" i="5"/>
  <c r="K53" i="5" s="1"/>
  <c r="E53" i="5"/>
  <c r="D52" i="5"/>
  <c r="H54" i="5"/>
  <c r="P53" i="5" s="1"/>
  <c r="F56" i="7" s="1"/>
  <c r="Q67" i="5" l="1"/>
  <c r="B73" i="7"/>
  <c r="K67" i="7"/>
  <c r="V57" i="5"/>
  <c r="L57" i="5"/>
  <c r="M47" i="5"/>
  <c r="M49" i="7" s="1"/>
  <c r="C68" i="5"/>
  <c r="L60" i="7"/>
  <c r="H60" i="7" s="1"/>
  <c r="E56" i="5"/>
  <c r="G60" i="7"/>
  <c r="H56" i="5"/>
  <c r="P55" i="5" s="1"/>
  <c r="F59" i="7" s="1"/>
  <c r="D55" i="7"/>
  <c r="G55" i="7"/>
  <c r="E56" i="7"/>
  <c r="G52" i="5"/>
  <c r="K52" i="5" s="1"/>
  <c r="E52" i="5"/>
  <c r="J52" i="5"/>
  <c r="H55" i="7" s="1"/>
  <c r="D51" i="5"/>
  <c r="H53" i="5"/>
  <c r="P52" i="5" s="1"/>
  <c r="F55" i="7" s="1"/>
  <c r="Q68" i="5" l="1"/>
  <c r="B74" i="7"/>
  <c r="K68" i="7"/>
  <c r="V58" i="5"/>
  <c r="C69" i="5"/>
  <c r="L58" i="5"/>
  <c r="M48" i="5"/>
  <c r="M50" i="7" s="1"/>
  <c r="L61" i="7"/>
  <c r="H61" i="7" s="1"/>
  <c r="G61" i="7"/>
  <c r="E57" i="5"/>
  <c r="H57" i="5"/>
  <c r="P56" i="5" s="1"/>
  <c r="F60" i="7" s="1"/>
  <c r="D54" i="7"/>
  <c r="G54" i="7"/>
  <c r="E55" i="7"/>
  <c r="J51" i="5"/>
  <c r="H54" i="7" s="1"/>
  <c r="G51" i="5"/>
  <c r="K51" i="5" s="1"/>
  <c r="E51" i="5"/>
  <c r="D50" i="5"/>
  <c r="H52" i="5"/>
  <c r="P51" i="5" s="1"/>
  <c r="F54" i="7" s="1"/>
  <c r="Q69" i="5" l="1"/>
  <c r="B75" i="7"/>
  <c r="K69" i="7"/>
  <c r="V59" i="5"/>
  <c r="L59" i="5"/>
  <c r="C70" i="5"/>
  <c r="M49" i="5"/>
  <c r="M51" i="7" s="1"/>
  <c r="L62" i="7"/>
  <c r="H62" i="7" s="1"/>
  <c r="E58" i="5"/>
  <c r="G62" i="7"/>
  <c r="H58" i="5"/>
  <c r="P57" i="5" s="1"/>
  <c r="F61" i="7" s="1"/>
  <c r="D53" i="7"/>
  <c r="G53" i="7"/>
  <c r="E54" i="7"/>
  <c r="J50" i="5"/>
  <c r="H53" i="7" s="1"/>
  <c r="E50" i="5"/>
  <c r="G50" i="5"/>
  <c r="K50" i="5" s="1"/>
  <c r="D49" i="5"/>
  <c r="H51" i="5"/>
  <c r="P50" i="5" s="1"/>
  <c r="F53" i="7" s="1"/>
  <c r="Q70" i="5" l="1"/>
  <c r="B77" i="7"/>
  <c r="K71" i="7"/>
  <c r="V60" i="5"/>
  <c r="L60" i="5"/>
  <c r="C71" i="5"/>
  <c r="M50" i="5"/>
  <c r="G63" i="7"/>
  <c r="H59" i="5"/>
  <c r="P58" i="5" s="1"/>
  <c r="F62" i="7" s="1"/>
  <c r="L63" i="7"/>
  <c r="H63" i="7" s="1"/>
  <c r="E59" i="5"/>
  <c r="D51" i="7"/>
  <c r="I51" i="7"/>
  <c r="G51" i="7"/>
  <c r="E53" i="7"/>
  <c r="J49" i="5"/>
  <c r="H51" i="7" s="1"/>
  <c r="G49" i="5"/>
  <c r="K49" i="5" s="1"/>
  <c r="E49" i="5"/>
  <c r="F49" i="5"/>
  <c r="D48" i="5"/>
  <c r="H50" i="5"/>
  <c r="P49" i="5" s="1"/>
  <c r="F51" i="7" s="1"/>
  <c r="M53" i="7" l="1"/>
  <c r="J53" i="7" s="1"/>
  <c r="I53" i="7"/>
  <c r="F50" i="5"/>
  <c r="Q71" i="5"/>
  <c r="B78" i="7"/>
  <c r="K72" i="7"/>
  <c r="V61" i="5"/>
  <c r="L61" i="5"/>
  <c r="C72" i="5"/>
  <c r="M51" i="5"/>
  <c r="I50" i="5"/>
  <c r="G65" i="7"/>
  <c r="E60" i="5"/>
  <c r="H60" i="5"/>
  <c r="P59" i="5" s="1"/>
  <c r="F63" i="7" s="1"/>
  <c r="L65" i="7"/>
  <c r="H65" i="7" s="1"/>
  <c r="J51" i="7"/>
  <c r="D50" i="7"/>
  <c r="I50" i="7"/>
  <c r="G50" i="7"/>
  <c r="E51" i="7"/>
  <c r="J48" i="5"/>
  <c r="E48" i="5"/>
  <c r="G48" i="5"/>
  <c r="K48" i="5" s="1"/>
  <c r="F48" i="5"/>
  <c r="D47" i="5"/>
  <c r="I49" i="5"/>
  <c r="H49" i="5"/>
  <c r="P48" i="5" s="1"/>
  <c r="F50" i="7" s="1"/>
  <c r="M54" i="7" l="1"/>
  <c r="J54" i="7" s="1"/>
  <c r="I54" i="7"/>
  <c r="F51" i="5"/>
  <c r="I51" i="5"/>
  <c r="H50" i="7"/>
  <c r="J50" i="7"/>
  <c r="Q72" i="5"/>
  <c r="B79" i="7"/>
  <c r="K73" i="7"/>
  <c r="V62" i="5"/>
  <c r="M52" i="5"/>
  <c r="L62" i="5"/>
  <c r="C73" i="5"/>
  <c r="G66" i="7"/>
  <c r="E61" i="5"/>
  <c r="H61" i="5"/>
  <c r="P60" i="5" s="1"/>
  <c r="F65" i="7" s="1"/>
  <c r="L66" i="7"/>
  <c r="H66" i="7" s="1"/>
  <c r="D49" i="7"/>
  <c r="G49" i="7"/>
  <c r="I49" i="7"/>
  <c r="E50" i="7"/>
  <c r="H48" i="5"/>
  <c r="P47" i="5" s="1"/>
  <c r="F49" i="7" s="1"/>
  <c r="I48" i="5"/>
  <c r="G47" i="5"/>
  <c r="K47" i="5" s="1"/>
  <c r="J47" i="5"/>
  <c r="F47" i="5"/>
  <c r="E47" i="5"/>
  <c r="D46" i="5"/>
  <c r="M55" i="7" l="1"/>
  <c r="J55" i="7" s="1"/>
  <c r="I55" i="7"/>
  <c r="F52" i="5"/>
  <c r="I52" i="5"/>
  <c r="Q73" i="5"/>
  <c r="B80" i="7"/>
  <c r="K74" i="7"/>
  <c r="V63" i="5"/>
  <c r="M53" i="5"/>
  <c r="L63" i="5"/>
  <c r="C74" i="5"/>
  <c r="H49" i="7"/>
  <c r="J49" i="7"/>
  <c r="G67" i="7"/>
  <c r="E62" i="5"/>
  <c r="H62" i="5"/>
  <c r="P61" i="5" s="1"/>
  <c r="F66" i="7" s="1"/>
  <c r="L67" i="7"/>
  <c r="H67" i="7" s="1"/>
  <c r="D48" i="7"/>
  <c r="I48" i="7"/>
  <c r="G48" i="7"/>
  <c r="E49" i="7"/>
  <c r="F46" i="5"/>
  <c r="G46" i="5"/>
  <c r="K46" i="5" s="1"/>
  <c r="J46" i="5"/>
  <c r="D45" i="5"/>
  <c r="E46" i="5"/>
  <c r="H47" i="5"/>
  <c r="P46" i="5" s="1"/>
  <c r="F48" i="7" s="1"/>
  <c r="I47" i="5"/>
  <c r="M56" i="7" l="1"/>
  <c r="J56" i="7" s="1"/>
  <c r="I56" i="7"/>
  <c r="F53" i="5"/>
  <c r="I53" i="5"/>
  <c r="Q74" i="5"/>
  <c r="B81" i="7"/>
  <c r="K75" i="7"/>
  <c r="V64" i="5"/>
  <c r="M54" i="5"/>
  <c r="C75" i="5"/>
  <c r="L64" i="5"/>
  <c r="H48" i="7"/>
  <c r="J48" i="7"/>
  <c r="G68" i="7"/>
  <c r="E63" i="5"/>
  <c r="H63" i="5"/>
  <c r="P62" i="5" s="1"/>
  <c r="F67" i="7" s="1"/>
  <c r="L68" i="7"/>
  <c r="H68" i="7" s="1"/>
  <c r="D47" i="7"/>
  <c r="I47" i="7"/>
  <c r="G47" i="7"/>
  <c r="E48" i="7"/>
  <c r="H46" i="5"/>
  <c r="P45" i="5" s="1"/>
  <c r="F47" i="7" s="1"/>
  <c r="I46" i="5"/>
  <c r="J45" i="5"/>
  <c r="F45" i="5"/>
  <c r="G45" i="5"/>
  <c r="K45" i="5" s="1"/>
  <c r="E45" i="5"/>
  <c r="D44" i="5"/>
  <c r="H47" i="7" l="1"/>
  <c r="J47" i="7"/>
  <c r="I57" i="7"/>
  <c r="I54" i="5"/>
  <c r="F54" i="5"/>
  <c r="M57" i="7"/>
  <c r="J57" i="7" s="1"/>
  <c r="Q75" i="5"/>
  <c r="B83" i="7"/>
  <c r="K77" i="7"/>
  <c r="V65" i="5"/>
  <c r="L65" i="5"/>
  <c r="C76" i="5"/>
  <c r="M55" i="5"/>
  <c r="G69" i="7"/>
  <c r="L69" i="7"/>
  <c r="H69" i="7" s="1"/>
  <c r="E64" i="5"/>
  <c r="H64" i="5"/>
  <c r="P63" i="5" s="1"/>
  <c r="F68" i="7" s="1"/>
  <c r="D45" i="7"/>
  <c r="I45" i="7"/>
  <c r="G45" i="7"/>
  <c r="E47" i="7"/>
  <c r="I45" i="5"/>
  <c r="H45" i="5"/>
  <c r="P44" i="5" s="1"/>
  <c r="F45" i="7" s="1"/>
  <c r="E44" i="5"/>
  <c r="G44" i="5"/>
  <c r="K44" i="5" s="1"/>
  <c r="F44" i="5"/>
  <c r="J44" i="5"/>
  <c r="D43" i="5"/>
  <c r="I59" i="7" l="1"/>
  <c r="F55" i="5"/>
  <c r="I55" i="5"/>
  <c r="M59" i="7"/>
  <c r="J59" i="7" s="1"/>
  <c r="Q76" i="5"/>
  <c r="B84" i="7"/>
  <c r="K78" i="7"/>
  <c r="V66" i="5"/>
  <c r="C77" i="5"/>
  <c r="M56" i="5"/>
  <c r="L66" i="5"/>
  <c r="G71" i="7"/>
  <c r="L71" i="7"/>
  <c r="H71" i="7" s="1"/>
  <c r="E65" i="5"/>
  <c r="H65" i="5"/>
  <c r="P64" i="5" s="1"/>
  <c r="F69" i="7" s="1"/>
  <c r="H45" i="7"/>
  <c r="J45" i="7"/>
  <c r="D44" i="7"/>
  <c r="G44" i="7"/>
  <c r="I44" i="7"/>
  <c r="E45" i="7"/>
  <c r="I44" i="5"/>
  <c r="H44" i="5"/>
  <c r="P43" i="5" s="1"/>
  <c r="F44" i="7" s="1"/>
  <c r="F43" i="5"/>
  <c r="E43" i="5"/>
  <c r="G43" i="5"/>
  <c r="K43" i="5" s="1"/>
  <c r="J43" i="5"/>
  <c r="D42" i="5"/>
  <c r="H44" i="7" l="1"/>
  <c r="J44" i="7"/>
  <c r="I60" i="7"/>
  <c r="I56" i="5"/>
  <c r="F56" i="5"/>
  <c r="M60" i="7"/>
  <c r="J60" i="7" s="1"/>
  <c r="G72" i="7"/>
  <c r="L72" i="7"/>
  <c r="H72" i="7" s="1"/>
  <c r="H66" i="5"/>
  <c r="P65" i="5" s="1"/>
  <c r="F71" i="7" s="1"/>
  <c r="E66" i="5"/>
  <c r="Q77" i="5"/>
  <c r="B85" i="7"/>
  <c r="K79" i="7"/>
  <c r="V67" i="5"/>
  <c r="M57" i="5"/>
  <c r="L67" i="5"/>
  <c r="C78" i="5"/>
  <c r="D43" i="7"/>
  <c r="I43" i="7"/>
  <c r="G43" i="7"/>
  <c r="E44" i="7"/>
  <c r="I43" i="5"/>
  <c r="H43" i="5"/>
  <c r="P42" i="5" s="1"/>
  <c r="F43" i="7" s="1"/>
  <c r="F42" i="5"/>
  <c r="J42" i="5"/>
  <c r="E42" i="5"/>
  <c r="G42" i="5"/>
  <c r="K42" i="5" s="1"/>
  <c r="D41" i="5"/>
  <c r="I61" i="7" l="1"/>
  <c r="F57" i="5"/>
  <c r="I57" i="5"/>
  <c r="M61" i="7"/>
  <c r="J61" i="7" s="1"/>
  <c r="H43" i="7"/>
  <c r="J43" i="7"/>
  <c r="Q78" i="5"/>
  <c r="B86" i="7"/>
  <c r="K80" i="7"/>
  <c r="V68" i="5"/>
  <c r="C79" i="5"/>
  <c r="L68" i="5"/>
  <c r="M58" i="5"/>
  <c r="G73" i="7"/>
  <c r="H67" i="5"/>
  <c r="P66" i="5" s="1"/>
  <c r="F72" i="7" s="1"/>
  <c r="E67" i="5"/>
  <c r="L73" i="7"/>
  <c r="H73" i="7" s="1"/>
  <c r="D42" i="7"/>
  <c r="I42" i="7"/>
  <c r="G42" i="7"/>
  <c r="E43" i="7"/>
  <c r="G41" i="5"/>
  <c r="K41" i="5" s="1"/>
  <c r="E41" i="5"/>
  <c r="J41" i="5"/>
  <c r="F41" i="5"/>
  <c r="D40" i="5"/>
  <c r="I42" i="5"/>
  <c r="H42" i="5"/>
  <c r="P41" i="5" s="1"/>
  <c r="F42" i="7" s="1"/>
  <c r="I62" i="7" l="1"/>
  <c r="M62" i="7"/>
  <c r="J62" i="7" s="1"/>
  <c r="F58" i="5"/>
  <c r="I58" i="5"/>
  <c r="G74" i="7"/>
  <c r="H68" i="5"/>
  <c r="P67" i="5" s="1"/>
  <c r="F73" i="7" s="1"/>
  <c r="E68" i="5"/>
  <c r="L74" i="7"/>
  <c r="H74" i="7" s="1"/>
  <c r="H42" i="7"/>
  <c r="J42" i="7"/>
  <c r="Q79" i="5"/>
  <c r="B87" i="7"/>
  <c r="K81" i="7"/>
  <c r="V69" i="5"/>
  <c r="L69" i="5"/>
  <c r="M59" i="5"/>
  <c r="C80" i="5"/>
  <c r="D41" i="7"/>
  <c r="I41" i="7"/>
  <c r="G41" i="7"/>
  <c r="E42" i="7"/>
  <c r="I41" i="5"/>
  <c r="H41" i="5"/>
  <c r="P40" i="5" s="1"/>
  <c r="F41" i="7" s="1"/>
  <c r="J40" i="5"/>
  <c r="E40" i="5"/>
  <c r="F40" i="5"/>
  <c r="D39" i="5"/>
  <c r="G40" i="5"/>
  <c r="K40" i="5" s="1"/>
  <c r="G75" i="7" l="1"/>
  <c r="H69" i="5"/>
  <c r="P68" i="5" s="1"/>
  <c r="F74" i="7" s="1"/>
  <c r="E69" i="5"/>
  <c r="L75" i="7"/>
  <c r="H75" i="7" s="1"/>
  <c r="Q80" i="5"/>
  <c r="B89" i="7"/>
  <c r="K83" i="7"/>
  <c r="V70" i="5"/>
  <c r="C81" i="5"/>
  <c r="L70" i="5"/>
  <c r="M60" i="5"/>
  <c r="H41" i="7"/>
  <c r="J41" i="7"/>
  <c r="I63" i="7"/>
  <c r="F59" i="5"/>
  <c r="I59" i="5"/>
  <c r="M63" i="7"/>
  <c r="J63" i="7" s="1"/>
  <c r="D39" i="7"/>
  <c r="I39" i="7"/>
  <c r="G39" i="7"/>
  <c r="E41" i="7"/>
  <c r="E39" i="5"/>
  <c r="F39" i="5"/>
  <c r="J39" i="5"/>
  <c r="G39" i="5"/>
  <c r="K39" i="5" s="1"/>
  <c r="D38" i="5"/>
  <c r="H40" i="5"/>
  <c r="P39" i="5" s="1"/>
  <c r="F39" i="7" s="1"/>
  <c r="I40" i="5"/>
  <c r="Q81" i="5" l="1"/>
  <c r="B90" i="7"/>
  <c r="K84" i="7"/>
  <c r="V71" i="5"/>
  <c r="M61" i="5"/>
  <c r="C82" i="5"/>
  <c r="L71" i="5"/>
  <c r="I65" i="7"/>
  <c r="I60" i="5"/>
  <c r="F60" i="5"/>
  <c r="M65" i="7"/>
  <c r="J65" i="7" s="1"/>
  <c r="G77" i="7"/>
  <c r="L77" i="7"/>
  <c r="H77" i="7" s="1"/>
  <c r="H70" i="5"/>
  <c r="P69" i="5" s="1"/>
  <c r="F75" i="7" s="1"/>
  <c r="E70" i="5"/>
  <c r="H39" i="7"/>
  <c r="J39" i="7"/>
  <c r="D38" i="7"/>
  <c r="I38" i="7"/>
  <c r="G38" i="7"/>
  <c r="E39" i="7"/>
  <c r="E38" i="5"/>
  <c r="J38" i="5"/>
  <c r="G38" i="5"/>
  <c r="K38" i="5" s="1"/>
  <c r="F38" i="5"/>
  <c r="D37" i="5"/>
  <c r="H39" i="5"/>
  <c r="P38" i="5" s="1"/>
  <c r="F38" i="7" s="1"/>
  <c r="I39" i="5"/>
  <c r="H38" i="7" l="1"/>
  <c r="J38" i="7"/>
  <c r="Q82" i="5"/>
  <c r="B91" i="7"/>
  <c r="K85" i="7"/>
  <c r="V72" i="5"/>
  <c r="C83" i="5"/>
  <c r="M62" i="5"/>
  <c r="L72" i="5"/>
  <c r="I66" i="7"/>
  <c r="F61" i="5"/>
  <c r="M66" i="7"/>
  <c r="J66" i="7" s="1"/>
  <c r="I61" i="5"/>
  <c r="G78" i="7"/>
  <c r="H71" i="5"/>
  <c r="P70" i="5" s="1"/>
  <c r="F77" i="7" s="1"/>
  <c r="E71" i="5"/>
  <c r="L78" i="7"/>
  <c r="H78" i="7" s="1"/>
  <c r="D37" i="7"/>
  <c r="I37" i="7"/>
  <c r="G37" i="7"/>
  <c r="E38" i="7"/>
  <c r="J37" i="5"/>
  <c r="E37" i="5"/>
  <c r="F37" i="5"/>
  <c r="G37" i="5"/>
  <c r="K37" i="5" s="1"/>
  <c r="D36" i="5"/>
  <c r="H38" i="5"/>
  <c r="P37" i="5" s="1"/>
  <c r="F37" i="7" s="1"/>
  <c r="I38" i="5"/>
  <c r="Q83" i="5" l="1"/>
  <c r="B92" i="7"/>
  <c r="K86" i="7"/>
  <c r="V73" i="5"/>
  <c r="M63" i="5"/>
  <c r="L73" i="5"/>
  <c r="C84" i="5"/>
  <c r="G79" i="7"/>
  <c r="E72" i="5"/>
  <c r="L79" i="7"/>
  <c r="H79" i="7" s="1"/>
  <c r="H72" i="5"/>
  <c r="P71" i="5" s="1"/>
  <c r="F78" i="7" s="1"/>
  <c r="H37" i="7"/>
  <c r="J37" i="7"/>
  <c r="I67" i="7"/>
  <c r="F62" i="5"/>
  <c r="M67" i="7"/>
  <c r="J67" i="7" s="1"/>
  <c r="I62" i="5"/>
  <c r="D36" i="7"/>
  <c r="I36" i="7"/>
  <c r="G36" i="7"/>
  <c r="E37" i="7"/>
  <c r="F36" i="5"/>
  <c r="E36" i="5"/>
  <c r="G36" i="5"/>
  <c r="K36" i="5" s="1"/>
  <c r="J36" i="5"/>
  <c r="D35" i="5"/>
  <c r="H37" i="5"/>
  <c r="P36" i="5" s="1"/>
  <c r="F36" i="7" s="1"/>
  <c r="I37" i="5"/>
  <c r="Q84" i="5" l="1"/>
  <c r="B93" i="7"/>
  <c r="K87" i="7"/>
  <c r="V74" i="5"/>
  <c r="M64" i="5"/>
  <c r="L74" i="5"/>
  <c r="C85" i="5"/>
  <c r="G80" i="7"/>
  <c r="H73" i="5"/>
  <c r="P72" i="5" s="1"/>
  <c r="F79" i="7" s="1"/>
  <c r="L80" i="7"/>
  <c r="H80" i="7" s="1"/>
  <c r="E73" i="5"/>
  <c r="H36" i="7"/>
  <c r="J36" i="7"/>
  <c r="I68" i="7"/>
  <c r="M68" i="7"/>
  <c r="J68" i="7" s="1"/>
  <c r="F63" i="5"/>
  <c r="I63" i="5"/>
  <c r="D35" i="7"/>
  <c r="I35" i="7"/>
  <c r="G35" i="7"/>
  <c r="E36" i="7"/>
  <c r="F35" i="5"/>
  <c r="G35" i="5"/>
  <c r="K35" i="5" s="1"/>
  <c r="E35" i="5"/>
  <c r="J35" i="5"/>
  <c r="D34" i="5"/>
  <c r="I36" i="5"/>
  <c r="H36" i="5"/>
  <c r="P35" i="5" s="1"/>
  <c r="F35" i="7" s="1"/>
  <c r="Q85" i="5" l="1"/>
  <c r="B95" i="7"/>
  <c r="K89" i="7"/>
  <c r="V75" i="5"/>
  <c r="C86" i="5"/>
  <c r="L75" i="5"/>
  <c r="M65" i="5"/>
  <c r="G81" i="7"/>
  <c r="L81" i="7"/>
  <c r="H81" i="7" s="1"/>
  <c r="E74" i="5"/>
  <c r="H74" i="5"/>
  <c r="P73" i="5" s="1"/>
  <c r="F80" i="7" s="1"/>
  <c r="I69" i="7"/>
  <c r="I64" i="5"/>
  <c r="F64" i="5"/>
  <c r="M69" i="7"/>
  <c r="J69" i="7" s="1"/>
  <c r="H35" i="7"/>
  <c r="J35" i="7"/>
  <c r="D33" i="7"/>
  <c r="I33" i="7"/>
  <c r="G33" i="7"/>
  <c r="E35" i="7"/>
  <c r="J34" i="5"/>
  <c r="E34" i="5"/>
  <c r="F34" i="5"/>
  <c r="G34" i="5"/>
  <c r="K34" i="5" s="1"/>
  <c r="D33" i="5"/>
  <c r="I35" i="5"/>
  <c r="H35" i="5"/>
  <c r="P34" i="5" s="1"/>
  <c r="F33" i="7" s="1"/>
  <c r="G83" i="7" l="1"/>
  <c r="E75" i="5"/>
  <c r="L83" i="7"/>
  <c r="H83" i="7" s="1"/>
  <c r="H75" i="5"/>
  <c r="P74" i="5" s="1"/>
  <c r="F81" i="7" s="1"/>
  <c r="Q86" i="5"/>
  <c r="B96" i="7"/>
  <c r="K90" i="7"/>
  <c r="V76" i="5"/>
  <c r="L76" i="5"/>
  <c r="M66" i="5"/>
  <c r="C87" i="5"/>
  <c r="I71" i="7"/>
  <c r="M71" i="7"/>
  <c r="J71" i="7" s="1"/>
  <c r="I65" i="5"/>
  <c r="F65" i="5"/>
  <c r="H33" i="7"/>
  <c r="J33" i="7"/>
  <c r="D32" i="7"/>
  <c r="I32" i="7"/>
  <c r="G32" i="7"/>
  <c r="E33" i="7"/>
  <c r="H34" i="5"/>
  <c r="P33" i="5" s="1"/>
  <c r="F32" i="7" s="1"/>
  <c r="I34" i="5"/>
  <c r="F33" i="5"/>
  <c r="G33" i="5"/>
  <c r="K33" i="5" s="1"/>
  <c r="J33" i="5"/>
  <c r="E33" i="5"/>
  <c r="D32" i="5"/>
  <c r="G84" i="7" l="1"/>
  <c r="H76" i="5"/>
  <c r="P75" i="5" s="1"/>
  <c r="F83" i="7" s="1"/>
  <c r="L84" i="7"/>
  <c r="H84" i="7" s="1"/>
  <c r="E76" i="5"/>
  <c r="H32" i="7"/>
  <c r="J32" i="7"/>
  <c r="Q87" i="5"/>
  <c r="B97" i="7"/>
  <c r="K91" i="7"/>
  <c r="V77" i="5"/>
  <c r="M67" i="5"/>
  <c r="L77" i="5"/>
  <c r="C88" i="5"/>
  <c r="I72" i="7"/>
  <c r="F66" i="5"/>
  <c r="I66" i="5"/>
  <c r="M72" i="7"/>
  <c r="J72" i="7" s="1"/>
  <c r="D31" i="7"/>
  <c r="I31" i="7"/>
  <c r="G31" i="7"/>
  <c r="E32" i="7"/>
  <c r="F32" i="5"/>
  <c r="G32" i="5"/>
  <c r="K32" i="5" s="1"/>
  <c r="J32" i="5"/>
  <c r="E32" i="5"/>
  <c r="D31" i="5"/>
  <c r="H33" i="5"/>
  <c r="P32" i="5" s="1"/>
  <c r="F31" i="7" s="1"/>
  <c r="I33" i="5"/>
  <c r="I73" i="7" l="1"/>
  <c r="M73" i="7"/>
  <c r="J73" i="7" s="1"/>
  <c r="F67" i="5"/>
  <c r="I67" i="5"/>
  <c r="H31" i="7"/>
  <c r="J31" i="7"/>
  <c r="Q88" i="5"/>
  <c r="B98" i="7"/>
  <c r="K92" i="7"/>
  <c r="V78" i="5"/>
  <c r="M68" i="5"/>
  <c r="C89" i="5"/>
  <c r="L78" i="5"/>
  <c r="G85" i="7"/>
  <c r="L85" i="7"/>
  <c r="H85" i="7" s="1"/>
  <c r="E77" i="5"/>
  <c r="H77" i="5"/>
  <c r="P76" i="5" s="1"/>
  <c r="F84" i="7" s="1"/>
  <c r="D30" i="7"/>
  <c r="G30" i="7"/>
  <c r="I30" i="7"/>
  <c r="E31" i="7"/>
  <c r="H32" i="5"/>
  <c r="P31" i="5" s="1"/>
  <c r="F30" i="7" s="1"/>
  <c r="I32" i="5"/>
  <c r="F31" i="5"/>
  <c r="J31" i="5"/>
  <c r="D30" i="5"/>
  <c r="E31" i="5"/>
  <c r="G31" i="5"/>
  <c r="K31" i="5" s="1"/>
  <c r="G86" i="7" l="1"/>
  <c r="H78" i="5"/>
  <c r="P77" i="5" s="1"/>
  <c r="F85" i="7" s="1"/>
  <c r="L86" i="7"/>
  <c r="H86" i="7" s="1"/>
  <c r="E78" i="5"/>
  <c r="Q89" i="5"/>
  <c r="B99" i="7"/>
  <c r="K93" i="7"/>
  <c r="V79" i="5"/>
  <c r="C90" i="5"/>
  <c r="M69" i="5"/>
  <c r="L79" i="5"/>
  <c r="I74" i="7"/>
  <c r="M74" i="7"/>
  <c r="J74" i="7" s="1"/>
  <c r="I68" i="5"/>
  <c r="F68" i="5"/>
  <c r="H30" i="7"/>
  <c r="J30" i="7"/>
  <c r="D29" i="7"/>
  <c r="I29" i="7"/>
  <c r="G29" i="7"/>
  <c r="E30" i="7"/>
  <c r="F30" i="5"/>
  <c r="J30" i="5"/>
  <c r="E30" i="5"/>
  <c r="G30" i="5"/>
  <c r="K30" i="5" s="1"/>
  <c r="D29" i="5"/>
  <c r="H31" i="5"/>
  <c r="P30" i="5" s="1"/>
  <c r="F29" i="7" s="1"/>
  <c r="I31" i="5"/>
  <c r="G87" i="7" l="1"/>
  <c r="L87" i="7"/>
  <c r="H87" i="7" s="1"/>
  <c r="E79" i="5"/>
  <c r="H79" i="5"/>
  <c r="P78" i="5" s="1"/>
  <c r="F86" i="7" s="1"/>
  <c r="H29" i="7"/>
  <c r="J29" i="7"/>
  <c r="Q90" i="5"/>
  <c r="K95" i="7"/>
  <c r="V80" i="5"/>
  <c r="L80" i="5"/>
  <c r="C91" i="5"/>
  <c r="M70" i="5"/>
  <c r="I75" i="7"/>
  <c r="I69" i="5"/>
  <c r="M75" i="7"/>
  <c r="J75" i="7" s="1"/>
  <c r="F69" i="5"/>
  <c r="D27" i="7"/>
  <c r="I27" i="7"/>
  <c r="G27" i="7"/>
  <c r="E29" i="7"/>
  <c r="J29" i="5"/>
  <c r="F29" i="5"/>
  <c r="G29" i="5"/>
  <c r="K29" i="5" s="1"/>
  <c r="D28" i="5"/>
  <c r="E29" i="5"/>
  <c r="I30" i="5"/>
  <c r="H30" i="5"/>
  <c r="P29" i="5" s="1"/>
  <c r="F27" i="7" s="1"/>
  <c r="Q91" i="5" l="1"/>
  <c r="K96" i="7"/>
  <c r="V81" i="5"/>
  <c r="C92" i="5"/>
  <c r="M71" i="5"/>
  <c r="L81" i="5"/>
  <c r="H27" i="7"/>
  <c r="J27" i="7"/>
  <c r="G89" i="7"/>
  <c r="E80" i="5"/>
  <c r="L89" i="7"/>
  <c r="H89" i="7" s="1"/>
  <c r="H80" i="5"/>
  <c r="P79" i="5" s="1"/>
  <c r="F87" i="7" s="1"/>
  <c r="I77" i="7"/>
  <c r="M77" i="7"/>
  <c r="J77" i="7" s="1"/>
  <c r="F70" i="5"/>
  <c r="I70" i="5"/>
  <c r="D26" i="7"/>
  <c r="I26" i="7"/>
  <c r="G26" i="7"/>
  <c r="E27" i="7"/>
  <c r="H29" i="5"/>
  <c r="P28" i="5" s="1"/>
  <c r="F26" i="7" s="1"/>
  <c r="I29" i="5"/>
  <c r="J28" i="5"/>
  <c r="E28" i="5"/>
  <c r="F28" i="5"/>
  <c r="D27" i="5"/>
  <c r="G28" i="5"/>
  <c r="K28" i="5" s="1"/>
  <c r="I78" i="7" l="1"/>
  <c r="M78" i="7"/>
  <c r="J78" i="7" s="1"/>
  <c r="I71" i="5"/>
  <c r="F71" i="5"/>
  <c r="H26" i="7"/>
  <c r="J26" i="7"/>
  <c r="G90" i="7"/>
  <c r="E81" i="5"/>
  <c r="H81" i="5"/>
  <c r="P80" i="5" s="1"/>
  <c r="F89" i="7" s="1"/>
  <c r="L90" i="7"/>
  <c r="H90" i="7" s="1"/>
  <c r="Q92" i="5"/>
  <c r="K97" i="7"/>
  <c r="V82" i="5"/>
  <c r="L82" i="5"/>
  <c r="M72" i="5"/>
  <c r="C93" i="5"/>
  <c r="D25" i="7"/>
  <c r="G25" i="7"/>
  <c r="I25" i="7"/>
  <c r="E26" i="7"/>
  <c r="I28" i="5"/>
  <c r="H28" i="5"/>
  <c r="P27" i="5" s="1"/>
  <c r="F25" i="7" s="1"/>
  <c r="J27" i="5"/>
  <c r="E27" i="5"/>
  <c r="G27" i="5"/>
  <c r="K27" i="5" s="1"/>
  <c r="F27" i="5"/>
  <c r="D26" i="5"/>
  <c r="I79" i="7" l="1"/>
  <c r="M79" i="7"/>
  <c r="J79" i="7" s="1"/>
  <c r="I72" i="5"/>
  <c r="F72" i="5"/>
  <c r="H25" i="7"/>
  <c r="J25" i="7"/>
  <c r="Q93" i="5"/>
  <c r="K98" i="7"/>
  <c r="V83" i="5"/>
  <c r="M73" i="5"/>
  <c r="C94" i="5"/>
  <c r="L83" i="5"/>
  <c r="G91" i="7"/>
  <c r="L91" i="7"/>
  <c r="H91" i="7" s="1"/>
  <c r="E82" i="5"/>
  <c r="H82" i="5"/>
  <c r="P81" i="5" s="1"/>
  <c r="F90" i="7" s="1"/>
  <c r="D24" i="7"/>
  <c r="I24" i="7"/>
  <c r="G24" i="7"/>
  <c r="E25" i="7"/>
  <c r="E26" i="5"/>
  <c r="F26" i="5"/>
  <c r="D25" i="5"/>
  <c r="J26" i="5"/>
  <c r="G26" i="5"/>
  <c r="K26" i="5" s="1"/>
  <c r="H27" i="5"/>
  <c r="P26" i="5" s="1"/>
  <c r="F24" i="7" s="1"/>
  <c r="I27" i="5"/>
  <c r="H24" i="7" l="1"/>
  <c r="J24" i="7"/>
  <c r="I80" i="7"/>
  <c r="F73" i="5"/>
  <c r="M80" i="7"/>
  <c r="J80" i="7" s="1"/>
  <c r="I73" i="5"/>
  <c r="G92" i="7"/>
  <c r="L92" i="7"/>
  <c r="H92" i="7" s="1"/>
  <c r="H83" i="5"/>
  <c r="P82" i="5" s="1"/>
  <c r="F91" i="7" s="1"/>
  <c r="E83" i="5"/>
  <c r="Q94" i="5"/>
  <c r="K99" i="7"/>
  <c r="V84" i="5"/>
  <c r="M74" i="5"/>
  <c r="C95" i="5"/>
  <c r="L84" i="5"/>
  <c r="D23" i="7"/>
  <c r="I23" i="7"/>
  <c r="G23" i="7"/>
  <c r="E24" i="7"/>
  <c r="H26" i="5"/>
  <c r="P25" i="5" s="1"/>
  <c r="F23" i="7" s="1"/>
  <c r="I26" i="5"/>
  <c r="F25" i="5"/>
  <c r="J25" i="5"/>
  <c r="E25" i="5"/>
  <c r="G25" i="5"/>
  <c r="K25" i="5" s="1"/>
  <c r="D24" i="5"/>
  <c r="G93" i="7" l="1"/>
  <c r="E84" i="5"/>
  <c r="L93" i="7"/>
  <c r="H93" i="7" s="1"/>
  <c r="H84" i="5"/>
  <c r="P83" i="5" s="1"/>
  <c r="F92" i="7" s="1"/>
  <c r="H23" i="7"/>
  <c r="J23" i="7"/>
  <c r="Q95" i="5"/>
  <c r="V85" i="5"/>
  <c r="M75" i="5"/>
  <c r="L85" i="5"/>
  <c r="C96" i="5"/>
  <c r="I81" i="7"/>
  <c r="M81" i="7"/>
  <c r="J81" i="7" s="1"/>
  <c r="F74" i="5"/>
  <c r="I74" i="5"/>
  <c r="D21" i="7"/>
  <c r="I21" i="7"/>
  <c r="G21" i="7"/>
  <c r="E23" i="7"/>
  <c r="E24" i="5"/>
  <c r="F24" i="5"/>
  <c r="J24" i="5"/>
  <c r="G24" i="5"/>
  <c r="K24" i="5" s="1"/>
  <c r="D23" i="5"/>
  <c r="H25" i="5"/>
  <c r="P24" i="5" s="1"/>
  <c r="F21" i="7" s="1"/>
  <c r="I25" i="5"/>
  <c r="G95" i="7" l="1"/>
  <c r="E85" i="5"/>
  <c r="H85" i="5"/>
  <c r="P84" i="5" s="1"/>
  <c r="F93" i="7" s="1"/>
  <c r="L95" i="7"/>
  <c r="H95" i="7" s="1"/>
  <c r="I83" i="7"/>
  <c r="M83" i="7"/>
  <c r="J83" i="7" s="1"/>
  <c r="F75" i="5"/>
  <c r="I75" i="5"/>
  <c r="H21" i="7"/>
  <c r="J21" i="7"/>
  <c r="Q96" i="5"/>
  <c r="V86" i="5"/>
  <c r="M76" i="5"/>
  <c r="C97" i="5"/>
  <c r="L86" i="5"/>
  <c r="D20" i="7"/>
  <c r="I20" i="7"/>
  <c r="G20" i="7"/>
  <c r="E21" i="7"/>
  <c r="H24" i="5"/>
  <c r="P23" i="5" s="1"/>
  <c r="F20" i="7" s="1"/>
  <c r="I24" i="5"/>
  <c r="E23" i="5"/>
  <c r="J23" i="5"/>
  <c r="F23" i="5"/>
  <c r="G23" i="5"/>
  <c r="K23" i="5" s="1"/>
  <c r="D22" i="5"/>
  <c r="I84" i="7" l="1"/>
  <c r="F76" i="5"/>
  <c r="I76" i="5"/>
  <c r="M84" i="7"/>
  <c r="J84" i="7" s="1"/>
  <c r="Q97" i="5"/>
  <c r="V87" i="5"/>
  <c r="L87" i="5"/>
  <c r="C98" i="5"/>
  <c r="M77" i="5"/>
  <c r="H20" i="7"/>
  <c r="J20" i="7"/>
  <c r="G96" i="7"/>
  <c r="L96" i="7"/>
  <c r="H96" i="7" s="1"/>
  <c r="H86" i="5"/>
  <c r="P85" i="5" s="1"/>
  <c r="F95" i="7" s="1"/>
  <c r="E86" i="5"/>
  <c r="D19" i="7"/>
  <c r="I19" i="7"/>
  <c r="G19" i="7"/>
  <c r="E20" i="7"/>
  <c r="H23" i="5"/>
  <c r="P22" i="5" s="1"/>
  <c r="F19" i="7" s="1"/>
  <c r="I23" i="5"/>
  <c r="F22" i="5"/>
  <c r="G22" i="5"/>
  <c r="K22" i="5" s="1"/>
  <c r="E22" i="5"/>
  <c r="J22" i="5"/>
  <c r="D21" i="5"/>
  <c r="H19" i="7" l="1"/>
  <c r="J19" i="7"/>
  <c r="I85" i="7"/>
  <c r="I77" i="5"/>
  <c r="F77" i="5"/>
  <c r="M85" i="7"/>
  <c r="J85" i="7" s="1"/>
  <c r="Q98" i="5"/>
  <c r="V88" i="5"/>
  <c r="C99" i="5"/>
  <c r="L88" i="5"/>
  <c r="M78" i="5"/>
  <c r="G97" i="7"/>
  <c r="E87" i="5"/>
  <c r="H87" i="5"/>
  <c r="P86" i="5" s="1"/>
  <c r="F96" i="7" s="1"/>
  <c r="L97" i="7"/>
  <c r="H97" i="7" s="1"/>
  <c r="D18" i="7"/>
  <c r="I18" i="7"/>
  <c r="G18" i="7"/>
  <c r="E19" i="7"/>
  <c r="H22" i="5"/>
  <c r="P21" i="5" s="1"/>
  <c r="F18" i="7" s="1"/>
  <c r="I22" i="5"/>
  <c r="J21" i="5"/>
  <c r="E21" i="5"/>
  <c r="G21" i="5"/>
  <c r="K21" i="5" s="1"/>
  <c r="F21" i="5"/>
  <c r="D20" i="5"/>
  <c r="G98" i="7" l="1"/>
  <c r="H88" i="5"/>
  <c r="P87" i="5" s="1"/>
  <c r="F97" i="7" s="1"/>
  <c r="L98" i="7"/>
  <c r="H98" i="7" s="1"/>
  <c r="E88" i="5"/>
  <c r="Q99" i="5"/>
  <c r="V89" i="5"/>
  <c r="C100" i="5"/>
  <c r="M79" i="5"/>
  <c r="L89" i="5"/>
  <c r="H18" i="7"/>
  <c r="J18" i="7"/>
  <c r="I86" i="7"/>
  <c r="I78" i="5"/>
  <c r="F78" i="5"/>
  <c r="M86" i="7"/>
  <c r="J86" i="7" s="1"/>
  <c r="D17" i="7"/>
  <c r="I17" i="7"/>
  <c r="G17" i="7"/>
  <c r="E18" i="7"/>
  <c r="F20" i="5"/>
  <c r="E20" i="5"/>
  <c r="J20" i="5"/>
  <c r="G20" i="5"/>
  <c r="K20" i="5" s="1"/>
  <c r="D19" i="5"/>
  <c r="I21" i="5"/>
  <c r="H21" i="5"/>
  <c r="P20" i="5" s="1"/>
  <c r="F17" i="7" s="1"/>
  <c r="G99" i="7" l="1"/>
  <c r="L99" i="7"/>
  <c r="H99" i="7" s="1"/>
  <c r="E89" i="5"/>
  <c r="H89" i="5"/>
  <c r="P88" i="5" s="1"/>
  <c r="F98" i="7" s="1"/>
  <c r="H17" i="7"/>
  <c r="J17" i="7"/>
  <c r="I87" i="7"/>
  <c r="I79" i="5"/>
  <c r="M87" i="7"/>
  <c r="J87" i="7" s="1"/>
  <c r="F79" i="5"/>
  <c r="Q100" i="5"/>
  <c r="V90" i="5"/>
  <c r="C101" i="5"/>
  <c r="M80" i="5"/>
  <c r="L90" i="5"/>
  <c r="M100" i="5"/>
  <c r="D15" i="7"/>
  <c r="G15" i="7"/>
  <c r="I15" i="7"/>
  <c r="E17" i="7"/>
  <c r="F19" i="5"/>
  <c r="E19" i="5"/>
  <c r="G19" i="5"/>
  <c r="K19" i="5" s="1"/>
  <c r="J19" i="5"/>
  <c r="D18" i="5"/>
  <c r="H20" i="5"/>
  <c r="P19" i="5" s="1"/>
  <c r="F15" i="7" s="1"/>
  <c r="I20" i="5"/>
  <c r="H15" i="7" l="1"/>
  <c r="J15" i="7"/>
  <c r="Q101" i="5"/>
  <c r="V91" i="5"/>
  <c r="M101" i="5"/>
  <c r="M81" i="5"/>
  <c r="L91" i="5"/>
  <c r="C102" i="5"/>
  <c r="I100" i="5"/>
  <c r="F100" i="5"/>
  <c r="E90" i="5"/>
  <c r="H90" i="5"/>
  <c r="P89" i="5" s="1"/>
  <c r="F99" i="7" s="1"/>
  <c r="I89" i="7"/>
  <c r="M89" i="7"/>
  <c r="J89" i="7" s="1"/>
  <c r="F80" i="5"/>
  <c r="I80" i="5"/>
  <c r="D14" i="7"/>
  <c r="I14" i="7"/>
  <c r="G14" i="7"/>
  <c r="E15" i="7"/>
  <c r="F18" i="5"/>
  <c r="G18" i="5"/>
  <c r="K18" i="5" s="1"/>
  <c r="D17" i="5"/>
  <c r="E18" i="5"/>
  <c r="J18" i="5"/>
  <c r="I19" i="5"/>
  <c r="H19" i="5"/>
  <c r="P18" i="5" s="1"/>
  <c r="F14" i="7" s="1"/>
  <c r="E91" i="5" l="1"/>
  <c r="H91" i="5"/>
  <c r="P90" i="5" s="1"/>
  <c r="H14" i="7"/>
  <c r="J14" i="7"/>
  <c r="I90" i="7"/>
  <c r="F81" i="5"/>
  <c r="I81" i="5"/>
  <c r="M90" i="7"/>
  <c r="J90" i="7" s="1"/>
  <c r="F101" i="5"/>
  <c r="I101" i="5"/>
  <c r="Q102" i="5"/>
  <c r="V92" i="5"/>
  <c r="M102" i="5"/>
  <c r="M82" i="5"/>
  <c r="L92" i="5"/>
  <c r="C103" i="5"/>
  <c r="D13" i="7"/>
  <c r="I13" i="7"/>
  <c r="G13" i="7"/>
  <c r="E14" i="7"/>
  <c r="H18" i="5"/>
  <c r="P17" i="5" s="1"/>
  <c r="F13" i="7" s="1"/>
  <c r="I18" i="5"/>
  <c r="J17" i="5"/>
  <c r="E17" i="5"/>
  <c r="G17" i="5"/>
  <c r="K17" i="5" s="1"/>
  <c r="D16" i="5"/>
  <c r="F17" i="5"/>
  <c r="I91" i="7" l="1"/>
  <c r="F82" i="5"/>
  <c r="I82" i="5"/>
  <c r="M91" i="7"/>
  <c r="J91" i="7" s="1"/>
  <c r="I102" i="5"/>
  <c r="F102" i="5"/>
  <c r="Q103" i="5"/>
  <c r="V93" i="5"/>
  <c r="M83" i="5"/>
  <c r="M103" i="5"/>
  <c r="L93" i="5"/>
  <c r="C104" i="5"/>
  <c r="H13" i="7"/>
  <c r="J13" i="7"/>
  <c r="E92" i="5"/>
  <c r="H92" i="5"/>
  <c r="P91" i="5" s="1"/>
  <c r="D12" i="7"/>
  <c r="I12" i="7"/>
  <c r="G12" i="7"/>
  <c r="E13" i="7"/>
  <c r="F16" i="5"/>
  <c r="E16" i="5"/>
  <c r="J16" i="5"/>
  <c r="G16" i="5"/>
  <c r="K16" i="5" s="1"/>
  <c r="D15" i="5"/>
  <c r="I17" i="5"/>
  <c r="H17" i="5"/>
  <c r="P16" i="5" s="1"/>
  <c r="F12" i="7" s="1"/>
  <c r="I103" i="5" l="1"/>
  <c r="F103" i="5"/>
  <c r="I92" i="7"/>
  <c r="F83" i="5"/>
  <c r="M92" i="7"/>
  <c r="J92" i="7" s="1"/>
  <c r="I83" i="5"/>
  <c r="Q104" i="5"/>
  <c r="V94" i="5"/>
  <c r="L94" i="5"/>
  <c r="M84" i="5"/>
  <c r="C105" i="5"/>
  <c r="M104" i="5"/>
  <c r="H12" i="7"/>
  <c r="J12" i="7"/>
  <c r="H93" i="5"/>
  <c r="P92" i="5" s="1"/>
  <c r="E93" i="5"/>
  <c r="D11" i="7"/>
  <c r="G11" i="7"/>
  <c r="I11" i="7"/>
  <c r="E12" i="7"/>
  <c r="I16" i="5"/>
  <c r="H16" i="5"/>
  <c r="P15" i="5" s="1"/>
  <c r="F11" i="7" s="1"/>
  <c r="E15" i="5"/>
  <c r="G15" i="5"/>
  <c r="K15" i="5" s="1"/>
  <c r="F15" i="5"/>
  <c r="J15" i="5"/>
  <c r="D14" i="5"/>
  <c r="Q105" i="5" l="1"/>
  <c r="V95" i="5"/>
  <c r="M105" i="5"/>
  <c r="L95" i="5"/>
  <c r="C106" i="5"/>
  <c r="M85" i="5"/>
  <c r="I93" i="7"/>
  <c r="M93" i="7"/>
  <c r="J93" i="7" s="1"/>
  <c r="F84" i="5"/>
  <c r="I84" i="5"/>
  <c r="H94" i="5"/>
  <c r="P93" i="5" s="1"/>
  <c r="E94" i="5"/>
  <c r="H11" i="7"/>
  <c r="J11" i="7"/>
  <c r="F104" i="5"/>
  <c r="I104" i="5"/>
  <c r="D9" i="7"/>
  <c r="I9" i="7"/>
  <c r="G9" i="7"/>
  <c r="E11" i="7"/>
  <c r="H15" i="5"/>
  <c r="P14" i="5" s="1"/>
  <c r="F9" i="7" s="1"/>
  <c r="I15" i="5"/>
  <c r="F14" i="5"/>
  <c r="E14" i="5"/>
  <c r="G14" i="5"/>
  <c r="K14" i="5" s="1"/>
  <c r="J14" i="5"/>
  <c r="D13" i="5"/>
  <c r="I105" i="5" l="1"/>
  <c r="F105" i="5"/>
  <c r="H9" i="7"/>
  <c r="J9" i="7"/>
  <c r="I95" i="7"/>
  <c r="I85" i="5"/>
  <c r="M95" i="7"/>
  <c r="J95" i="7" s="1"/>
  <c r="F85" i="5"/>
  <c r="Q106" i="5"/>
  <c r="V96" i="5"/>
  <c r="M86" i="5"/>
  <c r="M106" i="5"/>
  <c r="C107" i="5"/>
  <c r="L96" i="5"/>
  <c r="E95" i="5"/>
  <c r="H95" i="5"/>
  <c r="P94" i="5" s="1"/>
  <c r="D8" i="7"/>
  <c r="I8" i="7"/>
  <c r="G8" i="7"/>
  <c r="E9" i="7"/>
  <c r="J13" i="5"/>
  <c r="E13" i="5"/>
  <c r="G13" i="5"/>
  <c r="K13" i="5" s="1"/>
  <c r="F13" i="5"/>
  <c r="D12" i="5"/>
  <c r="I14" i="5"/>
  <c r="H14" i="5"/>
  <c r="P13" i="5" s="1"/>
  <c r="F8" i="7" s="1"/>
  <c r="I96" i="7" l="1"/>
  <c r="F86" i="5"/>
  <c r="I86" i="5"/>
  <c r="M96" i="7"/>
  <c r="J96" i="7" s="1"/>
  <c r="H8" i="7"/>
  <c r="J8" i="7"/>
  <c r="E96" i="5"/>
  <c r="H96" i="5"/>
  <c r="P95" i="5" s="1"/>
  <c r="Q107" i="5"/>
  <c r="V97" i="5"/>
  <c r="M87" i="5"/>
  <c r="M107" i="5"/>
  <c r="C108" i="5"/>
  <c r="L97" i="5"/>
  <c r="I106" i="5"/>
  <c r="F106" i="5"/>
  <c r="D7" i="7"/>
  <c r="I7" i="7"/>
  <c r="G7" i="7"/>
  <c r="E8" i="7"/>
  <c r="H13" i="5"/>
  <c r="P12" i="5" s="1"/>
  <c r="F7" i="7" s="1"/>
  <c r="I13" i="5"/>
  <c r="E12" i="5"/>
  <c r="J12" i="5"/>
  <c r="G12" i="5"/>
  <c r="K12" i="5" s="1"/>
  <c r="F12" i="5"/>
  <c r="D11" i="5"/>
  <c r="I97" i="7" l="1"/>
  <c r="F87" i="5"/>
  <c r="I87" i="5"/>
  <c r="M97" i="7"/>
  <c r="J97" i="7" s="1"/>
  <c r="E97" i="5"/>
  <c r="H97" i="5"/>
  <c r="P96" i="5" s="1"/>
  <c r="Q108" i="5"/>
  <c r="V98" i="5"/>
  <c r="M108" i="5"/>
  <c r="M88" i="5"/>
  <c r="C109" i="5"/>
  <c r="L98" i="5"/>
  <c r="H7" i="7"/>
  <c r="J7" i="7"/>
  <c r="F107" i="5"/>
  <c r="I107" i="5"/>
  <c r="D6" i="7"/>
  <c r="G6" i="7"/>
  <c r="I6" i="7"/>
  <c r="E7" i="7"/>
  <c r="H12" i="5"/>
  <c r="P11" i="5" s="1"/>
  <c r="F6" i="7" s="1"/>
  <c r="I12" i="5"/>
  <c r="F11" i="5"/>
  <c r="G11" i="5"/>
  <c r="K11" i="5" s="1"/>
  <c r="D10" i="5"/>
  <c r="J11" i="5"/>
  <c r="E11" i="5"/>
  <c r="H6" i="7" l="1"/>
  <c r="J6" i="7"/>
  <c r="Q109" i="5"/>
  <c r="V99" i="5"/>
  <c r="C110" i="5"/>
  <c r="M89" i="5"/>
  <c r="L99" i="5"/>
  <c r="M109" i="5"/>
  <c r="I98" i="7"/>
  <c r="F88" i="5"/>
  <c r="I88" i="5"/>
  <c r="M98" i="7"/>
  <c r="J98" i="7" s="1"/>
  <c r="I108" i="5"/>
  <c r="F108" i="5"/>
  <c r="H98" i="5"/>
  <c r="P97" i="5" s="1"/>
  <c r="E98" i="5"/>
  <c r="D5" i="7"/>
  <c r="I5" i="7"/>
  <c r="G5" i="7"/>
  <c r="E6" i="7"/>
  <c r="J10" i="5"/>
  <c r="F10" i="5"/>
  <c r="E10" i="5"/>
  <c r="G10" i="5"/>
  <c r="K10" i="5" s="1"/>
  <c r="D9" i="5"/>
  <c r="H11" i="5"/>
  <c r="P10" i="5" s="1"/>
  <c r="F5" i="7" s="1"/>
  <c r="I11" i="5"/>
  <c r="E99" i="5" l="1"/>
  <c r="H99" i="5"/>
  <c r="P98" i="5" s="1"/>
  <c r="H5" i="7"/>
  <c r="J5" i="7"/>
  <c r="I99" i="7"/>
  <c r="I89" i="5"/>
  <c r="F89" i="5"/>
  <c r="M99" i="7"/>
  <c r="J99" i="7" s="1"/>
  <c r="Q110" i="5"/>
  <c r="V110" i="5"/>
  <c r="V100" i="5"/>
  <c r="C111" i="5"/>
  <c r="M90" i="5"/>
  <c r="L100" i="5"/>
  <c r="I109" i="5"/>
  <c r="F109" i="5"/>
  <c r="D4" i="7"/>
  <c r="I4" i="7"/>
  <c r="G4" i="7"/>
  <c r="E5" i="7"/>
  <c r="E9" i="5"/>
  <c r="F9" i="5"/>
  <c r="G9" i="5"/>
  <c r="K9" i="5" s="1"/>
  <c r="J9" i="5"/>
  <c r="I10" i="5"/>
  <c r="H10" i="5"/>
  <c r="P9" i="5" s="1"/>
  <c r="F4" i="7" s="1"/>
  <c r="E100" i="5" l="1"/>
  <c r="H100" i="5"/>
  <c r="P99" i="5" s="1"/>
  <c r="F90" i="5"/>
  <c r="I90" i="5"/>
  <c r="H4" i="7"/>
  <c r="J4" i="7"/>
  <c r="V111" i="5"/>
  <c r="Q111" i="5"/>
  <c r="V101" i="5"/>
  <c r="C112" i="5"/>
  <c r="L101" i="5"/>
  <c r="M91" i="5"/>
  <c r="E4" i="7"/>
  <c r="H9" i="5"/>
  <c r="I9" i="5"/>
  <c r="I91" i="5" l="1"/>
  <c r="F91" i="5"/>
  <c r="H101" i="5"/>
  <c r="P100" i="5" s="1"/>
  <c r="E101" i="5"/>
  <c r="Q112" i="5"/>
  <c r="V112" i="5"/>
  <c r="V102" i="5"/>
  <c r="C113" i="5"/>
  <c r="L102" i="5"/>
  <c r="M92" i="5"/>
  <c r="F92" i="5" l="1"/>
  <c r="I92" i="5"/>
  <c r="E102" i="5"/>
  <c r="H102" i="5"/>
  <c r="P101" i="5" s="1"/>
  <c r="Q113" i="5"/>
  <c r="V113" i="5"/>
  <c r="V103" i="5"/>
  <c r="C114" i="5"/>
  <c r="M93" i="5"/>
  <c r="L103" i="5"/>
  <c r="E103" i="5" l="1"/>
  <c r="H103" i="5"/>
  <c r="P102" i="5" s="1"/>
  <c r="F93" i="5"/>
  <c r="I93" i="5"/>
  <c r="Q114" i="5"/>
  <c r="V114" i="5"/>
  <c r="V104" i="5"/>
  <c r="L104" i="5"/>
  <c r="M94" i="5"/>
  <c r="C115" i="5"/>
  <c r="I94" i="5" l="1"/>
  <c r="F94" i="5"/>
  <c r="V115" i="5"/>
  <c r="Q115" i="5"/>
  <c r="V105" i="5"/>
  <c r="M95" i="5"/>
  <c r="L105" i="5"/>
  <c r="C116" i="5"/>
  <c r="E104" i="5"/>
  <c r="H104" i="5"/>
  <c r="P103" i="5" s="1"/>
  <c r="E105" i="5" l="1"/>
  <c r="H105" i="5"/>
  <c r="P104" i="5" s="1"/>
  <c r="Q116" i="5"/>
  <c r="V116" i="5"/>
  <c r="V106" i="5"/>
  <c r="L106" i="5"/>
  <c r="M96" i="5"/>
  <c r="C117" i="5"/>
  <c r="F95" i="5"/>
  <c r="I95" i="5"/>
  <c r="I96" i="5" l="1"/>
  <c r="F96" i="5"/>
  <c r="E106" i="5"/>
  <c r="H106" i="5"/>
  <c r="P105" i="5" s="1"/>
  <c r="Q117" i="5"/>
  <c r="V117" i="5"/>
  <c r="V107" i="5"/>
  <c r="M97" i="5"/>
  <c r="C118" i="5"/>
  <c r="L107" i="5"/>
  <c r="H107" i="5" l="1"/>
  <c r="P106" i="5" s="1"/>
  <c r="E107" i="5"/>
  <c r="Q118" i="5"/>
  <c r="V118" i="5"/>
  <c r="V108" i="5"/>
  <c r="L108" i="5"/>
  <c r="M98" i="5"/>
  <c r="C119" i="5"/>
  <c r="F97" i="5"/>
  <c r="I97" i="5"/>
  <c r="I98" i="5" l="1"/>
  <c r="F98" i="5"/>
  <c r="H108" i="5"/>
  <c r="P107" i="5" s="1"/>
  <c r="E108" i="5"/>
  <c r="V119" i="5"/>
  <c r="Q119" i="5"/>
  <c r="V109" i="5"/>
  <c r="L109" i="5"/>
  <c r="M99" i="5"/>
  <c r="E109" i="5" l="1"/>
  <c r="H109" i="5"/>
  <c r="P108" i="5" s="1"/>
  <c r="Y109" i="5"/>
  <c r="W109" i="5"/>
  <c r="T119" i="5"/>
  <c r="R119" i="5"/>
  <c r="S119" i="5" s="1"/>
  <c r="F99" i="5"/>
  <c r="I99" i="5"/>
  <c r="W108" i="5" l="1"/>
  <c r="X109" i="5"/>
  <c r="Y108" i="5"/>
  <c r="Z109" i="5"/>
  <c r="R118" i="5"/>
  <c r="T118" i="5"/>
  <c r="U119" i="5"/>
  <c r="Y107" i="5" l="1"/>
  <c r="Z108" i="5"/>
  <c r="T117" i="5"/>
  <c r="U118" i="5"/>
  <c r="R117" i="5"/>
  <c r="S118" i="5"/>
  <c r="W107" i="5"/>
  <c r="X108" i="5"/>
  <c r="W106" i="5" l="1"/>
  <c r="X107" i="5"/>
  <c r="T116" i="5"/>
  <c r="U117" i="5"/>
  <c r="S117" i="5"/>
  <c r="R116" i="5"/>
  <c r="Y106" i="5"/>
  <c r="Z107" i="5"/>
  <c r="Y105" i="5" l="1"/>
  <c r="Z106" i="5"/>
  <c r="T115" i="5"/>
  <c r="U116" i="5"/>
  <c r="S116" i="5"/>
  <c r="R115" i="5"/>
  <c r="W105" i="5"/>
  <c r="X106" i="5"/>
  <c r="W104" i="5" l="1"/>
  <c r="X105" i="5"/>
  <c r="T114" i="5"/>
  <c r="U115" i="5"/>
  <c r="S115" i="5"/>
  <c r="R114" i="5"/>
  <c r="Y104" i="5"/>
  <c r="Z105" i="5"/>
  <c r="Y103" i="5" l="1"/>
  <c r="Z104" i="5"/>
  <c r="T113" i="5"/>
  <c r="U114" i="5"/>
  <c r="S114" i="5"/>
  <c r="R113" i="5"/>
  <c r="W103" i="5"/>
  <c r="X104" i="5"/>
  <c r="S113" i="5" l="1"/>
  <c r="R112" i="5"/>
  <c r="Y102" i="5"/>
  <c r="Z103" i="5"/>
  <c r="W102" i="5"/>
  <c r="X103" i="5"/>
  <c r="T112" i="5"/>
  <c r="U113" i="5"/>
  <c r="T111" i="5" l="1"/>
  <c r="U112" i="5"/>
  <c r="Y101" i="5"/>
  <c r="Z102" i="5"/>
  <c r="S112" i="5"/>
  <c r="R111" i="5"/>
  <c r="W101" i="5"/>
  <c r="X102" i="5"/>
  <c r="Y100" i="5" l="1"/>
  <c r="Z101" i="5"/>
  <c r="S111" i="5"/>
  <c r="R110" i="5"/>
  <c r="W100" i="5"/>
  <c r="X101" i="5"/>
  <c r="T110" i="5"/>
  <c r="U111" i="5"/>
  <c r="T109" i="5" l="1"/>
  <c r="U110" i="5"/>
  <c r="S110" i="5"/>
  <c r="R109" i="5"/>
  <c r="W99" i="5"/>
  <c r="X100" i="5"/>
  <c r="Y99" i="5"/>
  <c r="Z100" i="5"/>
  <c r="T108" i="5" l="1"/>
  <c r="U109" i="5"/>
  <c r="S109" i="5"/>
  <c r="R108" i="5"/>
  <c r="W98" i="5"/>
  <c r="X99" i="5"/>
  <c r="Y98" i="5"/>
  <c r="Z99" i="5"/>
  <c r="Y97" i="5" l="1"/>
  <c r="Z98" i="5"/>
  <c r="S108" i="5"/>
  <c r="R107" i="5"/>
  <c r="W97" i="5"/>
  <c r="X98" i="5"/>
  <c r="T107" i="5"/>
  <c r="U108" i="5"/>
  <c r="T106" i="5" l="1"/>
  <c r="U107" i="5"/>
  <c r="S107" i="5"/>
  <c r="R106" i="5"/>
  <c r="W96" i="5"/>
  <c r="X97" i="5"/>
  <c r="Y96" i="5"/>
  <c r="Z97" i="5"/>
  <c r="S106" i="5" l="1"/>
  <c r="R105" i="5"/>
  <c r="Y95" i="5"/>
  <c r="Z96" i="5"/>
  <c r="W95" i="5"/>
  <c r="X96" i="5"/>
  <c r="T105" i="5"/>
  <c r="U106" i="5"/>
  <c r="Y94" i="5" l="1"/>
  <c r="Z95" i="5"/>
  <c r="T104" i="5"/>
  <c r="U105" i="5"/>
  <c r="S105" i="5"/>
  <c r="R104" i="5"/>
  <c r="W94" i="5"/>
  <c r="X95" i="5"/>
  <c r="W93" i="5" l="1"/>
  <c r="X94" i="5"/>
  <c r="T103" i="5"/>
  <c r="U104" i="5"/>
  <c r="S104" i="5"/>
  <c r="R103" i="5"/>
  <c r="Y93" i="5"/>
  <c r="Z94" i="5"/>
  <c r="Y92" i="5" l="1"/>
  <c r="Z93" i="5"/>
  <c r="T102" i="5"/>
  <c r="U103" i="5"/>
  <c r="S103" i="5"/>
  <c r="R102" i="5"/>
  <c r="W92" i="5"/>
  <c r="X93" i="5"/>
  <c r="W91" i="5" l="1"/>
  <c r="X92" i="5"/>
  <c r="T101" i="5"/>
  <c r="U102" i="5"/>
  <c r="S102" i="5"/>
  <c r="R101" i="5"/>
  <c r="Y91" i="5"/>
  <c r="Z92" i="5"/>
  <c r="Y90" i="5" l="1"/>
  <c r="Z91" i="5"/>
  <c r="T100" i="5"/>
  <c r="U101" i="5"/>
  <c r="S101" i="5"/>
  <c r="R100" i="5"/>
  <c r="W90" i="5"/>
  <c r="X91" i="5"/>
  <c r="T99" i="5" l="1"/>
  <c r="U100" i="5"/>
  <c r="S100" i="5"/>
  <c r="R99" i="5"/>
  <c r="W89" i="5"/>
  <c r="X90" i="5"/>
  <c r="Y89" i="5"/>
  <c r="Z90" i="5"/>
  <c r="S99" i="5" l="1"/>
  <c r="R98" i="5"/>
  <c r="Y88" i="5"/>
  <c r="Z89" i="5"/>
  <c r="H99" i="8" s="1"/>
  <c r="I99" i="8"/>
  <c r="F99" i="8"/>
  <c r="X89" i="5"/>
  <c r="G99" i="8" s="1"/>
  <c r="W88" i="5"/>
  <c r="T98" i="5"/>
  <c r="U99" i="5"/>
  <c r="I98" i="8" l="1"/>
  <c r="F98" i="8"/>
  <c r="X88" i="5"/>
  <c r="G98" i="8" s="1"/>
  <c r="W87" i="5"/>
  <c r="Y87" i="5"/>
  <c r="Z88" i="5"/>
  <c r="H98" i="8" s="1"/>
  <c r="S98" i="5"/>
  <c r="R97" i="5"/>
  <c r="T97" i="5"/>
  <c r="U98" i="5"/>
  <c r="Y86" i="5" l="1"/>
  <c r="Z87" i="5"/>
  <c r="H97" i="8" s="1"/>
  <c r="S97" i="5"/>
  <c r="R96" i="5"/>
  <c r="I97" i="8"/>
  <c r="F97" i="8"/>
  <c r="X87" i="5"/>
  <c r="G97" i="8" s="1"/>
  <c r="W86" i="5"/>
  <c r="T96" i="5"/>
  <c r="U97" i="5"/>
  <c r="S96" i="5" l="1"/>
  <c r="R95" i="5"/>
  <c r="I96" i="8"/>
  <c r="X86" i="5"/>
  <c r="G96" i="8" s="1"/>
  <c r="F96" i="8"/>
  <c r="W85" i="5"/>
  <c r="T95" i="5"/>
  <c r="U96" i="5"/>
  <c r="Y85" i="5"/>
  <c r="Z86" i="5"/>
  <c r="H96" i="8" s="1"/>
  <c r="I95" i="8" l="1"/>
  <c r="F95" i="8"/>
  <c r="X85" i="5"/>
  <c r="G95" i="8" s="1"/>
  <c r="W84" i="5"/>
  <c r="S95" i="5"/>
  <c r="R94" i="5"/>
  <c r="T94" i="5"/>
  <c r="U95" i="5"/>
  <c r="Y84" i="5"/>
  <c r="Z85" i="5"/>
  <c r="H95" i="8" s="1"/>
  <c r="I93" i="8" l="1"/>
  <c r="F93" i="8"/>
  <c r="X84" i="5"/>
  <c r="G93" i="8" s="1"/>
  <c r="W83" i="5"/>
  <c r="T93" i="5"/>
  <c r="U94" i="5"/>
  <c r="S94" i="5"/>
  <c r="R93" i="5"/>
  <c r="Y83" i="5"/>
  <c r="Z84" i="5"/>
  <c r="H93" i="8" s="1"/>
  <c r="I92" i="8" l="1"/>
  <c r="F92" i="8"/>
  <c r="X83" i="5"/>
  <c r="G92" i="8" s="1"/>
  <c r="W82" i="5"/>
  <c r="S93" i="5"/>
  <c r="R92" i="5"/>
  <c r="Y82" i="5"/>
  <c r="Z83" i="5"/>
  <c r="H92" i="8" s="1"/>
  <c r="T92" i="5"/>
  <c r="U93" i="5"/>
  <c r="I91" i="8" l="1"/>
  <c r="F91" i="8"/>
  <c r="X82" i="5"/>
  <c r="G91" i="8" s="1"/>
  <c r="W81" i="5"/>
  <c r="Y81" i="5"/>
  <c r="Z82" i="5"/>
  <c r="H91" i="8" s="1"/>
  <c r="S92" i="5"/>
  <c r="R91" i="5"/>
  <c r="T91" i="5"/>
  <c r="U92" i="5"/>
  <c r="I90" i="8" l="1"/>
  <c r="F90" i="8"/>
  <c r="X81" i="5"/>
  <c r="G90" i="8" s="1"/>
  <c r="W80" i="5"/>
  <c r="T90" i="5"/>
  <c r="U91" i="5"/>
  <c r="S91" i="5"/>
  <c r="R90" i="5"/>
  <c r="Y80" i="5"/>
  <c r="Z81" i="5"/>
  <c r="H90" i="8" s="1"/>
  <c r="I89" i="8" l="1"/>
  <c r="F89" i="8"/>
  <c r="X80" i="5"/>
  <c r="G89" i="8" s="1"/>
  <c r="W79" i="5"/>
  <c r="S90" i="5"/>
  <c r="R89" i="5"/>
  <c r="Y79" i="5"/>
  <c r="Z80" i="5"/>
  <c r="H89" i="8" s="1"/>
  <c r="T89" i="5"/>
  <c r="U90" i="5"/>
  <c r="I87" i="8" l="1"/>
  <c r="F87" i="8"/>
  <c r="X79" i="5"/>
  <c r="G87" i="8" s="1"/>
  <c r="W78" i="5"/>
  <c r="Y78" i="5"/>
  <c r="Z79" i="5"/>
  <c r="H87" i="8" s="1"/>
  <c r="B99" i="8"/>
  <c r="E99" i="8"/>
  <c r="S89" i="5"/>
  <c r="C99" i="8" s="1"/>
  <c r="R88" i="5"/>
  <c r="T88" i="5"/>
  <c r="U89" i="5"/>
  <c r="D99" i="8" s="1"/>
  <c r="I86" i="8" l="1"/>
  <c r="F86" i="8"/>
  <c r="X78" i="5"/>
  <c r="G86" i="8" s="1"/>
  <c r="W77" i="5"/>
  <c r="T87" i="5"/>
  <c r="U88" i="5"/>
  <c r="D98" i="8" s="1"/>
  <c r="B98" i="8"/>
  <c r="E98" i="8"/>
  <c r="S88" i="5"/>
  <c r="C98" i="8" s="1"/>
  <c r="R87" i="5"/>
  <c r="Y77" i="5"/>
  <c r="Z78" i="5"/>
  <c r="H86" i="8" s="1"/>
  <c r="I85" i="8" l="1"/>
  <c r="F85" i="8"/>
  <c r="X77" i="5"/>
  <c r="G85" i="8" s="1"/>
  <c r="W76" i="5"/>
  <c r="Y76" i="5"/>
  <c r="Z77" i="5"/>
  <c r="H85" i="8" s="1"/>
  <c r="B97" i="8"/>
  <c r="E97" i="8"/>
  <c r="S87" i="5"/>
  <c r="C97" i="8" s="1"/>
  <c r="R86" i="5"/>
  <c r="T86" i="5"/>
  <c r="U87" i="5"/>
  <c r="D97" i="8" s="1"/>
  <c r="I84" i="8" l="1"/>
  <c r="F84" i="8"/>
  <c r="X76" i="5"/>
  <c r="G84" i="8" s="1"/>
  <c r="W75" i="5"/>
  <c r="T85" i="5"/>
  <c r="U86" i="5"/>
  <c r="D96" i="8" s="1"/>
  <c r="B96" i="8"/>
  <c r="E96" i="8"/>
  <c r="S86" i="5"/>
  <c r="C96" i="8" s="1"/>
  <c r="R85" i="5"/>
  <c r="Y75" i="5"/>
  <c r="Z76" i="5"/>
  <c r="H84" i="8" s="1"/>
  <c r="I83" i="8" l="1"/>
  <c r="F83" i="8"/>
  <c r="X75" i="5"/>
  <c r="G83" i="8" s="1"/>
  <c r="W74" i="5"/>
  <c r="Y74" i="5"/>
  <c r="Z75" i="5"/>
  <c r="H83" i="8" s="1"/>
  <c r="S85" i="5"/>
  <c r="C95" i="8" s="1"/>
  <c r="B95" i="8"/>
  <c r="E95" i="8"/>
  <c r="R84" i="5"/>
  <c r="T84" i="5"/>
  <c r="U85" i="5"/>
  <c r="D95" i="8" s="1"/>
  <c r="I81" i="8" l="1"/>
  <c r="F81" i="8"/>
  <c r="X74" i="5"/>
  <c r="G81" i="8" s="1"/>
  <c r="W73" i="5"/>
  <c r="T83" i="5"/>
  <c r="U84" i="5"/>
  <c r="D93" i="8" s="1"/>
  <c r="B93" i="8"/>
  <c r="E93" i="8"/>
  <c r="S84" i="5"/>
  <c r="C93" i="8" s="1"/>
  <c r="R83" i="5"/>
  <c r="Y73" i="5"/>
  <c r="Z74" i="5"/>
  <c r="H81" i="8" s="1"/>
  <c r="I80" i="8" l="1"/>
  <c r="F80" i="8"/>
  <c r="X73" i="5"/>
  <c r="G80" i="8" s="1"/>
  <c r="W72" i="5"/>
  <c r="Y72" i="5"/>
  <c r="Z73" i="5"/>
  <c r="H80" i="8" s="1"/>
  <c r="B92" i="8"/>
  <c r="E92" i="8"/>
  <c r="S83" i="5"/>
  <c r="C92" i="8" s="1"/>
  <c r="R82" i="5"/>
  <c r="T82" i="5"/>
  <c r="U83" i="5"/>
  <c r="D92" i="8" s="1"/>
  <c r="I79" i="8" l="1"/>
  <c r="X72" i="5"/>
  <c r="G79" i="8" s="1"/>
  <c r="F79" i="8"/>
  <c r="W71" i="5"/>
  <c r="T81" i="5"/>
  <c r="U82" i="5"/>
  <c r="D91" i="8" s="1"/>
  <c r="S82" i="5"/>
  <c r="C91" i="8" s="1"/>
  <c r="B91" i="8"/>
  <c r="E91" i="8"/>
  <c r="R81" i="5"/>
  <c r="Y71" i="5"/>
  <c r="Z72" i="5"/>
  <c r="H79" i="8" s="1"/>
  <c r="I78" i="8" l="1"/>
  <c r="X71" i="5"/>
  <c r="G78" i="8" s="1"/>
  <c r="F78" i="8"/>
  <c r="W70" i="5"/>
  <c r="Y70" i="5"/>
  <c r="Z71" i="5"/>
  <c r="H78" i="8" s="1"/>
  <c r="S81" i="5"/>
  <c r="C90" i="8" s="1"/>
  <c r="B90" i="8"/>
  <c r="E90" i="8"/>
  <c r="R80" i="5"/>
  <c r="T80" i="5"/>
  <c r="U81" i="5"/>
  <c r="D90" i="8" s="1"/>
  <c r="B89" i="8" l="1"/>
  <c r="E89" i="8"/>
  <c r="S80" i="5"/>
  <c r="C89" i="8" s="1"/>
  <c r="R79" i="5"/>
  <c r="I77" i="8"/>
  <c r="X70" i="5"/>
  <c r="G77" i="8" s="1"/>
  <c r="F77" i="8"/>
  <c r="W69" i="5"/>
  <c r="T79" i="5"/>
  <c r="U80" i="5"/>
  <c r="D89" i="8" s="1"/>
  <c r="Y69" i="5"/>
  <c r="Z70" i="5"/>
  <c r="H77" i="8" s="1"/>
  <c r="I75" i="8" l="1"/>
  <c r="X69" i="5"/>
  <c r="G75" i="8" s="1"/>
  <c r="F75" i="8"/>
  <c r="W68" i="5"/>
  <c r="S79" i="5"/>
  <c r="C87" i="8" s="1"/>
  <c r="B87" i="8"/>
  <c r="E87" i="8"/>
  <c r="R78" i="5"/>
  <c r="Y68" i="5"/>
  <c r="Z69" i="5"/>
  <c r="H75" i="8" s="1"/>
  <c r="T78" i="5"/>
  <c r="U79" i="5"/>
  <c r="D87" i="8" s="1"/>
  <c r="S78" i="5" l="1"/>
  <c r="C86" i="8" s="1"/>
  <c r="B86" i="8"/>
  <c r="E86" i="8"/>
  <c r="R77" i="5"/>
  <c r="I74" i="8"/>
  <c r="X68" i="5"/>
  <c r="G74" i="8" s="1"/>
  <c r="F74" i="8"/>
  <c r="W67" i="5"/>
  <c r="T77" i="5"/>
  <c r="U78" i="5"/>
  <c r="D86" i="8" s="1"/>
  <c r="Y67" i="5"/>
  <c r="Z68" i="5"/>
  <c r="H74" i="8" s="1"/>
  <c r="B85" i="8" l="1"/>
  <c r="E85" i="8"/>
  <c r="S77" i="5"/>
  <c r="C85" i="8" s="1"/>
  <c r="R76" i="5"/>
  <c r="I73" i="8"/>
  <c r="X67" i="5"/>
  <c r="G73" i="8" s="1"/>
  <c r="F73" i="8"/>
  <c r="W66" i="5"/>
  <c r="Y66" i="5"/>
  <c r="Z67" i="5"/>
  <c r="H73" i="8" s="1"/>
  <c r="T76" i="5"/>
  <c r="U77" i="5"/>
  <c r="D85" i="8" s="1"/>
  <c r="B84" i="8" l="1"/>
  <c r="E84" i="8"/>
  <c r="S76" i="5"/>
  <c r="C84" i="8" s="1"/>
  <c r="R75" i="5"/>
  <c r="I72" i="8"/>
  <c r="X66" i="5"/>
  <c r="G72" i="8" s="1"/>
  <c r="F72" i="8"/>
  <c r="W65" i="5"/>
  <c r="T75" i="5"/>
  <c r="U76" i="5"/>
  <c r="D84" i="8" s="1"/>
  <c r="Y65" i="5"/>
  <c r="Z66" i="5"/>
  <c r="H72" i="8" s="1"/>
  <c r="S75" i="5" l="1"/>
  <c r="C83" i="8" s="1"/>
  <c r="B83" i="8"/>
  <c r="E83" i="8"/>
  <c r="R74" i="5"/>
  <c r="I71" i="8"/>
  <c r="X65" i="5"/>
  <c r="G71" i="8" s="1"/>
  <c r="F71" i="8"/>
  <c r="W64" i="5"/>
  <c r="Y64" i="5"/>
  <c r="Z65" i="5"/>
  <c r="H71" i="8" s="1"/>
  <c r="T74" i="5"/>
  <c r="U75" i="5"/>
  <c r="D83" i="8" s="1"/>
  <c r="I69" i="8" l="1"/>
  <c r="X64" i="5"/>
  <c r="G69" i="8" s="1"/>
  <c r="F69" i="8"/>
  <c r="W63" i="5"/>
  <c r="S74" i="5"/>
  <c r="C81" i="8" s="1"/>
  <c r="B81" i="8"/>
  <c r="E81" i="8"/>
  <c r="R73" i="5"/>
  <c r="T73" i="5"/>
  <c r="U74" i="5"/>
  <c r="D81" i="8" s="1"/>
  <c r="Y63" i="5"/>
  <c r="Z64" i="5"/>
  <c r="H69" i="8" s="1"/>
  <c r="I68" i="8" l="1"/>
  <c r="X63" i="5"/>
  <c r="G68" i="8" s="1"/>
  <c r="F68" i="8"/>
  <c r="W62" i="5"/>
  <c r="Y62" i="5"/>
  <c r="Z63" i="5"/>
  <c r="H68" i="8" s="1"/>
  <c r="S73" i="5"/>
  <c r="C80" i="8" s="1"/>
  <c r="B80" i="8"/>
  <c r="E80" i="8"/>
  <c r="R72" i="5"/>
  <c r="T72" i="5"/>
  <c r="U73" i="5"/>
  <c r="D80" i="8" s="1"/>
  <c r="I67" i="8" l="1"/>
  <c r="X62" i="5"/>
  <c r="G67" i="8" s="1"/>
  <c r="F67" i="8"/>
  <c r="W61" i="5"/>
  <c r="T71" i="5"/>
  <c r="U72" i="5"/>
  <c r="D79" i="8" s="1"/>
  <c r="B79" i="8"/>
  <c r="E79" i="8"/>
  <c r="S72" i="5"/>
  <c r="C79" i="8" s="1"/>
  <c r="R71" i="5"/>
  <c r="Y61" i="5"/>
  <c r="Z62" i="5"/>
  <c r="H67" i="8" s="1"/>
  <c r="I66" i="8" l="1"/>
  <c r="X61" i="5"/>
  <c r="G66" i="8" s="1"/>
  <c r="F66" i="8"/>
  <c r="W60" i="5"/>
  <c r="Y60" i="5"/>
  <c r="Z61" i="5"/>
  <c r="H66" i="8" s="1"/>
  <c r="B78" i="8"/>
  <c r="E78" i="8"/>
  <c r="S71" i="5"/>
  <c r="C78" i="8" s="1"/>
  <c r="R70" i="5"/>
  <c r="T70" i="5"/>
  <c r="U71" i="5"/>
  <c r="D78" i="8" s="1"/>
  <c r="I65" i="8" l="1"/>
  <c r="F65" i="8"/>
  <c r="X60" i="5"/>
  <c r="G65" i="8" s="1"/>
  <c r="W59" i="5"/>
  <c r="B77" i="8"/>
  <c r="E77" i="8"/>
  <c r="S70" i="5"/>
  <c r="C77" i="8" s="1"/>
  <c r="R69" i="5"/>
  <c r="T69" i="5"/>
  <c r="U70" i="5"/>
  <c r="D77" i="8" s="1"/>
  <c r="Y59" i="5"/>
  <c r="Z60" i="5"/>
  <c r="H65" i="8" s="1"/>
  <c r="S69" i="5" l="1"/>
  <c r="C75" i="8" s="1"/>
  <c r="B75" i="8"/>
  <c r="E75" i="8"/>
  <c r="R68" i="5"/>
  <c r="I63" i="8"/>
  <c r="F63" i="8"/>
  <c r="X59" i="5"/>
  <c r="G63" i="8" s="1"/>
  <c r="W58" i="5"/>
  <c r="Y58" i="5"/>
  <c r="Z59" i="5"/>
  <c r="H63" i="8" s="1"/>
  <c r="T68" i="5"/>
  <c r="U69" i="5"/>
  <c r="D75" i="8" s="1"/>
  <c r="B74" i="8" l="1"/>
  <c r="E74" i="8"/>
  <c r="S68" i="5"/>
  <c r="C74" i="8" s="1"/>
  <c r="R67" i="5"/>
  <c r="T67" i="5"/>
  <c r="U68" i="5"/>
  <c r="D74" i="8" s="1"/>
  <c r="I62" i="8"/>
  <c r="F62" i="8"/>
  <c r="X58" i="5"/>
  <c r="G62" i="8" s="1"/>
  <c r="W57" i="5"/>
  <c r="Y57" i="5"/>
  <c r="Z58" i="5"/>
  <c r="H62" i="8" s="1"/>
  <c r="B73" i="8" l="1"/>
  <c r="E73" i="8"/>
  <c r="S67" i="5"/>
  <c r="C73" i="8" s="1"/>
  <c r="R66" i="5"/>
  <c r="Y56" i="5"/>
  <c r="Z57" i="5"/>
  <c r="H61" i="8" s="1"/>
  <c r="I61" i="8"/>
  <c r="F61" i="8"/>
  <c r="X57" i="5"/>
  <c r="G61" i="8" s="1"/>
  <c r="W56" i="5"/>
  <c r="T66" i="5"/>
  <c r="U67" i="5"/>
  <c r="D73" i="8" s="1"/>
  <c r="S66" i="5" l="1"/>
  <c r="C72" i="8" s="1"/>
  <c r="B72" i="8"/>
  <c r="E72" i="8"/>
  <c r="R65" i="5"/>
  <c r="I60" i="8"/>
  <c r="F60" i="8"/>
  <c r="X56" i="5"/>
  <c r="G60" i="8" s="1"/>
  <c r="W55" i="5"/>
  <c r="T65" i="5"/>
  <c r="U66" i="5"/>
  <c r="D72" i="8" s="1"/>
  <c r="Y55" i="5"/>
  <c r="Z56" i="5"/>
  <c r="H60" i="8" s="1"/>
  <c r="I59" i="8" l="1"/>
  <c r="F59" i="8"/>
  <c r="X55" i="5"/>
  <c r="G59" i="8" s="1"/>
  <c r="W54" i="5"/>
  <c r="S65" i="5"/>
  <c r="C71" i="8" s="1"/>
  <c r="B71" i="8"/>
  <c r="E71" i="8"/>
  <c r="R64" i="5"/>
  <c r="Y54" i="5"/>
  <c r="Z55" i="5"/>
  <c r="H59" i="8" s="1"/>
  <c r="T64" i="5"/>
  <c r="U65" i="5"/>
  <c r="D71" i="8" s="1"/>
  <c r="I57" i="8" l="1"/>
  <c r="F57" i="8"/>
  <c r="X54" i="5"/>
  <c r="G57" i="8" s="1"/>
  <c r="W53" i="5"/>
  <c r="S64" i="5"/>
  <c r="C69" i="8" s="1"/>
  <c r="B69" i="8"/>
  <c r="E69" i="8"/>
  <c r="R63" i="5"/>
  <c r="T63" i="5"/>
  <c r="U64" i="5"/>
  <c r="D69" i="8" s="1"/>
  <c r="Y53" i="5"/>
  <c r="Z54" i="5"/>
  <c r="H57" i="8" s="1"/>
  <c r="B68" i="8" l="1"/>
  <c r="E68" i="8"/>
  <c r="S63" i="5"/>
  <c r="C68" i="8" s="1"/>
  <c r="R62" i="5"/>
  <c r="I56" i="8"/>
  <c r="F56" i="8"/>
  <c r="X53" i="5"/>
  <c r="G56" i="8" s="1"/>
  <c r="W52" i="5"/>
  <c r="Y52" i="5"/>
  <c r="Z53" i="5"/>
  <c r="H56" i="8" s="1"/>
  <c r="T62" i="5"/>
  <c r="U63" i="5"/>
  <c r="D68" i="8" s="1"/>
  <c r="Y51" i="5" l="1"/>
  <c r="Z52" i="5"/>
  <c r="H55" i="8" s="1"/>
  <c r="I55" i="8"/>
  <c r="F55" i="8"/>
  <c r="X52" i="5"/>
  <c r="G55" i="8" s="1"/>
  <c r="W51" i="5"/>
  <c r="S62" i="5"/>
  <c r="C67" i="8" s="1"/>
  <c r="B67" i="8"/>
  <c r="E67" i="8"/>
  <c r="R61" i="5"/>
  <c r="T61" i="5"/>
  <c r="U62" i="5"/>
  <c r="D67" i="8" s="1"/>
  <c r="T60" i="5" l="1"/>
  <c r="U61" i="5"/>
  <c r="D66" i="8" s="1"/>
  <c r="B66" i="8"/>
  <c r="E66" i="8"/>
  <c r="S61" i="5"/>
  <c r="C66" i="8" s="1"/>
  <c r="R60" i="5"/>
  <c r="I54" i="8"/>
  <c r="F54" i="8"/>
  <c r="X51" i="5"/>
  <c r="G54" i="8" s="1"/>
  <c r="W50" i="5"/>
  <c r="Y50" i="5"/>
  <c r="Z51" i="5"/>
  <c r="H54" i="8" s="1"/>
  <c r="I53" i="8" l="1"/>
  <c r="F53" i="8"/>
  <c r="X50" i="5"/>
  <c r="G53" i="8" s="1"/>
  <c r="W49" i="5"/>
  <c r="B65" i="8"/>
  <c r="E65" i="8"/>
  <c r="S60" i="5"/>
  <c r="C65" i="8" s="1"/>
  <c r="R59" i="5"/>
  <c r="Y49" i="5"/>
  <c r="Z50" i="5"/>
  <c r="H53" i="8" s="1"/>
  <c r="T59" i="5"/>
  <c r="U60" i="5"/>
  <c r="D65" i="8" s="1"/>
  <c r="I51" i="8" l="1"/>
  <c r="F51" i="8"/>
  <c r="X49" i="5"/>
  <c r="G51" i="8" s="1"/>
  <c r="W48" i="5"/>
  <c r="T58" i="5"/>
  <c r="U59" i="5"/>
  <c r="D63" i="8" s="1"/>
  <c r="E63" i="8"/>
  <c r="S59" i="5"/>
  <c r="C63" i="8" s="1"/>
  <c r="B63" i="8"/>
  <c r="R58" i="5"/>
  <c r="Y48" i="5"/>
  <c r="Z49" i="5"/>
  <c r="H51" i="8" s="1"/>
  <c r="I50" i="8" l="1"/>
  <c r="F50" i="8"/>
  <c r="X48" i="5"/>
  <c r="G50" i="8" s="1"/>
  <c r="W47" i="5"/>
  <c r="Y47" i="5"/>
  <c r="Z48" i="5"/>
  <c r="H50" i="8" s="1"/>
  <c r="E62" i="8"/>
  <c r="S58" i="5"/>
  <c r="C62" i="8" s="1"/>
  <c r="B62" i="8"/>
  <c r="R57" i="5"/>
  <c r="T57" i="5"/>
  <c r="U58" i="5"/>
  <c r="D62" i="8" s="1"/>
  <c r="I49" i="8" l="1"/>
  <c r="F49" i="8"/>
  <c r="X47" i="5"/>
  <c r="G49" i="8" s="1"/>
  <c r="W46" i="5"/>
  <c r="T56" i="5"/>
  <c r="U57" i="5"/>
  <c r="D61" i="8" s="1"/>
  <c r="S57" i="5"/>
  <c r="C61" i="8" s="1"/>
  <c r="B61" i="8"/>
  <c r="E61" i="8"/>
  <c r="R56" i="5"/>
  <c r="Y46" i="5"/>
  <c r="Z47" i="5"/>
  <c r="H49" i="8" s="1"/>
  <c r="I48" i="8" l="1"/>
  <c r="F48" i="8"/>
  <c r="X46" i="5"/>
  <c r="G48" i="8" s="1"/>
  <c r="W45" i="5"/>
  <c r="Y45" i="5"/>
  <c r="Z46" i="5"/>
  <c r="H48" i="8" s="1"/>
  <c r="B60" i="8"/>
  <c r="E60" i="8"/>
  <c r="S56" i="5"/>
  <c r="C60" i="8" s="1"/>
  <c r="R55" i="5"/>
  <c r="T55" i="5"/>
  <c r="U56" i="5"/>
  <c r="D60" i="8" s="1"/>
  <c r="I47" i="8" l="1"/>
  <c r="F47" i="8"/>
  <c r="X45" i="5"/>
  <c r="G47" i="8" s="1"/>
  <c r="W44" i="5"/>
  <c r="T54" i="5"/>
  <c r="U55" i="5"/>
  <c r="D59" i="8" s="1"/>
  <c r="B59" i="8"/>
  <c r="E59" i="8"/>
  <c r="S55" i="5"/>
  <c r="C59" i="8" s="1"/>
  <c r="R54" i="5"/>
  <c r="Y44" i="5"/>
  <c r="Z45" i="5"/>
  <c r="H47" i="8" s="1"/>
  <c r="I45" i="8" l="1"/>
  <c r="F45" i="8"/>
  <c r="X44" i="5"/>
  <c r="G45" i="8" s="1"/>
  <c r="W43" i="5"/>
  <c r="Y43" i="5"/>
  <c r="Z44" i="5"/>
  <c r="H45" i="8" s="1"/>
  <c r="B57" i="8"/>
  <c r="E57" i="8"/>
  <c r="S54" i="5"/>
  <c r="C57" i="8" s="1"/>
  <c r="R53" i="5"/>
  <c r="T53" i="5"/>
  <c r="U54" i="5"/>
  <c r="D57" i="8" s="1"/>
  <c r="I44" i="8" l="1"/>
  <c r="F44" i="8"/>
  <c r="X43" i="5"/>
  <c r="G44" i="8" s="1"/>
  <c r="W42" i="5"/>
  <c r="T52" i="5"/>
  <c r="U53" i="5"/>
  <c r="D56" i="8" s="1"/>
  <c r="B56" i="8"/>
  <c r="E56" i="8"/>
  <c r="S53" i="5"/>
  <c r="C56" i="8" s="1"/>
  <c r="R52" i="5"/>
  <c r="Y42" i="5"/>
  <c r="Z43" i="5"/>
  <c r="H44" i="8" s="1"/>
  <c r="I43" i="8" l="1"/>
  <c r="X42" i="5"/>
  <c r="G43" i="8" s="1"/>
  <c r="F43" i="8"/>
  <c r="W41" i="5"/>
  <c r="Y41" i="5"/>
  <c r="Z42" i="5"/>
  <c r="H43" i="8" s="1"/>
  <c r="B55" i="8"/>
  <c r="E55" i="8"/>
  <c r="S52" i="5"/>
  <c r="C55" i="8" s="1"/>
  <c r="R51" i="5"/>
  <c r="T51" i="5"/>
  <c r="U52" i="5"/>
  <c r="D55" i="8" s="1"/>
  <c r="I42" i="8" l="1"/>
  <c r="F42" i="8"/>
  <c r="X41" i="5"/>
  <c r="G42" i="8" s="1"/>
  <c r="W40" i="5"/>
  <c r="T50" i="5"/>
  <c r="U51" i="5"/>
  <c r="D54" i="8" s="1"/>
  <c r="B54" i="8"/>
  <c r="E54" i="8"/>
  <c r="S51" i="5"/>
  <c r="C54" i="8" s="1"/>
  <c r="R50" i="5"/>
  <c r="Y40" i="5"/>
  <c r="Z41" i="5"/>
  <c r="H42" i="8" s="1"/>
  <c r="I41" i="8" l="1"/>
  <c r="F41" i="8"/>
  <c r="X40" i="5"/>
  <c r="G41" i="8" s="1"/>
  <c r="W39" i="5"/>
  <c r="Y39" i="5"/>
  <c r="Z40" i="5"/>
  <c r="H41" i="8" s="1"/>
  <c r="B53" i="8"/>
  <c r="E53" i="8"/>
  <c r="S50" i="5"/>
  <c r="C53" i="8" s="1"/>
  <c r="R49" i="5"/>
  <c r="T49" i="5"/>
  <c r="U50" i="5"/>
  <c r="D53" i="8" s="1"/>
  <c r="I39" i="8" l="1"/>
  <c r="F39" i="8"/>
  <c r="X39" i="5"/>
  <c r="G39" i="8" s="1"/>
  <c r="W38" i="5"/>
  <c r="T48" i="5"/>
  <c r="U49" i="5"/>
  <c r="D51" i="8" s="1"/>
  <c r="B51" i="8"/>
  <c r="E51" i="8"/>
  <c r="S49" i="5"/>
  <c r="C51" i="8" s="1"/>
  <c r="R48" i="5"/>
  <c r="Y38" i="5"/>
  <c r="Z39" i="5"/>
  <c r="H39" i="8" s="1"/>
  <c r="I38" i="8" l="1"/>
  <c r="F38" i="8"/>
  <c r="X38" i="5"/>
  <c r="G38" i="8" s="1"/>
  <c r="W37" i="5"/>
  <c r="Y37" i="5"/>
  <c r="Z38" i="5"/>
  <c r="H38" i="8" s="1"/>
  <c r="B50" i="8"/>
  <c r="E50" i="8"/>
  <c r="S48" i="5"/>
  <c r="C50" i="8" s="1"/>
  <c r="R47" i="5"/>
  <c r="T47" i="5"/>
  <c r="U48" i="5"/>
  <c r="D50" i="8" s="1"/>
  <c r="I37" i="8" l="1"/>
  <c r="F37" i="8"/>
  <c r="X37" i="5"/>
  <c r="G37" i="8" s="1"/>
  <c r="W36" i="5"/>
  <c r="T46" i="5"/>
  <c r="U47" i="5"/>
  <c r="D49" i="8" s="1"/>
  <c r="B49" i="8"/>
  <c r="E49" i="8"/>
  <c r="S47" i="5"/>
  <c r="C49" i="8" s="1"/>
  <c r="R46" i="5"/>
  <c r="Y36" i="5"/>
  <c r="Z37" i="5"/>
  <c r="H37" i="8" s="1"/>
  <c r="I36" i="8" l="1"/>
  <c r="F36" i="8"/>
  <c r="X36" i="5"/>
  <c r="G36" i="8" s="1"/>
  <c r="W35" i="5"/>
  <c r="Y35" i="5"/>
  <c r="Z36" i="5"/>
  <c r="H36" i="8" s="1"/>
  <c r="B48" i="8"/>
  <c r="E48" i="8"/>
  <c r="S46" i="5"/>
  <c r="C48" i="8" s="1"/>
  <c r="R45" i="5"/>
  <c r="T45" i="5"/>
  <c r="U46" i="5"/>
  <c r="D48" i="8" s="1"/>
  <c r="I35" i="8" l="1"/>
  <c r="F35" i="8"/>
  <c r="X35" i="5"/>
  <c r="G35" i="8" s="1"/>
  <c r="W34" i="5"/>
  <c r="T44" i="5"/>
  <c r="U45" i="5"/>
  <c r="D47" i="8" s="1"/>
  <c r="B47" i="8"/>
  <c r="E47" i="8"/>
  <c r="S45" i="5"/>
  <c r="C47" i="8" s="1"/>
  <c r="R44" i="5"/>
  <c r="Y34" i="5"/>
  <c r="Z35" i="5"/>
  <c r="H35" i="8" s="1"/>
  <c r="I33" i="8" l="1"/>
  <c r="F33" i="8"/>
  <c r="X34" i="5"/>
  <c r="G33" i="8" s="1"/>
  <c r="W33" i="5"/>
  <c r="Y33" i="5"/>
  <c r="Z34" i="5"/>
  <c r="H33" i="8" s="1"/>
  <c r="B45" i="8"/>
  <c r="E45" i="8"/>
  <c r="S44" i="5"/>
  <c r="C45" i="8" s="1"/>
  <c r="R43" i="5"/>
  <c r="T43" i="5"/>
  <c r="U44" i="5"/>
  <c r="D45" i="8" s="1"/>
  <c r="I32" i="8" l="1"/>
  <c r="F32" i="8"/>
  <c r="X33" i="5"/>
  <c r="G32" i="8" s="1"/>
  <c r="W32" i="5"/>
  <c r="T42" i="5"/>
  <c r="U43" i="5"/>
  <c r="D44" i="8" s="1"/>
  <c r="B44" i="8"/>
  <c r="E44" i="8"/>
  <c r="S43" i="5"/>
  <c r="C44" i="8" s="1"/>
  <c r="R42" i="5"/>
  <c r="Y32" i="5"/>
  <c r="Z33" i="5"/>
  <c r="H32" i="8" s="1"/>
  <c r="I31" i="8" l="1"/>
  <c r="F31" i="8"/>
  <c r="X32" i="5"/>
  <c r="G31" i="8" s="1"/>
  <c r="W31" i="5"/>
  <c r="Y31" i="5"/>
  <c r="Z32" i="5"/>
  <c r="H31" i="8" s="1"/>
  <c r="B43" i="8"/>
  <c r="E43" i="8"/>
  <c r="S42" i="5"/>
  <c r="C43" i="8" s="1"/>
  <c r="R41" i="5"/>
  <c r="T41" i="5"/>
  <c r="U42" i="5"/>
  <c r="D43" i="8" s="1"/>
  <c r="I30" i="8" l="1"/>
  <c r="F30" i="8"/>
  <c r="X31" i="5"/>
  <c r="G30" i="8" s="1"/>
  <c r="W30" i="5"/>
  <c r="T40" i="5"/>
  <c r="U41" i="5"/>
  <c r="D42" i="8" s="1"/>
  <c r="E42" i="8"/>
  <c r="S41" i="5"/>
  <c r="C42" i="8" s="1"/>
  <c r="B42" i="8"/>
  <c r="R40" i="5"/>
  <c r="Y30" i="5"/>
  <c r="Z31" i="5"/>
  <c r="H30" i="8" s="1"/>
  <c r="I29" i="8" l="1"/>
  <c r="F29" i="8"/>
  <c r="X30" i="5"/>
  <c r="G29" i="8" s="1"/>
  <c r="W29" i="5"/>
  <c r="B41" i="8"/>
  <c r="E41" i="8"/>
  <c r="S40" i="5"/>
  <c r="C41" i="8" s="1"/>
  <c r="R39" i="5"/>
  <c r="Y29" i="5"/>
  <c r="Z30" i="5"/>
  <c r="H29" i="8" s="1"/>
  <c r="T39" i="5"/>
  <c r="U40" i="5"/>
  <c r="D41" i="8" s="1"/>
  <c r="B39" i="8" l="1"/>
  <c r="E39" i="8"/>
  <c r="S39" i="5"/>
  <c r="C39" i="8" s="1"/>
  <c r="R38" i="5"/>
  <c r="I27" i="8"/>
  <c r="F27" i="8"/>
  <c r="X29" i="5"/>
  <c r="G27" i="8" s="1"/>
  <c r="W28" i="5"/>
  <c r="T38" i="5"/>
  <c r="U39" i="5"/>
  <c r="D39" i="8" s="1"/>
  <c r="Y28" i="5"/>
  <c r="Z29" i="5"/>
  <c r="H27" i="8" s="1"/>
  <c r="S38" i="5" l="1"/>
  <c r="C38" i="8" s="1"/>
  <c r="B38" i="8"/>
  <c r="E38" i="8"/>
  <c r="R37" i="5"/>
  <c r="Y27" i="5"/>
  <c r="Z28" i="5"/>
  <c r="H26" i="8" s="1"/>
  <c r="I26" i="8"/>
  <c r="X28" i="5"/>
  <c r="G26" i="8" s="1"/>
  <c r="F26" i="8"/>
  <c r="W27" i="5"/>
  <c r="T37" i="5"/>
  <c r="U38" i="5"/>
  <c r="D38" i="8" s="1"/>
  <c r="B37" i="8" l="1"/>
  <c r="E37" i="8"/>
  <c r="S37" i="5"/>
  <c r="C37" i="8" s="1"/>
  <c r="R36" i="5"/>
  <c r="I25" i="8"/>
  <c r="X27" i="5"/>
  <c r="G25" i="8" s="1"/>
  <c r="F25" i="8"/>
  <c r="W26" i="5"/>
  <c r="T36" i="5"/>
  <c r="U37" i="5"/>
  <c r="D37" i="8" s="1"/>
  <c r="Y26" i="5"/>
  <c r="Z27" i="5"/>
  <c r="H25" i="8" s="1"/>
  <c r="B36" i="8" l="1"/>
  <c r="E36" i="8"/>
  <c r="S36" i="5"/>
  <c r="C36" i="8" s="1"/>
  <c r="R35" i="5"/>
  <c r="Y25" i="5"/>
  <c r="Z26" i="5"/>
  <c r="H24" i="8" s="1"/>
  <c r="I24" i="8"/>
  <c r="X26" i="5"/>
  <c r="G24" i="8" s="1"/>
  <c r="F24" i="8"/>
  <c r="W25" i="5"/>
  <c r="T35" i="5"/>
  <c r="U36" i="5"/>
  <c r="D36" i="8" s="1"/>
  <c r="B35" i="8" l="1"/>
  <c r="E35" i="8"/>
  <c r="S35" i="5"/>
  <c r="C35" i="8" s="1"/>
  <c r="R34" i="5"/>
  <c r="T34" i="5"/>
  <c r="U35" i="5"/>
  <c r="D35" i="8" s="1"/>
  <c r="I23" i="8"/>
  <c r="X25" i="5"/>
  <c r="G23" i="8" s="1"/>
  <c r="F23" i="8"/>
  <c r="W24" i="5"/>
  <c r="Y24" i="5"/>
  <c r="Z25" i="5"/>
  <c r="H23" i="8" s="1"/>
  <c r="B33" i="8" l="1"/>
  <c r="E33" i="8"/>
  <c r="S34" i="5"/>
  <c r="C33" i="8" s="1"/>
  <c r="R33" i="5"/>
  <c r="Y23" i="5"/>
  <c r="Z24" i="5"/>
  <c r="H21" i="8" s="1"/>
  <c r="I21" i="8"/>
  <c r="X24" i="5"/>
  <c r="G21" i="8" s="1"/>
  <c r="F21" i="8"/>
  <c r="W23" i="5"/>
  <c r="T33" i="5"/>
  <c r="U34" i="5"/>
  <c r="D33" i="8" s="1"/>
  <c r="B32" i="8" l="1"/>
  <c r="E32" i="8"/>
  <c r="S33" i="5"/>
  <c r="C32" i="8" s="1"/>
  <c r="R32" i="5"/>
  <c r="T32" i="5"/>
  <c r="U33" i="5"/>
  <c r="D32" i="8" s="1"/>
  <c r="I20" i="8"/>
  <c r="X23" i="5"/>
  <c r="G20" i="8" s="1"/>
  <c r="F20" i="8"/>
  <c r="W22" i="5"/>
  <c r="Y22" i="5"/>
  <c r="Z23" i="5"/>
  <c r="H20" i="8" s="1"/>
  <c r="B31" i="8" l="1"/>
  <c r="E31" i="8"/>
  <c r="S32" i="5"/>
  <c r="C31" i="8" s="1"/>
  <c r="R31" i="5"/>
  <c r="Y21" i="5"/>
  <c r="Z22" i="5"/>
  <c r="H19" i="8" s="1"/>
  <c r="I19" i="8"/>
  <c r="X22" i="5"/>
  <c r="G19" i="8" s="1"/>
  <c r="F19" i="8"/>
  <c r="W21" i="5"/>
  <c r="T31" i="5"/>
  <c r="U32" i="5"/>
  <c r="D31" i="8" s="1"/>
  <c r="B30" i="8" l="1"/>
  <c r="E30" i="8"/>
  <c r="S31" i="5"/>
  <c r="C30" i="8" s="1"/>
  <c r="R30" i="5"/>
  <c r="T30" i="5"/>
  <c r="U31" i="5"/>
  <c r="D30" i="8" s="1"/>
  <c r="I18" i="8"/>
  <c r="X21" i="5"/>
  <c r="G18" i="8" s="1"/>
  <c r="F18" i="8"/>
  <c r="W20" i="5"/>
  <c r="Y20" i="5"/>
  <c r="Z21" i="5"/>
  <c r="H18" i="8" s="1"/>
  <c r="B29" i="8" l="1"/>
  <c r="E29" i="8"/>
  <c r="S30" i="5"/>
  <c r="C29" i="8" s="1"/>
  <c r="R29" i="5"/>
  <c r="I17" i="8"/>
  <c r="X20" i="5"/>
  <c r="G17" i="8" s="1"/>
  <c r="F17" i="8"/>
  <c r="W19" i="5"/>
  <c r="Y19" i="5"/>
  <c r="Z20" i="5"/>
  <c r="H17" i="8" s="1"/>
  <c r="T29" i="5"/>
  <c r="U30" i="5"/>
  <c r="D29" i="8" s="1"/>
  <c r="I15" i="8" l="1"/>
  <c r="X19" i="5"/>
  <c r="G15" i="8" s="1"/>
  <c r="F15" i="8"/>
  <c r="W18" i="5"/>
  <c r="B27" i="8"/>
  <c r="E27" i="8"/>
  <c r="S29" i="5"/>
  <c r="C27" i="8" s="1"/>
  <c r="R28" i="5"/>
  <c r="T28" i="5"/>
  <c r="U29" i="5"/>
  <c r="D27" i="8" s="1"/>
  <c r="Y18" i="5"/>
  <c r="Z19" i="5"/>
  <c r="H15" i="8" s="1"/>
  <c r="B26" i="8" l="1"/>
  <c r="E26" i="8"/>
  <c r="S28" i="5"/>
  <c r="C26" i="8" s="1"/>
  <c r="R27" i="5"/>
  <c r="I14" i="8"/>
  <c r="X18" i="5"/>
  <c r="G14" i="8" s="1"/>
  <c r="F14" i="8"/>
  <c r="W17" i="5"/>
  <c r="Y17" i="5"/>
  <c r="Z18" i="5"/>
  <c r="H14" i="8" s="1"/>
  <c r="T27" i="5"/>
  <c r="U28" i="5"/>
  <c r="D26" i="8" s="1"/>
  <c r="I13" i="8" l="1"/>
  <c r="X17" i="5"/>
  <c r="G13" i="8" s="1"/>
  <c r="F13" i="8"/>
  <c r="W16" i="5"/>
  <c r="B25" i="8"/>
  <c r="E25" i="8"/>
  <c r="S27" i="5"/>
  <c r="C25" i="8" s="1"/>
  <c r="R26" i="5"/>
  <c r="T26" i="5"/>
  <c r="U27" i="5"/>
  <c r="D25" i="8" s="1"/>
  <c r="Y16" i="5"/>
  <c r="Z17" i="5"/>
  <c r="H13" i="8" s="1"/>
  <c r="I12" i="8" l="1"/>
  <c r="X16" i="5"/>
  <c r="G12" i="8" s="1"/>
  <c r="F12" i="8"/>
  <c r="W15" i="5"/>
  <c r="B24" i="8"/>
  <c r="E24" i="8"/>
  <c r="S26" i="5"/>
  <c r="C24" i="8" s="1"/>
  <c r="R25" i="5"/>
  <c r="Y15" i="5"/>
  <c r="Z16" i="5"/>
  <c r="H12" i="8" s="1"/>
  <c r="T25" i="5"/>
  <c r="U26" i="5"/>
  <c r="D24" i="8" s="1"/>
  <c r="Y14" i="5" l="1"/>
  <c r="Z15" i="5"/>
  <c r="H11" i="8" s="1"/>
  <c r="B23" i="8"/>
  <c r="E23" i="8"/>
  <c r="S25" i="5"/>
  <c r="C23" i="8" s="1"/>
  <c r="R24" i="5"/>
  <c r="I11" i="8"/>
  <c r="X15" i="5"/>
  <c r="G11" i="8" s="1"/>
  <c r="F11" i="8"/>
  <c r="W14" i="5"/>
  <c r="T24" i="5"/>
  <c r="U25" i="5"/>
  <c r="D23" i="8" s="1"/>
  <c r="T23" i="5" l="1"/>
  <c r="U24" i="5"/>
  <c r="D21" i="8" s="1"/>
  <c r="I9" i="8"/>
  <c r="X14" i="5"/>
  <c r="G9" i="8" s="1"/>
  <c r="F9" i="8"/>
  <c r="W13" i="5"/>
  <c r="B21" i="8"/>
  <c r="E21" i="8"/>
  <c r="S24" i="5"/>
  <c r="C21" i="8" s="1"/>
  <c r="R23" i="5"/>
  <c r="Y13" i="5"/>
  <c r="Z14" i="5"/>
  <c r="H9" i="8" s="1"/>
  <c r="Y12" i="5" l="1"/>
  <c r="Z13" i="5"/>
  <c r="H8" i="8" s="1"/>
  <c r="I8" i="8"/>
  <c r="X13" i="5"/>
  <c r="G8" i="8" s="1"/>
  <c r="F8" i="8"/>
  <c r="W12" i="5"/>
  <c r="B20" i="8"/>
  <c r="E20" i="8"/>
  <c r="S23" i="5"/>
  <c r="C20" i="8" s="1"/>
  <c r="R22" i="5"/>
  <c r="T22" i="5"/>
  <c r="U23" i="5"/>
  <c r="D20" i="8" s="1"/>
  <c r="I7" i="8" l="1"/>
  <c r="F7" i="8"/>
  <c r="X12" i="5"/>
  <c r="G7" i="8" s="1"/>
  <c r="W11" i="5"/>
  <c r="T21" i="5"/>
  <c r="U22" i="5"/>
  <c r="D19" i="8" s="1"/>
  <c r="B19" i="8"/>
  <c r="E19" i="8"/>
  <c r="S22" i="5"/>
  <c r="C19" i="8" s="1"/>
  <c r="R21" i="5"/>
  <c r="Y11" i="5"/>
  <c r="Z12" i="5"/>
  <c r="H7" i="8" s="1"/>
  <c r="T20" i="5" l="1"/>
  <c r="U21" i="5"/>
  <c r="D18" i="8" s="1"/>
  <c r="I6" i="8"/>
  <c r="X11" i="5"/>
  <c r="G6" i="8" s="1"/>
  <c r="F6" i="8"/>
  <c r="W10" i="5"/>
  <c r="Y10" i="5"/>
  <c r="Z11" i="5"/>
  <c r="H6" i="8" s="1"/>
  <c r="B18" i="8"/>
  <c r="E18" i="8"/>
  <c r="S21" i="5"/>
  <c r="C18" i="8" s="1"/>
  <c r="R20" i="5"/>
  <c r="B17" i="8" l="1"/>
  <c r="E17" i="8"/>
  <c r="S20" i="5"/>
  <c r="C17" i="8" s="1"/>
  <c r="R19" i="5"/>
  <c r="Y9" i="5"/>
  <c r="Z9" i="5" s="1"/>
  <c r="H4" i="8" s="1"/>
  <c r="Z10" i="5"/>
  <c r="H5" i="8" s="1"/>
  <c r="I5" i="8"/>
  <c r="X10" i="5"/>
  <c r="G5" i="8" s="1"/>
  <c r="F5" i="8"/>
  <c r="W9" i="5"/>
  <c r="T19" i="5"/>
  <c r="U20" i="5"/>
  <c r="D17" i="8" s="1"/>
  <c r="B15" i="8" l="1"/>
  <c r="E15" i="8"/>
  <c r="S19" i="5"/>
  <c r="C15" i="8" s="1"/>
  <c r="R18" i="5"/>
  <c r="T18" i="5"/>
  <c r="U19" i="5"/>
  <c r="D15" i="8" s="1"/>
  <c r="F4" i="8"/>
  <c r="X9" i="5"/>
  <c r="G4" i="8" s="1"/>
  <c r="I4" i="8"/>
  <c r="E14" i="8" l="1"/>
  <c r="S18" i="5"/>
  <c r="C14" i="8" s="1"/>
  <c r="B14" i="8"/>
  <c r="R17" i="5"/>
  <c r="T17" i="5"/>
  <c r="U18" i="5"/>
  <c r="D14" i="8" s="1"/>
  <c r="T16" i="5" l="1"/>
  <c r="U17" i="5"/>
  <c r="D13" i="8" s="1"/>
  <c r="B13" i="8"/>
  <c r="E13" i="8"/>
  <c r="S17" i="5"/>
  <c r="C13" i="8" s="1"/>
  <c r="R16" i="5"/>
  <c r="B12" i="8" l="1"/>
  <c r="E12" i="8"/>
  <c r="S16" i="5"/>
  <c r="C12" i="8" s="1"/>
  <c r="R15" i="5"/>
  <c r="T15" i="5"/>
  <c r="U16" i="5"/>
  <c r="D12" i="8" s="1"/>
  <c r="B11" i="8" l="1"/>
  <c r="E11" i="8"/>
  <c r="S15" i="5"/>
  <c r="C11" i="8" s="1"/>
  <c r="R14" i="5"/>
  <c r="T14" i="5"/>
  <c r="U15" i="5"/>
  <c r="D11" i="8" s="1"/>
  <c r="T13" i="5" l="1"/>
  <c r="U14" i="5"/>
  <c r="D9" i="8" s="1"/>
  <c r="B9" i="8"/>
  <c r="S14" i="5"/>
  <c r="C9" i="8" s="1"/>
  <c r="E9" i="8"/>
  <c r="R13" i="5"/>
  <c r="B8" i="8" l="1"/>
  <c r="E8" i="8"/>
  <c r="S13" i="5"/>
  <c r="C8" i="8" s="1"/>
  <c r="R12" i="5"/>
  <c r="T12" i="5"/>
  <c r="U13" i="5"/>
  <c r="D8" i="8" s="1"/>
  <c r="T11" i="5" l="1"/>
  <c r="U12" i="5"/>
  <c r="D7" i="8" s="1"/>
  <c r="B7" i="8"/>
  <c r="E7" i="8"/>
  <c r="S12" i="5"/>
  <c r="C7" i="8" s="1"/>
  <c r="R11" i="5"/>
  <c r="B6" i="8" l="1"/>
  <c r="E6" i="8"/>
  <c r="S11" i="5"/>
  <c r="C6" i="8" s="1"/>
  <c r="R10" i="5"/>
  <c r="T10" i="5"/>
  <c r="U11" i="5"/>
  <c r="D6" i="8" s="1"/>
  <c r="B5" i="8" l="1"/>
  <c r="E5" i="8"/>
  <c r="S10" i="5"/>
  <c r="C5" i="8" s="1"/>
  <c r="R9" i="5"/>
  <c r="T9" i="5"/>
  <c r="U9" i="5" s="1"/>
  <c r="D4" i="8" s="1"/>
  <c r="U10" i="5"/>
  <c r="D5" i="8" s="1"/>
  <c r="E4" i="8" l="1"/>
  <c r="S9" i="5"/>
  <c r="C4" i="8" s="1"/>
  <c r="B4" i="8"/>
</calcChain>
</file>

<file path=xl/sharedStrings.xml><?xml version="1.0" encoding="utf-8"?>
<sst xmlns="http://schemas.openxmlformats.org/spreadsheetml/2006/main" count="125" uniqueCount="91">
  <si>
    <t>SSSM Calculator</t>
  </si>
  <si>
    <t>Annuity and Insurance Functions</t>
  </si>
  <si>
    <t>A</t>
  </si>
  <si>
    <t>select factor</t>
  </si>
  <si>
    <t>i</t>
  </si>
  <si>
    <t>m</t>
  </si>
  <si>
    <t>B</t>
  </si>
  <si>
    <t>v</t>
  </si>
  <si>
    <t>c</t>
  </si>
  <si>
    <t>d</t>
  </si>
  <si>
    <t>x</t>
  </si>
  <si>
    <r>
      <t>p</t>
    </r>
    <r>
      <rPr>
        <vertAlign val="subscript"/>
        <sz val="10"/>
        <rFont val="Euclid"/>
        <family val="1"/>
      </rPr>
      <t>[x]</t>
    </r>
  </si>
  <si>
    <r>
      <t>p</t>
    </r>
    <r>
      <rPr>
        <vertAlign val="subscript"/>
        <sz val="10"/>
        <rFont val="Euclid"/>
        <family val="1"/>
      </rPr>
      <t>[x-1]+1</t>
    </r>
  </si>
  <si>
    <r>
      <t>p</t>
    </r>
    <r>
      <rPr>
        <vertAlign val="subscript"/>
        <sz val="10"/>
        <rFont val="Euclid"/>
        <family val="1"/>
      </rPr>
      <t>x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</si>
  <si>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[x]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</si>
  <si>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[x-1]+1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</si>
  <si>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</si>
  <si>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</si>
  <si>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bscript"/>
        <sz val="10"/>
        <rFont val="Euclid"/>
        <family val="1"/>
      </rPr>
      <t>[x-1]+1</t>
    </r>
  </si>
  <si>
    <r>
      <t>ä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</si>
  <si>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10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</si>
  <si>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rPr>
        <vertAlign val="subscript"/>
        <sz val="10"/>
        <rFont val="Euclid"/>
        <family val="1"/>
      </rP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</si>
  <si>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rPr>
        <vertAlign val="subscript"/>
        <sz val="10"/>
        <rFont val="Euclid"/>
        <family val="1"/>
      </rPr>
      <t>25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</si>
  <si>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[x]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</si>
  <si>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[x-1]+1</t>
    </r>
  </si>
  <si>
    <r>
      <t>A</t>
    </r>
    <r>
      <rPr>
        <vertAlign val="subscript"/>
        <sz val="10"/>
        <rFont val="Euclid"/>
        <family val="1"/>
      </rPr>
      <t>[x]</t>
    </r>
  </si>
  <si>
    <r>
      <t>A</t>
    </r>
    <r>
      <rPr>
        <vertAlign val="subscript"/>
        <sz val="10"/>
        <rFont val="Euclid"/>
        <family val="1"/>
      </rPr>
      <t>[x-1]+1</t>
    </r>
  </si>
  <si>
    <r>
      <t>A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</si>
  <si>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</t>
    </r>
  </si>
  <si>
    <t>SUSM Calculator</t>
  </si>
  <si>
    <r>
      <rPr>
        <vertAlign val="subscript"/>
        <sz val="10"/>
        <rFont val="Euclid"/>
        <family val="1"/>
      </rPr>
      <t>10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</si>
  <si>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x:10-yrs</t>
    </r>
  </si>
  <si>
    <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</si>
  <si>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ä</t>
    </r>
    <r>
      <rPr>
        <vertAlign val="subscript"/>
        <sz val="10"/>
        <rFont val="Euclid"/>
        <family val="1"/>
      </rPr>
      <t>x:20-yrs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</si>
  <si>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x:10-yrs</t>
    </r>
  </si>
  <si>
    <r>
      <t>A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</t>
    </r>
  </si>
  <si>
    <r>
      <t>d</t>
    </r>
    <r>
      <rPr>
        <vertAlign val="superscript"/>
        <sz val="10"/>
        <rFont val="Arial"/>
        <family val="2"/>
      </rPr>
      <t>(m)</t>
    </r>
  </si>
  <si>
    <r>
      <t>ä</t>
    </r>
    <r>
      <rPr>
        <vertAlign val="superscript"/>
        <sz val="10"/>
        <rFont val="Euclid"/>
        <family val="1"/>
      </rPr>
      <t>(m)</t>
    </r>
    <r>
      <rPr>
        <vertAlign val="subscript"/>
        <sz val="10"/>
        <rFont val="Euclid"/>
        <family val="1"/>
      </rPr>
      <t>x:20-yrs</t>
    </r>
  </si>
  <si>
    <r>
      <t>ä</t>
    </r>
    <r>
      <rPr>
        <vertAlign val="subscript"/>
        <sz val="10"/>
        <rFont val="Euclid"/>
        <family val="1"/>
      </rPr>
      <t>[x]:20-years</t>
    </r>
  </si>
  <si>
    <r>
      <t>ä</t>
    </r>
    <r>
      <rPr>
        <vertAlign val="subscript"/>
        <sz val="10"/>
        <rFont val="Euclid"/>
        <family val="1"/>
      </rPr>
      <t>[x]:10-years</t>
    </r>
  </si>
  <si>
    <t>l_x</t>
  </si>
  <si>
    <t>wx</t>
  </si>
  <si>
    <t>ix</t>
  </si>
  <si>
    <t>rx</t>
  </si>
  <si>
    <t>dx</t>
  </si>
  <si>
    <t>Exact Age</t>
  </si>
  <si>
    <t>qx</t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</si>
  <si>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ä</t>
    </r>
    <r>
      <rPr>
        <vertAlign val="subscript"/>
        <sz val="10"/>
        <rFont val="Euclid"/>
        <family val="1"/>
      </rPr>
      <t>x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</si>
  <si>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A</t>
    </r>
    <r>
      <rPr>
        <vertAlign val="subscript"/>
        <sz val="10"/>
        <rFont val="Euclid"/>
        <family val="1"/>
      </rPr>
      <t>x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</si>
  <si>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xx</t>
    </r>
  </si>
  <si>
    <r>
      <t>A</t>
    </r>
    <r>
      <rPr>
        <vertAlign val="subscript"/>
        <sz val="10"/>
        <rFont val="Euclid"/>
        <family val="1"/>
      </rPr>
      <t>xx</t>
    </r>
  </si>
  <si>
    <r>
      <t>ä</t>
    </r>
    <r>
      <rPr>
        <vertAlign val="subscript"/>
        <sz val="10"/>
        <rFont val="Euclid"/>
        <family val="1"/>
      </rPr>
      <t>xx</t>
    </r>
  </si>
  <si>
    <r>
      <rPr>
        <i/>
        <sz val="10"/>
        <rFont val="Euclid"/>
        <family val="1"/>
      </rPr>
      <t>l</t>
    </r>
    <r>
      <rPr>
        <vertAlign val="subscript"/>
        <sz val="10"/>
        <rFont val="Euclid"/>
        <family val="1"/>
      </rPr>
      <t>x:x+10</t>
    </r>
  </si>
  <si>
    <r>
      <t>ä</t>
    </r>
    <r>
      <rPr>
        <vertAlign val="subscript"/>
        <sz val="10"/>
        <rFont val="Euclid"/>
        <family val="1"/>
      </rPr>
      <t>x:x+10</t>
    </r>
  </si>
  <si>
    <r>
      <t>A</t>
    </r>
    <r>
      <rPr>
        <vertAlign val="subscript"/>
        <sz val="10"/>
        <rFont val="Euclid"/>
        <family val="1"/>
      </rPr>
      <t>x:x+10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</si>
  <si>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A</t>
    </r>
    <r>
      <rPr>
        <vertAlign val="subscript"/>
        <sz val="10"/>
        <rFont val="Euclid"/>
        <family val="1"/>
      </rPr>
      <t>xx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</si>
  <si>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A</t>
    </r>
    <r>
      <rPr>
        <vertAlign val="subscript"/>
        <sz val="10"/>
        <rFont val="Euclid"/>
        <family val="1"/>
      </rPr>
      <t>x:x+10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</si>
  <si>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ä</t>
    </r>
    <r>
      <rPr>
        <vertAlign val="subscript"/>
        <sz val="10"/>
        <rFont val="Euclid"/>
        <family val="1"/>
      </rPr>
      <t>xx</t>
    </r>
  </si>
  <si>
    <r>
      <rPr>
        <vertAlign val="superscript"/>
        <sz val="10"/>
        <rFont val="Euclid"/>
        <family val="1"/>
      </rPr>
      <t>2</t>
    </r>
    <r>
      <rPr>
        <sz val="10"/>
        <rFont val="Euclid"/>
        <family val="1"/>
      </rPr>
      <t>ä</t>
    </r>
    <r>
      <rPr>
        <vertAlign val="subscript"/>
        <sz val="10"/>
        <rFont val="Euclid"/>
        <family val="1"/>
      </rPr>
      <t>x:x+10</t>
    </r>
  </si>
  <si>
    <r>
      <rPr>
        <vertAlign val="subscript"/>
        <sz val="10"/>
        <rFont val="Euclid"/>
        <family val="1"/>
      </rPr>
      <t>5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</si>
  <si>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20</t>
    </r>
    <r>
      <rPr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</si>
  <si>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t>A</t>
    </r>
    <r>
      <rPr>
        <vertAlign val="subscript"/>
        <sz val="10"/>
        <rFont val="Euclid"/>
        <family val="1"/>
      </rPr>
      <t>x:10</t>
    </r>
  </si>
  <si>
    <r>
      <t>A</t>
    </r>
    <r>
      <rPr>
        <vertAlign val="subscript"/>
        <sz val="10"/>
        <rFont val="Euclid"/>
        <family val="1"/>
      </rPr>
      <t>x:20</t>
    </r>
  </si>
  <si>
    <r>
      <t>ä</t>
    </r>
    <r>
      <rPr>
        <vertAlign val="subscript"/>
        <sz val="10"/>
        <rFont val="Euclid"/>
        <family val="1"/>
      </rPr>
      <t>x:10</t>
    </r>
  </si>
  <si>
    <r>
      <t>ä</t>
    </r>
    <r>
      <rPr>
        <vertAlign val="subscript"/>
        <sz val="10"/>
        <rFont val="Euclid"/>
        <family val="1"/>
      </rPr>
      <t>x:20</t>
    </r>
  </si>
  <si>
    <r>
      <t>ä</t>
    </r>
    <r>
      <rPr>
        <vertAlign val="subscript"/>
        <sz val="10"/>
        <rFont val="Euclid"/>
        <family val="1"/>
      </rPr>
      <t>xx:10</t>
    </r>
  </si>
  <si>
    <r>
      <t>ä</t>
    </r>
    <r>
      <rPr>
        <vertAlign val="subscript"/>
        <sz val="10"/>
        <rFont val="Euclid"/>
        <family val="1"/>
      </rPr>
      <t>x:x+10:10</t>
    </r>
  </si>
  <si>
    <t>ꝏ</t>
  </si>
  <si>
    <r>
      <t>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</si>
  <si>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</rPr>
      <t>(m)</t>
    </r>
  </si>
  <si>
    <r>
      <rPr>
        <sz val="11"/>
        <color theme="1"/>
        <rFont val="Calibri"/>
        <family val="2"/>
      </rPr>
      <t>β</t>
    </r>
    <r>
      <rPr>
        <i/>
        <sz val="11"/>
        <color theme="1"/>
        <rFont val="Calibri"/>
        <family val="2"/>
      </rPr>
      <t>(m)</t>
    </r>
  </si>
  <si>
    <r>
      <t>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</si>
  <si>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i/i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</si>
  <si>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d/d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</si>
  <si>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t>Sickness -Death Model Functions
 5% interest</t>
  </si>
  <si>
    <r>
      <t>a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</si>
  <si>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a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</si>
  <si>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b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</si>
  <si>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b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</si>
  <si>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c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</si>
  <si>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c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</si>
  <si>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01</t>
    </r>
    <r>
      <rPr>
        <vertAlign val="subscript"/>
        <sz val="11"/>
        <color theme="1"/>
        <rFont val="Calibri"/>
        <family val="2"/>
        <scheme val="minor"/>
      </rPr>
      <t>x</t>
    </r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</si>
  <si>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*x)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</si>
  <si>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02</t>
    </r>
    <r>
      <rPr>
        <vertAlign val="subscript"/>
        <sz val="11"/>
        <color theme="1"/>
        <rFont val="Calibri"/>
        <family val="2"/>
        <scheme val="minor"/>
      </rPr>
      <t>x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</si>
  <si>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*x)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</si>
  <si>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10</t>
    </r>
    <r>
      <rPr>
        <vertAlign val="subscript"/>
        <sz val="11"/>
        <color theme="1"/>
        <rFont val="Calibri"/>
        <family val="2"/>
        <scheme val="minor"/>
      </rPr>
      <t>x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</si>
  <si>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(110-x))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</si>
  <si>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12</t>
    </r>
    <r>
      <rPr>
        <vertAlign val="subscript"/>
        <sz val="11"/>
        <color theme="1"/>
        <rFont val="Calibri"/>
        <family val="2"/>
        <scheme val="minor"/>
      </rPr>
      <t>x</t>
    </r>
  </si>
  <si>
    <r>
      <t>1.4*μ</t>
    </r>
    <r>
      <rPr>
        <vertAlign val="superscript"/>
        <sz val="11"/>
        <color theme="1"/>
        <rFont val="Calibri"/>
        <family val="2"/>
        <scheme val="minor"/>
      </rPr>
      <t>02</t>
    </r>
  </si>
  <si>
    <t>z</t>
  </si>
  <si>
    <t>Interest Rate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</si>
</sst>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0.000000"/>
    <numFmt numFmtId="165" formatCode="0.00000"/>
    <numFmt numFmtId="166" formatCode="0.0000000"/>
    <numFmt numFmtId="167" formatCode="0.0"/>
    <numFmt numFmtId="168" formatCode="0.000%"/>
    <numFmt numFmtId="169" formatCode="0.0000000E+00"/>
    <numFmt numFmtId="170" formatCode="0.000000000E+00"/>
    <numFmt numFmtId="171" formatCode="0.000"/>
    <numFmt numFmtId="172" formatCode="0.0000"/>
    <numFmt numFmtId="173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Symbol"/>
      <family val="1"/>
    </font>
    <font>
      <sz val="10"/>
      <name val="Euclid"/>
      <family val="1"/>
    </font>
    <font>
      <vertAlign val="subscript"/>
      <sz val="10"/>
      <name val="Euclid"/>
      <family val="1"/>
    </font>
    <font>
      <i/>
      <sz val="10"/>
      <name val="Euclid"/>
      <family val="1"/>
    </font>
    <font>
      <vertAlign val="superscript"/>
      <sz val="10"/>
      <name val="Euclid"/>
      <family val="1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.5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Euclid"/>
      <family val="1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1" applyFont="1" applyFill="1" applyAlignment="1" applyProtection="1">
      <alignment horizontal="left"/>
    </xf>
    <xf numFmtId="164" fontId="1" fillId="0" borderId="0" xfId="1" applyNumberFormat="1" applyFill="1" applyAlignment="1" applyProtection="1">
      <alignment horizontal="center"/>
    </xf>
    <xf numFmtId="0" fontId="1" fillId="0" borderId="0" xfId="1" applyFill="1" applyAlignment="1" applyProtection="1">
      <alignment horizontal="center"/>
    </xf>
    <xf numFmtId="2" fontId="1" fillId="0" borderId="0" xfId="1" applyNumberFormat="1" applyFill="1" applyAlignment="1" applyProtection="1">
      <alignment horizontal="center"/>
    </xf>
    <xf numFmtId="164" fontId="1" fillId="0" borderId="0" xfId="1" applyNumberFormat="1" applyFill="1" applyProtection="1"/>
    <xf numFmtId="0" fontId="1" fillId="0" borderId="0" xfId="1" applyProtection="1"/>
    <xf numFmtId="0" fontId="4" fillId="0" borderId="0" xfId="1" applyFont="1" applyFill="1" applyAlignment="1" applyProtection="1">
      <alignment horizontal="center"/>
    </xf>
    <xf numFmtId="164" fontId="4" fillId="0" borderId="0" xfId="1" applyNumberFormat="1" applyFont="1" applyFill="1" applyAlignment="1" applyProtection="1">
      <alignment horizontal="center"/>
    </xf>
    <xf numFmtId="165" fontId="1" fillId="0" borderId="0" xfId="1" applyNumberFormat="1" applyFill="1" applyAlignment="1" applyProtection="1">
      <alignment horizontal="center"/>
    </xf>
    <xf numFmtId="1" fontId="1" fillId="0" borderId="0" xfId="1" applyNumberFormat="1" applyFill="1" applyAlignment="1" applyProtection="1">
      <alignment horizontal="center"/>
    </xf>
    <xf numFmtId="167" fontId="1" fillId="0" borderId="0" xfId="1" applyNumberFormat="1" applyFill="1" applyAlignment="1" applyProtection="1">
      <alignment horizontal="center"/>
    </xf>
    <xf numFmtId="172" fontId="1" fillId="0" borderId="0" xfId="1" applyNumberFormat="1" applyFont="1" applyFill="1" applyAlignment="1" applyProtection="1">
      <alignment horizontal="center"/>
    </xf>
    <xf numFmtId="165" fontId="1" fillId="0" borderId="0" xfId="1" applyNumberFormat="1" applyFont="1" applyFill="1" applyAlignment="1" applyProtection="1">
      <alignment horizontal="center"/>
    </xf>
    <xf numFmtId="0" fontId="1" fillId="2" borderId="1" xfId="1" applyFill="1" applyBorder="1" applyAlignment="1" applyProtection="1">
      <alignment horizontal="center"/>
    </xf>
    <xf numFmtId="165" fontId="1" fillId="2" borderId="1" xfId="1" applyNumberFormat="1" applyFill="1" applyBorder="1" applyAlignment="1" applyProtection="1">
      <alignment horizontal="center"/>
    </xf>
    <xf numFmtId="1" fontId="1" fillId="2" borderId="1" xfId="1" applyNumberFormat="1" applyFill="1" applyBorder="1" applyAlignment="1" applyProtection="1">
      <alignment horizontal="center"/>
    </xf>
    <xf numFmtId="172" fontId="1" fillId="2" borderId="1" xfId="1" applyNumberFormat="1" applyFont="1" applyFill="1" applyBorder="1" applyAlignment="1" applyProtection="1">
      <alignment horizontal="center"/>
    </xf>
    <xf numFmtId="165" fontId="1" fillId="2" borderId="1" xfId="1" applyNumberFormat="1" applyFont="1" applyFill="1" applyBorder="1" applyAlignment="1" applyProtection="1">
      <alignment horizontal="center"/>
    </xf>
    <xf numFmtId="172" fontId="1" fillId="0" borderId="0" xfId="1" applyNumberFormat="1" applyFill="1" applyAlignment="1" applyProtection="1">
      <alignment horizontal="center"/>
    </xf>
    <xf numFmtId="172" fontId="1" fillId="2" borderId="1" xfId="1" applyNumberFormat="1" applyFill="1" applyBorder="1" applyAlignment="1" applyProtection="1">
      <alignment horizontal="center"/>
    </xf>
    <xf numFmtId="165" fontId="1" fillId="0" borderId="0" xfId="1" applyNumberFormat="1" applyFill="1" applyProtection="1"/>
    <xf numFmtId="1" fontId="1" fillId="2" borderId="1" xfId="1" applyNumberFormat="1" applyFill="1" applyBorder="1" applyAlignment="1" applyProtection="1">
      <alignment horizontal="center"/>
      <protection locked="0"/>
    </xf>
    <xf numFmtId="2" fontId="1" fillId="0" borderId="0" xfId="1" applyNumberFormat="1" applyFill="1" applyProtection="1"/>
    <xf numFmtId="164" fontId="1" fillId="0" borderId="0" xfId="1" applyNumberFormat="1" applyProtection="1"/>
    <xf numFmtId="164" fontId="1" fillId="0" borderId="0" xfId="1" applyNumberFormat="1" applyAlignment="1" applyProtection="1">
      <alignment horizontal="center"/>
    </xf>
    <xf numFmtId="0" fontId="1" fillId="0" borderId="0" xfId="1" applyFill="1" applyAlignment="1" applyProtection="1">
      <alignment horizontal="center"/>
      <protection hidden="1"/>
    </xf>
    <xf numFmtId="164" fontId="1" fillId="0" borderId="0" xfId="1" applyNumberFormat="1" applyFill="1" applyAlignment="1" applyProtection="1">
      <alignment horizontal="center"/>
      <protection hidden="1"/>
    </xf>
    <xf numFmtId="164" fontId="1" fillId="0" borderId="0" xfId="1" applyNumberFormat="1" applyFill="1" applyProtection="1">
      <protection hidden="1"/>
    </xf>
    <xf numFmtId="2" fontId="1" fillId="0" borderId="0" xfId="1" applyNumberFormat="1" applyFill="1" applyProtection="1">
      <protection hidden="1"/>
    </xf>
    <xf numFmtId="0" fontId="1" fillId="0" borderId="0" xfId="1" applyProtection="1">
      <protection hidden="1"/>
    </xf>
    <xf numFmtId="0" fontId="1" fillId="0" borderId="1" xfId="1" applyFill="1" applyBorder="1" applyAlignment="1" applyProtection="1">
      <alignment horizontal="center"/>
      <protection hidden="1"/>
    </xf>
    <xf numFmtId="166" fontId="1" fillId="0" borderId="1" xfId="1" applyNumberFormat="1" applyFill="1" applyBorder="1" applyAlignment="1" applyProtection="1">
      <alignment horizontal="center"/>
      <protection hidden="1"/>
    </xf>
    <xf numFmtId="164" fontId="1" fillId="0" borderId="0" xfId="1" applyNumberFormat="1" applyProtection="1">
      <protection hidden="1"/>
    </xf>
    <xf numFmtId="169" fontId="1" fillId="0" borderId="0" xfId="1" applyNumberFormat="1" applyFill="1" applyBorder="1" applyAlignment="1" applyProtection="1">
      <alignment horizontal="center"/>
      <protection hidden="1"/>
    </xf>
    <xf numFmtId="170" fontId="1" fillId="0" borderId="0" xfId="1" applyNumberFormat="1" applyFill="1" applyBorder="1" applyAlignment="1" applyProtection="1">
      <alignment horizontal="center"/>
      <protection hidden="1"/>
    </xf>
    <xf numFmtId="166" fontId="1" fillId="0" borderId="0" xfId="1" applyNumberFormat="1" applyFill="1" applyBorder="1" applyAlignment="1" applyProtection="1">
      <alignment horizontal="center"/>
      <protection hidden="1"/>
    </xf>
    <xf numFmtId="2" fontId="1" fillId="0" borderId="0" xfId="1" applyNumberFormat="1" applyFill="1" applyAlignment="1" applyProtection="1">
      <alignment horizontal="center"/>
      <protection hidden="1"/>
    </xf>
    <xf numFmtId="0" fontId="1" fillId="0" borderId="0" xfId="1" applyAlignment="1" applyProtection="1">
      <alignment horizontal="center"/>
    </xf>
    <xf numFmtId="0" fontId="1" fillId="0" borderId="0" xfId="1" applyAlignment="1" applyProtection="1">
      <alignment horizontal="center"/>
      <protection hidden="1"/>
    </xf>
    <xf numFmtId="165" fontId="1" fillId="2" borderId="2" xfId="1" applyNumberFormat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  <protection hidden="1"/>
    </xf>
    <xf numFmtId="0" fontId="1" fillId="0" borderId="0" xfId="1" applyFill="1" applyBorder="1" applyProtection="1">
      <protection hidden="1"/>
    </xf>
    <xf numFmtId="164" fontId="4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ill="1" applyBorder="1" applyAlignment="1" applyProtection="1">
      <alignment horizontal="center"/>
    </xf>
    <xf numFmtId="165" fontId="1" fillId="0" borderId="0" xfId="1" applyNumberFormat="1" applyFill="1" applyBorder="1" applyProtection="1"/>
    <xf numFmtId="164" fontId="1" fillId="0" borderId="0" xfId="1" applyNumberFormat="1" applyFill="1" applyBorder="1" applyProtection="1"/>
    <xf numFmtId="2" fontId="1" fillId="0" borderId="0" xfId="1" applyNumberFormat="1" applyFill="1" applyBorder="1" applyAlignment="1" applyProtection="1">
      <alignment horizontal="center"/>
    </xf>
    <xf numFmtId="0" fontId="1" fillId="0" borderId="0" xfId="1" applyFill="1" applyBorder="1" applyProtection="1"/>
    <xf numFmtId="164" fontId="1" fillId="0" borderId="0" xfId="1" applyNumberFormat="1" applyFill="1" applyBorder="1" applyAlignment="1" applyProtection="1">
      <alignment horizontal="center"/>
    </xf>
    <xf numFmtId="164" fontId="1" fillId="0" borderId="0" xfId="1" applyNumberFormat="1" applyFill="1" applyBorder="1" applyAlignment="1" applyProtection="1">
      <alignment horizontal="center"/>
      <protection hidden="1"/>
    </xf>
    <xf numFmtId="2" fontId="1" fillId="0" borderId="0" xfId="1" applyNumberFormat="1" applyFill="1" applyBorder="1" applyAlignment="1" applyProtection="1">
      <alignment horizontal="center"/>
      <protection hidden="1"/>
    </xf>
    <xf numFmtId="164" fontId="5" fillId="0" borderId="0" xfId="1" applyNumberFormat="1" applyFont="1" applyFill="1" applyBorder="1" applyAlignment="1" applyProtection="1">
      <alignment horizontal="center"/>
    </xf>
    <xf numFmtId="164" fontId="1" fillId="0" borderId="0" xfId="1" applyNumberFormat="1" applyFill="1" applyBorder="1" applyProtection="1">
      <protection hidden="1"/>
    </xf>
    <xf numFmtId="165" fontId="1" fillId="0" borderId="1" xfId="1" applyNumberFormat="1" applyFill="1" applyBorder="1" applyAlignment="1" applyProtection="1">
      <alignment horizontal="center"/>
      <protection locked="0" hidden="1"/>
    </xf>
    <xf numFmtId="166" fontId="1" fillId="0" borderId="1" xfId="1" applyNumberFormat="1" applyFill="1" applyBorder="1" applyAlignment="1" applyProtection="1">
      <alignment horizontal="center"/>
      <protection locked="0" hidden="1"/>
    </xf>
    <xf numFmtId="171" fontId="1" fillId="0" borderId="1" xfId="1" applyNumberFormat="1" applyFill="1" applyBorder="1" applyAlignment="1" applyProtection="1">
      <alignment horizontal="center"/>
      <protection locked="0" hidden="1"/>
    </xf>
    <xf numFmtId="167" fontId="1" fillId="0" borderId="1" xfId="1" applyNumberFormat="1" applyFill="1" applyBorder="1" applyAlignment="1" applyProtection="1">
      <alignment horizontal="center"/>
      <protection locked="0" hidden="1"/>
    </xf>
    <xf numFmtId="0" fontId="1" fillId="0" borderId="0" xfId="1" applyFill="1" applyBorder="1" applyAlignment="1" applyProtection="1">
      <alignment horizontal="center"/>
      <protection locked="0" hidden="1"/>
    </xf>
    <xf numFmtId="165" fontId="1" fillId="0" borderId="0" xfId="1" applyNumberFormat="1" applyFill="1" applyBorder="1" applyAlignment="1" applyProtection="1">
      <alignment horizontal="center"/>
      <protection locked="0" hidden="1"/>
    </xf>
    <xf numFmtId="164" fontId="1" fillId="0" borderId="0" xfId="1" applyNumberFormat="1" applyFill="1" applyBorder="1" applyAlignment="1" applyProtection="1">
      <alignment horizontal="center"/>
      <protection locked="0" hidden="1"/>
    </xf>
    <xf numFmtId="0" fontId="3" fillId="0" borderId="0" xfId="1" applyFont="1" applyFill="1" applyBorder="1" applyAlignment="1" applyProtection="1">
      <alignment horizontal="center"/>
      <protection locked="0" hidden="1"/>
    </xf>
    <xf numFmtId="2" fontId="1" fillId="0" borderId="0" xfId="1" applyNumberFormat="1" applyFill="1" applyBorder="1" applyAlignment="1" applyProtection="1">
      <alignment horizontal="center"/>
      <protection locked="0" hidden="1"/>
    </xf>
    <xf numFmtId="0" fontId="1" fillId="0" borderId="0" xfId="1" applyFill="1" applyAlignment="1" applyProtection="1">
      <alignment horizontal="center"/>
      <protection locked="0" hidden="1"/>
    </xf>
    <xf numFmtId="165" fontId="1" fillId="0" borderId="0" xfId="1" applyNumberFormat="1" applyFill="1" applyAlignment="1" applyProtection="1">
      <alignment horizontal="center"/>
      <protection locked="0" hidden="1"/>
    </xf>
    <xf numFmtId="164" fontId="1" fillId="0" borderId="0" xfId="1" applyNumberFormat="1" applyFill="1" applyAlignment="1" applyProtection="1">
      <alignment horizontal="center"/>
      <protection locked="0" hidden="1"/>
    </xf>
    <xf numFmtId="0" fontId="3" fillId="0" borderId="0" xfId="1" applyFont="1" applyFill="1" applyAlignment="1" applyProtection="1">
      <alignment horizontal="center"/>
      <protection locked="0" hidden="1"/>
    </xf>
    <xf numFmtId="2" fontId="1" fillId="0" borderId="0" xfId="1" applyNumberFormat="1" applyFill="1" applyAlignment="1" applyProtection="1">
      <alignment horizontal="center"/>
      <protection locked="0" hidden="1"/>
    </xf>
    <xf numFmtId="167" fontId="1" fillId="0" borderId="0" xfId="1" applyNumberFormat="1" applyFill="1" applyBorder="1" applyAlignment="1" applyProtection="1">
      <alignment horizontal="center"/>
      <protection hidden="1"/>
    </xf>
    <xf numFmtId="166" fontId="1" fillId="0" borderId="0" xfId="1" applyNumberFormat="1" applyFill="1" applyBorder="1" applyAlignment="1" applyProtection="1">
      <alignment horizontal="center"/>
      <protection locked="0" hidden="1"/>
    </xf>
    <xf numFmtId="171" fontId="1" fillId="0" borderId="0" xfId="1" applyNumberForma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/>
    </xf>
    <xf numFmtId="168" fontId="1" fillId="3" borderId="1" xfId="1" applyNumberFormat="1" applyFill="1" applyBorder="1" applyAlignment="1" applyProtection="1">
      <alignment horizontal="center"/>
      <protection locked="0"/>
    </xf>
    <xf numFmtId="1" fontId="1" fillId="3" borderId="1" xfId="1" applyNumberFormat="1" applyFill="1" applyBorder="1" applyAlignment="1" applyProtection="1">
      <alignment horizontal="center"/>
      <protection locked="0"/>
    </xf>
    <xf numFmtId="172" fontId="1" fillId="0" borderId="0" xfId="1" applyNumberFormat="1" applyProtection="1"/>
    <xf numFmtId="165" fontId="1" fillId="0" borderId="0" xfId="1" applyNumberFormat="1" applyAlignment="1" applyProtection="1">
      <alignment horizontal="center"/>
    </xf>
    <xf numFmtId="172" fontId="1" fillId="2" borderId="1" xfId="1" applyNumberFormat="1" applyFill="1" applyBorder="1" applyProtection="1"/>
    <xf numFmtId="2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173" fontId="14" fillId="0" borderId="0" xfId="2" applyNumberFormat="1" applyFont="1"/>
    <xf numFmtId="164" fontId="14" fillId="0" borderId="0" xfId="0" applyNumberFormat="1" applyFont="1"/>
    <xf numFmtId="172" fontId="14" fillId="0" borderId="0" xfId="0" applyNumberFormat="1" applyFont="1"/>
    <xf numFmtId="165" fontId="14" fillId="0" borderId="0" xfId="0" applyNumberFormat="1" applyFont="1"/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2" fontId="14" fillId="0" borderId="7" xfId="0" applyNumberFormat="1" applyFont="1" applyBorder="1" applyAlignment="1">
      <alignment horizontal="center" vertical="center"/>
    </xf>
    <xf numFmtId="172" fontId="14" fillId="0" borderId="8" xfId="0" applyNumberFormat="1" applyFont="1" applyBorder="1" applyAlignment="1">
      <alignment horizontal="center" vertical="center"/>
    </xf>
    <xf numFmtId="172" fontId="14" fillId="0" borderId="9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2" fontId="14" fillId="0" borderId="11" xfId="0" applyNumberFormat="1" applyFont="1" applyBorder="1" applyAlignment="1">
      <alignment horizontal="center" vertical="center"/>
    </xf>
    <xf numFmtId="172" fontId="14" fillId="0" borderId="0" xfId="0" applyNumberFormat="1" applyFont="1" applyBorder="1" applyAlignment="1">
      <alignment horizontal="center" vertical="center"/>
    </xf>
    <xf numFmtId="172" fontId="14" fillId="0" borderId="12" xfId="0" applyNumberFormat="1" applyFont="1" applyBorder="1" applyAlignment="1">
      <alignment horizontal="center" vertical="center"/>
    </xf>
    <xf numFmtId="165" fontId="14" fillId="0" borderId="11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1" fontId="19" fillId="0" borderId="14" xfId="0" applyNumberFormat="1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1" fontId="19" fillId="0" borderId="17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1" fontId="19" fillId="0" borderId="19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11" fontId="19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165" fontId="0" fillId="0" borderId="21" xfId="0" applyNumberFormat="1" applyFont="1" applyBorder="1" applyAlignment="1">
      <alignment horizontal="center" vertical="center"/>
    </xf>
    <xf numFmtId="165" fontId="0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72" fontId="14" fillId="0" borderId="25" xfId="0" applyNumberFormat="1" applyFont="1" applyBorder="1" applyAlignment="1">
      <alignment horizontal="center" vertical="center"/>
    </xf>
    <xf numFmtId="172" fontId="14" fillId="0" borderId="26" xfId="0" applyNumberFormat="1" applyFont="1" applyBorder="1" applyAlignment="1">
      <alignment horizontal="center" vertical="center"/>
    </xf>
    <xf numFmtId="172" fontId="14" fillId="0" borderId="27" xfId="0" applyNumberFormat="1" applyFont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5" fontId="14" fillId="0" borderId="26" xfId="0" applyNumberFormat="1" applyFont="1" applyBorder="1" applyAlignment="1">
      <alignment horizontal="center" vertical="center"/>
    </xf>
    <xf numFmtId="165" fontId="14" fillId="0" borderId="27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0" fillId="0" borderId="28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65" fontId="0" fillId="0" borderId="2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22" xfId="0" applyFont="1" applyBorder="1" applyAlignment="1">
      <alignment horizontal="right"/>
    </xf>
    <xf numFmtId="2" fontId="14" fillId="0" borderId="30" xfId="0" applyNumberFormat="1" applyFont="1" applyBorder="1"/>
    <xf numFmtId="167" fontId="14" fillId="0" borderId="17" xfId="0" applyNumberFormat="1" applyFont="1" applyBorder="1"/>
    <xf numFmtId="0" fontId="0" fillId="3" borderId="0" xfId="0" applyFill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0</xdr:row>
      <xdr:rowOff>22860</xdr:rowOff>
    </xdr:from>
    <xdr:to>
      <xdr:col>2</xdr:col>
      <xdr:colOff>465634</xdr:colOff>
      <xdr:row>0</xdr:row>
      <xdr:rowOff>342900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2860"/>
          <a:ext cx="244654" cy="23622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0</xdr:row>
      <xdr:rowOff>22861</xdr:rowOff>
    </xdr:from>
    <xdr:to>
      <xdr:col>3</xdr:col>
      <xdr:colOff>457744</xdr:colOff>
      <xdr:row>0</xdr:row>
      <xdr:rowOff>335281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0" y="22861"/>
          <a:ext cx="236764" cy="228600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0</xdr:row>
      <xdr:rowOff>22860</xdr:rowOff>
    </xdr:from>
    <xdr:to>
      <xdr:col>4</xdr:col>
      <xdr:colOff>489312</xdr:colOff>
      <xdr:row>0</xdr:row>
      <xdr:rowOff>342900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3140" y="22860"/>
          <a:ext cx="253092" cy="236220"/>
        </a:xfrm>
        <a:prstGeom prst="rect">
          <a:avLst/>
        </a:prstGeom>
      </xdr:spPr>
    </xdr:pic>
    <xdr:clientData/>
  </xdr:twoCellAnchor>
  <xdr:twoCellAnchor editAs="oneCell">
    <xdr:from>
      <xdr:col>6</xdr:col>
      <xdr:colOff>243840</xdr:colOff>
      <xdr:row>0</xdr:row>
      <xdr:rowOff>30481</xdr:rowOff>
    </xdr:from>
    <xdr:to>
      <xdr:col>6</xdr:col>
      <xdr:colOff>488206</xdr:colOff>
      <xdr:row>0</xdr:row>
      <xdr:rowOff>342901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7560" y="30481"/>
          <a:ext cx="244366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0</xdr:row>
      <xdr:rowOff>22860</xdr:rowOff>
    </xdr:from>
    <xdr:to>
      <xdr:col>5</xdr:col>
      <xdr:colOff>464820</xdr:colOff>
      <xdr:row>0</xdr:row>
      <xdr:rowOff>343444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6540" y="22860"/>
          <a:ext cx="228600" cy="236764"/>
        </a:xfrm>
        <a:prstGeom prst="rect">
          <a:avLst/>
        </a:prstGeom>
      </xdr:spPr>
    </xdr:pic>
    <xdr:clientData/>
  </xdr:twoCellAnchor>
  <xdr:twoCellAnchor editAs="oneCell">
    <xdr:from>
      <xdr:col>7</xdr:col>
      <xdr:colOff>274320</xdr:colOff>
      <xdr:row>0</xdr:row>
      <xdr:rowOff>22860</xdr:rowOff>
    </xdr:from>
    <xdr:to>
      <xdr:col>7</xdr:col>
      <xdr:colOff>510540</xdr:colOff>
      <xdr:row>0</xdr:row>
      <xdr:rowOff>342900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1440" y="22860"/>
          <a:ext cx="236220" cy="236220"/>
        </a:xfrm>
        <a:prstGeom prst="rect">
          <a:avLst/>
        </a:prstGeom>
      </xdr:spPr>
    </xdr:pic>
    <xdr:clientData/>
  </xdr:twoCellAnchor>
  <xdr:twoCellAnchor editAs="oneCell">
    <xdr:from>
      <xdr:col>8</xdr:col>
      <xdr:colOff>236221</xdr:colOff>
      <xdr:row>0</xdr:row>
      <xdr:rowOff>22861</xdr:rowOff>
    </xdr:from>
    <xdr:to>
      <xdr:col>8</xdr:col>
      <xdr:colOff>457200</xdr:colOff>
      <xdr:row>0</xdr:row>
      <xdr:rowOff>343443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96741" y="22861"/>
          <a:ext cx="220979" cy="236762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0</xdr:row>
      <xdr:rowOff>30480</xdr:rowOff>
    </xdr:from>
    <xdr:to>
      <xdr:col>1</xdr:col>
      <xdr:colOff>487680</xdr:colOff>
      <xdr:row>0</xdr:row>
      <xdr:rowOff>339747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2940" y="30480"/>
          <a:ext cx="251460" cy="225447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0</xdr:row>
      <xdr:rowOff>45721</xdr:rowOff>
    </xdr:from>
    <xdr:to>
      <xdr:col>10</xdr:col>
      <xdr:colOff>4445</xdr:colOff>
      <xdr:row>0</xdr:row>
      <xdr:rowOff>327661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" y="45721"/>
          <a:ext cx="354965" cy="1981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144781</xdr:colOff>
      <xdr:row>0</xdr:row>
      <xdr:rowOff>22861</xdr:rowOff>
    </xdr:from>
    <xdr:to>
      <xdr:col>10</xdr:col>
      <xdr:colOff>525924</xdr:colOff>
      <xdr:row>0</xdr:row>
      <xdr:rowOff>338681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1" y="22861"/>
          <a:ext cx="381143" cy="23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190504</xdr:colOff>
      <xdr:row>0</xdr:row>
      <xdr:rowOff>22861</xdr:rowOff>
    </xdr:from>
    <xdr:to>
      <xdr:col>11</xdr:col>
      <xdr:colOff>514313</xdr:colOff>
      <xdr:row>0</xdr:row>
      <xdr:rowOff>341443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51224" y="22861"/>
          <a:ext cx="323809" cy="23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152402</xdr:colOff>
      <xdr:row>0</xdr:row>
      <xdr:rowOff>38103</xdr:rowOff>
    </xdr:from>
    <xdr:to>
      <xdr:col>12</xdr:col>
      <xdr:colOff>475545</xdr:colOff>
      <xdr:row>0</xdr:row>
      <xdr:rowOff>345637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46522" y="38103"/>
          <a:ext cx="323143" cy="223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%20Hardy\Dropbox\Courses\Actsc622\Sickness_Death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Q1">
            <v>0.01</v>
          </cell>
        </row>
        <row r="4">
          <cell r="Q4">
            <v>4.0000000000000002E-4</v>
          </cell>
          <cell r="S4">
            <v>5.0000000000000001E-4</v>
          </cell>
        </row>
        <row r="5">
          <cell r="Q5">
            <v>3.4699999999999998E-6</v>
          </cell>
          <cell r="S5">
            <v>7.5799999999999999E-5</v>
          </cell>
        </row>
        <row r="6">
          <cell r="Q6">
            <v>0.13800000000000001</v>
          </cell>
          <cell r="S6">
            <v>8.6999999999999994E-2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zoomScaleNormal="100" zoomScalePageLayoutView="125" workbookViewId="0">
      <pane ySplit="8" topLeftCell="A21" activePane="bottomLeft" state="frozen"/>
      <selection pane="bottomLeft" activeCell="H2" sqref="H2"/>
    </sheetView>
  </sheetViews>
  <sheetFormatPr defaultColWidth="11.42578125" defaultRowHeight="12.75" x14ac:dyDescent="0.2"/>
  <cols>
    <col min="1" max="1" width="11.42578125" style="6"/>
    <col min="2" max="2" width="9.85546875" style="6" bestFit="1" customWidth="1"/>
    <col min="3" max="3" width="11.28515625" style="6" bestFit="1" customWidth="1"/>
    <col min="4" max="7" width="11.42578125" style="6"/>
    <col min="8" max="9" width="8.85546875" style="24" bestFit="1" customWidth="1"/>
    <col min="10" max="10" width="11.5703125" style="24" bestFit="1" customWidth="1"/>
    <col min="11" max="13" width="11.42578125" style="24" customWidth="1"/>
    <col min="14" max="16" width="8.85546875" style="25" bestFit="1" customWidth="1"/>
    <col min="17" max="17" width="8.85546875" style="50" customWidth="1"/>
    <col min="18" max="20" width="11.42578125" style="24" customWidth="1"/>
    <col min="21" max="22" width="11.42578125" style="38"/>
    <col min="23" max="16384" width="11.42578125" style="6"/>
  </cols>
  <sheetData>
    <row r="1" spans="1:23" ht="15.75" x14ac:dyDescent="0.25">
      <c r="A1" s="1" t="s">
        <v>0</v>
      </c>
      <c r="B1" s="2"/>
      <c r="C1" s="2"/>
      <c r="D1" s="2"/>
      <c r="E1" s="3"/>
      <c r="F1" s="3"/>
      <c r="G1" s="4"/>
      <c r="H1" s="2"/>
      <c r="I1" s="2"/>
      <c r="J1" s="2"/>
      <c r="K1" s="5"/>
      <c r="L1" s="5"/>
      <c r="M1" s="5"/>
      <c r="N1" s="2"/>
      <c r="O1" s="2"/>
      <c r="P1" s="2"/>
      <c r="R1" s="5"/>
      <c r="S1" s="5"/>
      <c r="T1" s="5"/>
    </row>
    <row r="2" spans="1:23" ht="15.75" x14ac:dyDescent="0.25">
      <c r="A2" s="1" t="s">
        <v>1</v>
      </c>
      <c r="B2" s="2"/>
      <c r="C2" s="2"/>
      <c r="D2" s="2"/>
      <c r="E2" s="72" t="s">
        <v>4</v>
      </c>
      <c r="F2" s="73">
        <v>0.05</v>
      </c>
      <c r="G2" s="72" t="s">
        <v>5</v>
      </c>
      <c r="H2" s="74">
        <v>12</v>
      </c>
      <c r="I2" s="2"/>
      <c r="J2" s="2"/>
      <c r="K2" s="5"/>
      <c r="L2" s="5"/>
      <c r="M2" s="5"/>
      <c r="N2" s="2"/>
      <c r="O2" s="2"/>
      <c r="P2" s="2"/>
      <c r="R2" s="5"/>
      <c r="S2" s="5"/>
      <c r="T2" s="5"/>
    </row>
    <row r="3" spans="1:23" s="30" customFormat="1" x14ac:dyDescent="0.2">
      <c r="A3" s="26"/>
      <c r="B3" s="27"/>
      <c r="C3" s="27"/>
      <c r="D3" s="27"/>
      <c r="E3" s="26"/>
      <c r="F3" s="26"/>
      <c r="G3" s="27"/>
      <c r="H3" s="27"/>
      <c r="I3" s="27"/>
      <c r="J3" s="27"/>
      <c r="K3" s="28"/>
      <c r="L3" s="28"/>
      <c r="M3" s="28"/>
      <c r="N3" s="27"/>
      <c r="O3" s="27"/>
      <c r="P3" s="27"/>
      <c r="Q3" s="51"/>
      <c r="R3" s="28"/>
      <c r="S3" s="28"/>
      <c r="T3" s="28"/>
      <c r="U3" s="39"/>
      <c r="V3" s="39"/>
    </row>
    <row r="4" spans="1:23" s="30" customFormat="1" x14ac:dyDescent="0.2">
      <c r="A4" s="31" t="s">
        <v>2</v>
      </c>
      <c r="B4" s="55">
        <v>2.2000000000000001E-4</v>
      </c>
      <c r="C4" s="32" t="s">
        <v>3</v>
      </c>
      <c r="D4" s="58">
        <v>0.9</v>
      </c>
      <c r="H4" s="33"/>
      <c r="I4" s="27"/>
      <c r="J4" s="27"/>
      <c r="K4" s="28"/>
      <c r="L4" s="28"/>
      <c r="M4" s="28"/>
      <c r="N4" s="27"/>
      <c r="O4" s="27"/>
      <c r="P4" s="27"/>
      <c r="Q4" s="51"/>
      <c r="R4" s="28"/>
      <c r="S4" s="28"/>
      <c r="T4" s="28"/>
      <c r="U4" s="39"/>
      <c r="V4" s="39"/>
    </row>
    <row r="5" spans="1:23" s="30" customFormat="1" ht="14.25" x14ac:dyDescent="0.2">
      <c r="A5" s="31" t="s">
        <v>6</v>
      </c>
      <c r="B5" s="56">
        <v>2.7E-6</v>
      </c>
      <c r="C5" s="34"/>
      <c r="D5" s="35"/>
      <c r="E5" s="64" t="s">
        <v>7</v>
      </c>
      <c r="F5" s="65">
        <f>1/(1+i)</f>
        <v>0.95238095238095233</v>
      </c>
      <c r="G5" s="66" t="s">
        <v>36</v>
      </c>
      <c r="H5" s="66">
        <f>m*(1-v^(1/m))</f>
        <v>4.8691111787194874E-2</v>
      </c>
      <c r="I5" s="27"/>
      <c r="J5" s="27"/>
      <c r="K5" s="28"/>
      <c r="L5" s="28"/>
      <c r="M5" s="28"/>
      <c r="N5" s="27"/>
      <c r="O5" s="27"/>
      <c r="P5" s="27"/>
      <c r="Q5" s="51"/>
      <c r="R5" s="28"/>
      <c r="S5" s="28"/>
      <c r="T5" s="28"/>
      <c r="U5" s="39"/>
      <c r="V5" s="39"/>
    </row>
    <row r="6" spans="1:23" s="30" customFormat="1" x14ac:dyDescent="0.2">
      <c r="A6" s="31" t="s">
        <v>8</v>
      </c>
      <c r="B6" s="57">
        <v>1.1240000000000001</v>
      </c>
      <c r="C6" s="36"/>
      <c r="D6" s="36"/>
      <c r="E6" s="67" t="s">
        <v>9</v>
      </c>
      <c r="F6" s="65">
        <f>LN(1+i)</f>
        <v>4.8790164169432049E-2</v>
      </c>
      <c r="G6" s="68"/>
      <c r="H6" s="66"/>
      <c r="I6" s="27"/>
      <c r="J6" s="27"/>
      <c r="K6" s="28"/>
      <c r="L6" s="28"/>
      <c r="M6" s="28"/>
      <c r="N6" s="27"/>
      <c r="O6" s="27"/>
      <c r="P6" s="27"/>
      <c r="Q6" s="51"/>
      <c r="R6" s="28"/>
      <c r="S6" s="28"/>
      <c r="T6" s="28"/>
      <c r="U6" s="39"/>
      <c r="V6" s="39"/>
    </row>
    <row r="7" spans="1:23" s="30" customFormat="1" x14ac:dyDescent="0.2">
      <c r="A7" s="26"/>
      <c r="B7" s="27"/>
      <c r="C7" s="27"/>
      <c r="D7" s="27"/>
      <c r="E7" s="26"/>
      <c r="F7" s="26"/>
      <c r="G7" s="37"/>
      <c r="H7" s="27"/>
      <c r="I7" s="27"/>
      <c r="J7" s="27"/>
      <c r="K7" s="28"/>
      <c r="L7" s="28"/>
      <c r="M7" s="28"/>
      <c r="N7" s="27"/>
      <c r="O7" s="27"/>
      <c r="P7" s="27"/>
      <c r="Q7" s="51"/>
      <c r="R7" s="28"/>
      <c r="S7" s="28"/>
      <c r="T7" s="28"/>
      <c r="U7" s="39"/>
      <c r="V7" s="39"/>
    </row>
    <row r="8" spans="1:23" ht="19.5" x14ac:dyDescent="0.5">
      <c r="A8" s="7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8" t="s">
        <v>19</v>
      </c>
      <c r="K8" s="8" t="s">
        <v>23</v>
      </c>
      <c r="L8" s="8" t="s">
        <v>24</v>
      </c>
      <c r="M8" s="8" t="s">
        <v>28</v>
      </c>
      <c r="N8" s="8" t="s">
        <v>25</v>
      </c>
      <c r="O8" s="8" t="s">
        <v>26</v>
      </c>
      <c r="P8" s="8" t="s">
        <v>27</v>
      </c>
      <c r="Q8" s="44" t="s">
        <v>35</v>
      </c>
      <c r="R8" s="8" t="s">
        <v>20</v>
      </c>
      <c r="S8" s="8" t="s">
        <v>21</v>
      </c>
      <c r="T8" s="8" t="s">
        <v>22</v>
      </c>
      <c r="U8" s="38" t="s">
        <v>10</v>
      </c>
      <c r="V8" s="8" t="s">
        <v>39</v>
      </c>
      <c r="W8" s="8" t="s">
        <v>38</v>
      </c>
    </row>
    <row r="9" spans="1:23" hidden="1" x14ac:dyDescent="0.2">
      <c r="A9" s="3">
        <v>18</v>
      </c>
      <c r="B9" s="9">
        <f t="shared" ref="B9:B40" si="0">EXP(sel*(A/LN(sel)*(1-sel)-B*cc^x*(cc-sel)/LN(cc/sel)))</f>
        <v>0.99979201386913163</v>
      </c>
      <c r="C9" s="9"/>
      <c r="D9" s="9"/>
      <c r="E9" s="10">
        <f>F10/B9</f>
        <v>100044.19919441693</v>
      </c>
      <c r="F9" s="11"/>
      <c r="G9" s="11"/>
      <c r="H9" s="12">
        <f t="shared" ref="H9:H40" si="1">1+v*B9*I10</f>
        <v>20.054289640475805</v>
      </c>
      <c r="I9" s="13"/>
      <c r="J9" s="9"/>
      <c r="K9" s="9">
        <f t="shared" ref="K9:K40" si="2">H9-(m-1)/(2*m)-(m^2-1)/(12*m^2)*(delta+sel^2*(A+B*cc^x))</f>
        <v>19.591902464299384</v>
      </c>
      <c r="L9" s="9"/>
      <c r="M9" s="9"/>
      <c r="N9" s="9"/>
      <c r="O9" s="9"/>
      <c r="P9" s="9"/>
      <c r="Q9" s="45"/>
      <c r="R9" s="9">
        <f t="shared" ref="R9:R40" si="3">v^10*G19/E9</f>
        <v>0.61233617722639966</v>
      </c>
      <c r="S9" s="9">
        <f t="shared" ref="S9:S40" si="4">v^20*G29/E9</f>
        <v>0.37458824424368681</v>
      </c>
      <c r="T9" s="9">
        <f t="shared" ref="T9:T40" si="5">G34/E9*v^25</f>
        <v>0.29272064046382229</v>
      </c>
      <c r="U9" s="38">
        <f>A9</f>
        <v>18</v>
      </c>
      <c r="V9" s="76">
        <f>H9-R9*J19</f>
        <v>8.0997583077130759</v>
      </c>
      <c r="W9" s="75">
        <f>H9-S9*J29</f>
        <v>13.05785800021698</v>
      </c>
    </row>
    <row r="10" spans="1:23" hidden="1" x14ac:dyDescent="0.2">
      <c r="A10" s="3">
        <v>19</v>
      </c>
      <c r="B10" s="9">
        <f t="shared" si="0"/>
        <v>0.99978952427475665</v>
      </c>
      <c r="C10" s="9">
        <f t="shared" ref="C10:C41" si="6">EXP(A/LN(sel)*(1-sel)-B*cc^x*(cc-sel)/LN(cc/sel))</f>
        <v>0.99976614081780335</v>
      </c>
      <c r="D10" s="9"/>
      <c r="E10" s="10">
        <f t="shared" ref="E10:F73" si="7">F11/B10</f>
        <v>100019.78436623908</v>
      </c>
      <c r="F10" s="10">
        <f>G11/C10</f>
        <v>100023.39138851066</v>
      </c>
      <c r="G10" s="11"/>
      <c r="H10" s="12">
        <f t="shared" si="1"/>
        <v>20.011839701073932</v>
      </c>
      <c r="I10" s="13">
        <f t="shared" ref="I10:I41" si="8">1+v*C10*J11</f>
        <v>20.011166167524944</v>
      </c>
      <c r="J10" s="9"/>
      <c r="K10" s="9">
        <f t="shared" si="2"/>
        <v>19.549452340881178</v>
      </c>
      <c r="L10" s="9"/>
      <c r="M10" s="9"/>
      <c r="N10" s="9"/>
      <c r="O10" s="9"/>
      <c r="P10" s="9"/>
      <c r="Q10" s="45"/>
      <c r="R10" s="9">
        <f t="shared" si="3"/>
        <v>0.61230463203840879</v>
      </c>
      <c r="S10" s="9">
        <f t="shared" si="4"/>
        <v>0.37450613824057144</v>
      </c>
      <c r="T10" s="9">
        <f t="shared" si="5"/>
        <v>0.29259995002527156</v>
      </c>
      <c r="U10" s="38">
        <f t="shared" ref="U10:U73" si="9">A10</f>
        <v>19</v>
      </c>
      <c r="V10" s="76">
        <f t="shared" ref="V10:V73" si="10">H10-R10*J20</f>
        <v>8.0996277265726562</v>
      </c>
      <c r="W10" s="75">
        <f>H10-S10*J30</f>
        <v>13.057206923768861</v>
      </c>
    </row>
    <row r="11" spans="1:23" x14ac:dyDescent="0.2">
      <c r="A11" s="14">
        <v>20</v>
      </c>
      <c r="B11" s="15">
        <f t="shared" si="0"/>
        <v>0.99978672597807927</v>
      </c>
      <c r="C11" s="15">
        <f t="shared" si="6"/>
        <v>0.99976303167247593</v>
      </c>
      <c r="D11" s="15">
        <f t="shared" ref="D11:D42" si="11">EXP(-(A+B/LN(cc)*cc^x*(cc-1)))</f>
        <v>0.99975036097160142</v>
      </c>
      <c r="E11" s="16">
        <f t="shared" si="7"/>
        <v>99995.077040026983</v>
      </c>
      <c r="F11" s="16">
        <f t="shared" si="7"/>
        <v>99998.732629585909</v>
      </c>
      <c r="G11" s="16">
        <v>100000</v>
      </c>
      <c r="H11" s="17">
        <f t="shared" si="1"/>
        <v>19.967315311773387</v>
      </c>
      <c r="I11" s="18">
        <f t="shared" si="8"/>
        <v>19.9666341779369</v>
      </c>
      <c r="J11" s="15">
        <f t="shared" ref="J11:J42" si="12">1+v*D11*J12</f>
        <v>19.966393800426779</v>
      </c>
      <c r="K11" s="15">
        <f t="shared" si="2"/>
        <v>19.504927744746279</v>
      </c>
      <c r="L11" s="15">
        <f t="shared" ref="L11:L42" si="13">I11-(m-1)/(2*m)-(m^2-1)/(12*m^2)*(delta+sel*(A+B*cc^x))</f>
        <v>19.504244764051084</v>
      </c>
      <c r="M11" s="15">
        <f t="shared" ref="M11:M42" si="14">J11-(m-1)/(2*m)-(m^2-1)/(12*m^2)*(delta+(A+B*cc^x))</f>
        <v>19.504002334475732</v>
      </c>
      <c r="N11" s="15">
        <f t="shared" ref="N11:N42" si="15">(1-(1-v)*H11)</f>
        <v>4.9175461344123428E-2</v>
      </c>
      <c r="O11" s="15">
        <f t="shared" ref="O11:O42" si="16">(1-(1-v)*I11)</f>
        <v>4.9207896288718023E-2</v>
      </c>
      <c r="P11" s="40">
        <f t="shared" ref="P11:P42" si="17">(1-(1-v)*J11)</f>
        <v>4.9219342836818947E-2</v>
      </c>
      <c r="Q11" s="40">
        <f t="shared" ref="Q11:Q42" si="18">1-d_m*M11</f>
        <v>5.0328442034332288E-2</v>
      </c>
      <c r="R11" s="15">
        <f t="shared" si="3"/>
        <v>0.6122691771869484</v>
      </c>
      <c r="S11" s="15">
        <f t="shared" si="4"/>
        <v>0.3744138725754585</v>
      </c>
      <c r="T11" s="15">
        <f t="shared" si="5"/>
        <v>0.292464353370886</v>
      </c>
      <c r="U11" s="16">
        <f t="shared" si="9"/>
        <v>20</v>
      </c>
      <c r="V11" s="15">
        <f t="shared" si="10"/>
        <v>8.0994809576464863</v>
      </c>
      <c r="W11" s="77">
        <f>H11-S11*J31</f>
        <v>13.056475194691968</v>
      </c>
    </row>
    <row r="12" spans="1:23" x14ac:dyDescent="0.2">
      <c r="A12" s="3">
        <f t="shared" ref="A12:A29" si="19">A11+1</f>
        <v>21</v>
      </c>
      <c r="B12" s="9">
        <f t="shared" si="0"/>
        <v>0.99978358070196294</v>
      </c>
      <c r="C12" s="9">
        <f t="shared" si="6"/>
        <v>0.99975953700466968</v>
      </c>
      <c r="D12" s="9">
        <f t="shared" si="11"/>
        <v>0.99974668279283296</v>
      </c>
      <c r="E12" s="10">
        <f t="shared" si="7"/>
        <v>99970.04043624537</v>
      </c>
      <c r="F12" s="10">
        <f t="shared" si="7"/>
        <v>99973.750687774387</v>
      </c>
      <c r="G12" s="10">
        <f>G11*D11</f>
        <v>99975.036097160148</v>
      </c>
      <c r="H12" s="12">
        <f t="shared" si="1"/>
        <v>19.920619229124291</v>
      </c>
      <c r="I12" s="13">
        <f t="shared" si="8"/>
        <v>19.919929480838814</v>
      </c>
      <c r="J12" s="9">
        <f t="shared" si="12"/>
        <v>19.919686221562475</v>
      </c>
      <c r="K12" s="9">
        <f t="shared" si="2"/>
        <v>19.458231429615363</v>
      </c>
      <c r="L12" s="9">
        <f t="shared" si="13"/>
        <v>19.457539808639865</v>
      </c>
      <c r="M12" s="9">
        <f t="shared" si="14"/>
        <v>19.457294468596839</v>
      </c>
      <c r="N12" s="9">
        <f t="shared" si="15"/>
        <v>5.1399084327413691E-2</v>
      </c>
      <c r="O12" s="9">
        <f t="shared" si="16"/>
        <v>5.1431929483864991E-2</v>
      </c>
      <c r="P12" s="9">
        <f t="shared" si="17"/>
        <v>5.1443513258928708E-2</v>
      </c>
      <c r="Q12" s="45">
        <f t="shared" si="18"/>
        <v>5.2602699953182896E-2</v>
      </c>
      <c r="R12" s="9">
        <f t="shared" si="3"/>
        <v>0.61222932838451349</v>
      </c>
      <c r="S12" s="9">
        <f t="shared" si="4"/>
        <v>0.37431019310148905</v>
      </c>
      <c r="T12" s="9">
        <f t="shared" si="5"/>
        <v>0.2923120177391188</v>
      </c>
      <c r="U12" s="38">
        <f t="shared" si="9"/>
        <v>21</v>
      </c>
      <c r="V12" s="76">
        <f t="shared" si="10"/>
        <v>8.0993159947750346</v>
      </c>
      <c r="W12" s="75">
        <f t="shared" ref="W12:W75" si="20">H12-S12*J32</f>
        <v>13.055652833339021</v>
      </c>
    </row>
    <row r="13" spans="1:23" x14ac:dyDescent="0.2">
      <c r="A13" s="3">
        <f t="shared" si="19"/>
        <v>22</v>
      </c>
      <c r="B13" s="9">
        <f t="shared" si="0"/>
        <v>0.99978004542341958</v>
      </c>
      <c r="C13" s="9">
        <f t="shared" si="6"/>
        <v>0.99975560901263716</v>
      </c>
      <c r="D13" s="9">
        <f t="shared" si="11"/>
        <v>0.99974254853605071</v>
      </c>
      <c r="E13" s="10">
        <f t="shared" si="7"/>
        <v>99944.633228704013</v>
      </c>
      <c r="F13" s="10">
        <f t="shared" si="7"/>
        <v>99948.404990269424</v>
      </c>
      <c r="G13" s="10">
        <f t="shared" ref="G13:G76" si="21">G12*D12</f>
        <v>99949.710700229596</v>
      </c>
      <c r="H13" s="12">
        <f t="shared" si="1"/>
        <v>19.871650149453057</v>
      </c>
      <c r="I13" s="13">
        <f t="shared" si="8"/>
        <v>19.870950647771025</v>
      </c>
      <c r="J13" s="9">
        <f t="shared" si="12"/>
        <v>19.870704123913715</v>
      </c>
      <c r="K13" s="9">
        <f t="shared" si="2"/>
        <v>19.409262088634566</v>
      </c>
      <c r="L13" s="9">
        <f t="shared" si="13"/>
        <v>19.408560685228117</v>
      </c>
      <c r="M13" s="9">
        <f t="shared" si="14"/>
        <v>19.408312048343678</v>
      </c>
      <c r="N13" s="9">
        <f t="shared" si="15"/>
        <v>5.3730945264139129E-2</v>
      </c>
      <c r="O13" s="9">
        <f t="shared" si="16"/>
        <v>5.3764254868045369E-2</v>
      </c>
      <c r="P13" s="9">
        <f t="shared" si="17"/>
        <v>5.3775994099345859E-2</v>
      </c>
      <c r="Q13" s="45">
        <f t="shared" si="18"/>
        <v>5.4987708453336892E-2</v>
      </c>
      <c r="R13" s="9">
        <f t="shared" si="3"/>
        <v>0.61218454142641165</v>
      </c>
      <c r="S13" s="9">
        <f t="shared" si="4"/>
        <v>0.37419369164317284</v>
      </c>
      <c r="T13" s="9">
        <f t="shared" si="5"/>
        <v>0.29214088720243553</v>
      </c>
      <c r="U13" s="38">
        <f t="shared" si="9"/>
        <v>22</v>
      </c>
      <c r="V13" s="76">
        <f t="shared" si="10"/>
        <v>8.0991305833314478</v>
      </c>
      <c r="W13" s="75">
        <f t="shared" si="20"/>
        <v>13.054728628184272</v>
      </c>
    </row>
    <row r="14" spans="1:23" x14ac:dyDescent="0.2">
      <c r="A14" s="3">
        <f t="shared" si="19"/>
        <v>23</v>
      </c>
      <c r="B14" s="9">
        <f t="shared" si="0"/>
        <v>0.99977607178525907</v>
      </c>
      <c r="C14" s="9">
        <f t="shared" si="6"/>
        <v>0.9997511939680146</v>
      </c>
      <c r="D14" s="9">
        <f t="shared" si="11"/>
        <v>0.99973790165183529</v>
      </c>
      <c r="E14" s="10">
        <f t="shared" si="7"/>
        <v>99918.808983154217</v>
      </c>
      <c r="F14" s="10">
        <f t="shared" si="7"/>
        <v>99922.649949220708</v>
      </c>
      <c r="G14" s="10">
        <f t="shared" si="21"/>
        <v>99923.978500888508</v>
      </c>
      <c r="H14" s="12">
        <f t="shared" si="1"/>
        <v>19.820302600336078</v>
      </c>
      <c r="I14" s="13">
        <f t="shared" si="8"/>
        <v>19.819592066906782</v>
      </c>
      <c r="J14" s="9">
        <f t="shared" si="12"/>
        <v>19.819341848682857</v>
      </c>
      <c r="K14" s="9">
        <f t="shared" si="2"/>
        <v>19.357914245805638</v>
      </c>
      <c r="L14" s="9">
        <f t="shared" si="13"/>
        <v>19.357201778017266</v>
      </c>
      <c r="M14" s="9">
        <f t="shared" si="14"/>
        <v>19.356949410505479</v>
      </c>
      <c r="N14" s="9">
        <f t="shared" si="15"/>
        <v>5.6176066650661882E-2</v>
      </c>
      <c r="O14" s="9">
        <f t="shared" si="16"/>
        <v>5.6209901575866472E-2</v>
      </c>
      <c r="P14" s="9">
        <f t="shared" si="17"/>
        <v>5.6221816729386753E-2</v>
      </c>
      <c r="Q14" s="45">
        <f t="shared" si="18"/>
        <v>5.7488612394001826E-2</v>
      </c>
      <c r="R14" s="9">
        <f t="shared" si="3"/>
        <v>0.61213420479642155</v>
      </c>
      <c r="S14" s="9">
        <f t="shared" si="4"/>
        <v>0.37406278728692138</v>
      </c>
      <c r="T14" s="9">
        <f t="shared" si="5"/>
        <v>0.29194865606749776</v>
      </c>
      <c r="U14" s="38">
        <f t="shared" si="9"/>
        <v>23</v>
      </c>
      <c r="V14" s="76">
        <f t="shared" si="10"/>
        <v>8.0989221894896275</v>
      </c>
      <c r="W14" s="75">
        <f t="shared" si="20"/>
        <v>13.05368998454219</v>
      </c>
    </row>
    <row r="15" spans="1:23" x14ac:dyDescent="0.2">
      <c r="A15" s="3">
        <f t="shared" si="19"/>
        <v>24</v>
      </c>
      <c r="B15" s="9">
        <f t="shared" si="0"/>
        <v>0.99977160543481891</v>
      </c>
      <c r="C15" s="9">
        <f t="shared" si="6"/>
        <v>0.99974623148113262</v>
      </c>
      <c r="D15" s="9">
        <f t="shared" si="11"/>
        <v>0.99973267857975967</v>
      </c>
      <c r="E15" s="10">
        <f t="shared" si="7"/>
        <v>99892.515526740826</v>
      </c>
      <c r="F15" s="10">
        <f t="shared" si="7"/>
        <v>99896.434342639579</v>
      </c>
      <c r="G15" s="10">
        <f t="shared" si="21"/>
        <v>99897.788591181379</v>
      </c>
      <c r="H15" s="12">
        <f t="shared" si="1"/>
        <v>19.766466837259294</v>
      </c>
      <c r="I15" s="13">
        <f t="shared" si="8"/>
        <v>19.765743838083573</v>
      </c>
      <c r="J15" s="9">
        <f t="shared" si="12"/>
        <v>19.765489443250747</v>
      </c>
      <c r="K15" s="9">
        <f t="shared" si="2"/>
        <v>19.304078152596627</v>
      </c>
      <c r="L15" s="9">
        <f t="shared" si="13"/>
        <v>19.303353182380469</v>
      </c>
      <c r="M15" s="9">
        <f t="shared" si="14"/>
        <v>19.303096597502712</v>
      </c>
      <c r="N15" s="9">
        <f t="shared" si="15"/>
        <v>5.8739674416223076E-2</v>
      </c>
      <c r="O15" s="9">
        <f t="shared" si="16"/>
        <v>5.8774102948400242E-2</v>
      </c>
      <c r="P15" s="9">
        <f t="shared" si="17"/>
        <v>5.8786216988058637E-2</v>
      </c>
      <c r="Q15" s="45">
        <f t="shared" si="18"/>
        <v>6.011076573197438E-2</v>
      </c>
      <c r="R15" s="9">
        <f t="shared" si="3"/>
        <v>0.61207763136486215</v>
      </c>
      <c r="S15" s="9">
        <f t="shared" si="4"/>
        <v>0.37391570545384983</v>
      </c>
      <c r="T15" s="9">
        <f t="shared" si="5"/>
        <v>0.29173273925694149</v>
      </c>
      <c r="U15" s="38">
        <f t="shared" si="9"/>
        <v>24</v>
      </c>
      <c r="V15" s="76">
        <f t="shared" si="10"/>
        <v>8.0986879657021493</v>
      </c>
      <c r="W15" s="75">
        <f t="shared" si="20"/>
        <v>13.052522754913699</v>
      </c>
    </row>
    <row r="16" spans="1:23" x14ac:dyDescent="0.2">
      <c r="A16" s="3">
        <f t="shared" si="19"/>
        <v>25</v>
      </c>
      <c r="B16" s="9">
        <f t="shared" si="0"/>
        <v>0.99976658528074147</v>
      </c>
      <c r="C16" s="9">
        <f t="shared" si="6"/>
        <v>0.99974065367528064</v>
      </c>
      <c r="D16" s="9">
        <f t="shared" si="11"/>
        <v>0.99972680787931956</v>
      </c>
      <c r="E16" s="10">
        <f t="shared" si="7"/>
        <v>99865.694239839795</v>
      </c>
      <c r="F16" s="10">
        <f t="shared" si="7"/>
        <v>99869.700619092255</v>
      </c>
      <c r="G16" s="10">
        <f t="shared" si="21"/>
        <v>99871.083772456317</v>
      </c>
      <c r="H16" s="12">
        <f t="shared" si="1"/>
        <v>19.710028746835771</v>
      </c>
      <c r="I16" s="13">
        <f t="shared" si="8"/>
        <v>19.709291674224222</v>
      </c>
      <c r="J16" s="9">
        <f t="shared" si="12"/>
        <v>19.709032561989318</v>
      </c>
      <c r="K16" s="9">
        <f t="shared" si="2"/>
        <v>19.247639691104474</v>
      </c>
      <c r="L16" s="9">
        <f t="shared" si="13"/>
        <v>19.246900606222642</v>
      </c>
      <c r="M16" s="9">
        <f t="shared" si="14"/>
        <v>19.246639258131868</v>
      </c>
      <c r="N16" s="9">
        <f t="shared" si="15"/>
        <v>6.1427202531628922E-2</v>
      </c>
      <c r="O16" s="9">
        <f t="shared" si="16"/>
        <v>6.1462301227417027E-2</v>
      </c>
      <c r="P16" s="9">
        <f t="shared" si="17"/>
        <v>6.1474639905269579E-2</v>
      </c>
      <c r="Q16" s="45">
        <f t="shared" si="18"/>
        <v>6.2859736354487827E-2</v>
      </c>
      <c r="R16" s="9">
        <f t="shared" si="3"/>
        <v>0.61201404906898171</v>
      </c>
      <c r="S16" s="9">
        <f t="shared" si="4"/>
        <v>0.37375045450657018</v>
      </c>
      <c r="T16" s="9">
        <f t="shared" si="5"/>
        <v>0.29149023937113033</v>
      </c>
      <c r="U16" s="38">
        <f t="shared" si="9"/>
        <v>25</v>
      </c>
      <c r="V16" s="76">
        <f t="shared" si="10"/>
        <v>8.0984247119232791</v>
      </c>
      <c r="W16" s="75">
        <f t="shared" si="20"/>
        <v>13.051211048783042</v>
      </c>
    </row>
    <row r="17" spans="1:23" x14ac:dyDescent="0.2">
      <c r="A17" s="3">
        <f t="shared" si="19"/>
        <v>26</v>
      </c>
      <c r="B17" s="9">
        <f t="shared" si="0"/>
        <v>0.99976094265764859</v>
      </c>
      <c r="C17" s="9">
        <f t="shared" si="6"/>
        <v>0.99973438425865035</v>
      </c>
      <c r="D17" s="9">
        <f t="shared" si="11"/>
        <v>0.99972020925317651</v>
      </c>
      <c r="E17" s="10">
        <f t="shared" si="7"/>
        <v>99838.279260786076</v>
      </c>
      <c r="F17" s="10">
        <f t="shared" si="7"/>
        <v>99842.384116855246</v>
      </c>
      <c r="G17" s="10">
        <f t="shared" si="21"/>
        <v>99843.799779285866</v>
      </c>
      <c r="H17" s="12">
        <f t="shared" si="1"/>
        <v>19.650869758125086</v>
      </c>
      <c r="I17" s="13">
        <f t="shared" si="8"/>
        <v>19.650116810676323</v>
      </c>
      <c r="J17" s="9">
        <f t="shared" si="12"/>
        <v>19.649852374930148</v>
      </c>
      <c r="K17" s="9">
        <f t="shared" si="2"/>
        <v>19.188480285312654</v>
      </c>
      <c r="L17" s="9">
        <f t="shared" si="13"/>
        <v>19.187725279251261</v>
      </c>
      <c r="M17" s="9">
        <f t="shared" si="14"/>
        <v>19.187458556157715</v>
      </c>
      <c r="N17" s="9">
        <f t="shared" si="15"/>
        <v>6.4244297232137648E-2</v>
      </c>
      <c r="O17" s="9">
        <f t="shared" si="16"/>
        <v>6.428015187255498E-2</v>
      </c>
      <c r="P17" s="9">
        <f t="shared" si="17"/>
        <v>6.4292744050944317E-2</v>
      </c>
      <c r="Q17" s="45">
        <f t="shared" si="18"/>
        <v>6.574131052995591E-2</v>
      </c>
      <c r="R17" s="9">
        <f t="shared" si="3"/>
        <v>0.61194259045256194</v>
      </c>
      <c r="S17" s="9">
        <f t="shared" si="4"/>
        <v>0.37356479961786082</v>
      </c>
      <c r="T17" s="9">
        <f t="shared" si="5"/>
        <v>0.29121791010955478</v>
      </c>
      <c r="U17" s="38">
        <f t="shared" si="9"/>
        <v>26</v>
      </c>
      <c r="V17" s="76">
        <f t="shared" si="10"/>
        <v>8.0981288320565348</v>
      </c>
      <c r="W17" s="75">
        <f t="shared" si="20"/>
        <v>13.049737019445061</v>
      </c>
    </row>
    <row r="18" spans="1:23" x14ac:dyDescent="0.2">
      <c r="A18" s="3">
        <f t="shared" si="19"/>
        <v>27</v>
      </c>
      <c r="B18" s="9">
        <f t="shared" si="0"/>
        <v>0.99975460038730701</v>
      </c>
      <c r="C18" s="9">
        <f t="shared" si="6"/>
        <v>0.99972733748128861</v>
      </c>
      <c r="D18" s="9">
        <f t="shared" si="11"/>
        <v>0.99971279244938138</v>
      </c>
      <c r="E18" s="10">
        <f t="shared" si="7"/>
        <v>99810.196592850465</v>
      </c>
      <c r="F18" s="10">
        <f t="shared" si="7"/>
        <v>99814.412187081049</v>
      </c>
      <c r="G18" s="10">
        <f t="shared" si="21"/>
        <v>99815.864407979927</v>
      </c>
      <c r="H18" s="12">
        <f t="shared" si="1"/>
        <v>19.588866763784957</v>
      </c>
      <c r="I18" s="13">
        <f t="shared" si="8"/>
        <v>19.588095924184699</v>
      </c>
      <c r="J18" s="9">
        <f t="shared" si="12"/>
        <v>19.587825485998032</v>
      </c>
      <c r="K18" s="9">
        <f t="shared" si="2"/>
        <v>19.126476822173327</v>
      </c>
      <c r="L18" s="9">
        <f t="shared" si="13"/>
        <v>19.125703871871639</v>
      </c>
      <c r="M18" s="9">
        <f t="shared" si="14"/>
        <v>19.125431088461156</v>
      </c>
      <c r="N18" s="9">
        <f t="shared" si="15"/>
        <v>6.7196820772143839E-2</v>
      </c>
      <c r="O18" s="9">
        <f t="shared" si="16"/>
        <v>6.7233527419775174E-2</v>
      </c>
      <c r="P18" s="9">
        <f t="shared" si="17"/>
        <v>6.7246405428664113E-2</v>
      </c>
      <c r="Q18" s="45">
        <f t="shared" si="18"/>
        <v>6.8761496893445684E-2</v>
      </c>
      <c r="R18" s="9">
        <f t="shared" si="3"/>
        <v>0.61186228092718331</v>
      </c>
      <c r="S18" s="9">
        <f t="shared" si="4"/>
        <v>0.37335623360410203</v>
      </c>
      <c r="T18" s="9">
        <f t="shared" si="5"/>
        <v>0.29091211571525127</v>
      </c>
      <c r="U18" s="38">
        <f t="shared" si="9"/>
        <v>27</v>
      </c>
      <c r="V18" s="76">
        <f t="shared" si="10"/>
        <v>8.0977962850430369</v>
      </c>
      <c r="W18" s="75">
        <f t="shared" si="20"/>
        <v>13.048080625175643</v>
      </c>
    </row>
    <row r="19" spans="1:23" x14ac:dyDescent="0.2">
      <c r="A19" s="3">
        <f t="shared" si="19"/>
        <v>28</v>
      </c>
      <c r="B19" s="9">
        <f t="shared" si="0"/>
        <v>0.99974747172347</v>
      </c>
      <c r="C19" s="9">
        <f t="shared" si="6"/>
        <v>0.99971941696282496</v>
      </c>
      <c r="D19" s="9">
        <f t="shared" si="11"/>
        <v>0.9997044560275975</v>
      </c>
      <c r="E19" s="10">
        <f t="shared" si="7"/>
        <v>99781.363101543349</v>
      </c>
      <c r="F19" s="10">
        <f t="shared" si="7"/>
        <v>99785.703209263767</v>
      </c>
      <c r="G19" s="10">
        <f t="shared" si="21"/>
        <v>99787.196538050426</v>
      </c>
      <c r="H19" s="12">
        <f t="shared" si="1"/>
        <v>19.523892052989066</v>
      </c>
      <c r="I19" s="13">
        <f t="shared" si="8"/>
        <v>19.523101063413733</v>
      </c>
      <c r="J19" s="9">
        <f t="shared" si="12"/>
        <v>19.522823862720703</v>
      </c>
      <c r="K19" s="9">
        <f t="shared" si="2"/>
        <v>19.061501584447139</v>
      </c>
      <c r="L19" s="9">
        <f t="shared" si="13"/>
        <v>19.060708425622565</v>
      </c>
      <c r="M19" s="9">
        <f t="shared" si="14"/>
        <v>19.060428814652596</v>
      </c>
      <c r="N19" s="9">
        <f t="shared" si="15"/>
        <v>7.02908546195673E-2</v>
      </c>
      <c r="O19" s="9">
        <f t="shared" si="16"/>
        <v>7.0328520789821214E-2</v>
      </c>
      <c r="P19" s="9">
        <f t="shared" si="17"/>
        <v>7.034172082282264E-2</v>
      </c>
      <c r="Q19" s="45">
        <f t="shared" si="18"/>
        <v>7.1926529873880152E-2</v>
      </c>
      <c r="R19" s="9">
        <f t="shared" si="3"/>
        <v>0.61177202560156374</v>
      </c>
      <c r="S19" s="9">
        <f t="shared" si="4"/>
        <v>0.37312194440052088</v>
      </c>
      <c r="T19" s="9">
        <f t="shared" si="5"/>
        <v>0.2905687860932078</v>
      </c>
      <c r="U19" s="38">
        <f t="shared" si="9"/>
        <v>28</v>
      </c>
      <c r="V19" s="76">
        <f t="shared" si="10"/>
        <v>8.0974225299371554</v>
      </c>
      <c r="W19" s="75">
        <f t="shared" si="20"/>
        <v>13.046219361767255</v>
      </c>
    </row>
    <row r="20" spans="1:23" x14ac:dyDescent="0.2">
      <c r="A20" s="3">
        <f t="shared" si="19"/>
        <v>29</v>
      </c>
      <c r="B20" s="9">
        <f t="shared" si="0"/>
        <v>0.99973945916599283</v>
      </c>
      <c r="C20" s="9">
        <f t="shared" si="6"/>
        <v>0.9997105143749776</v>
      </c>
      <c r="D20" s="9">
        <f t="shared" si="11"/>
        <v>0.99969508597249268</v>
      </c>
      <c r="E20" s="10">
        <f t="shared" si="7"/>
        <v>99751.685388894024</v>
      </c>
      <c r="F20" s="10">
        <f t="shared" si="7"/>
        <v>99756.165485889505</v>
      </c>
      <c r="G20" s="10">
        <f t="shared" si="21"/>
        <v>99757.705033590668</v>
      </c>
      <c r="H20" s="12">
        <f t="shared" si="1"/>
        <v>19.455813258264595</v>
      </c>
      <c r="I20" s="13">
        <f t="shared" si="8"/>
        <v>19.454999593155669</v>
      </c>
      <c r="J20" s="9">
        <f t="shared" si="12"/>
        <v>19.454714779544641</v>
      </c>
      <c r="K20" s="9">
        <f t="shared" si="2"/>
        <v>18.993422197453011</v>
      </c>
      <c r="L20" s="9">
        <f t="shared" si="13"/>
        <v>18.992606297287104</v>
      </c>
      <c r="M20" s="9">
        <f t="shared" si="14"/>
        <v>18.99231900027943</v>
      </c>
      <c r="N20" s="9">
        <f t="shared" si="15"/>
        <v>7.3532701987399252E-2</v>
      </c>
      <c r="O20" s="9">
        <f t="shared" si="16"/>
        <v>7.3571447944967061E-2</v>
      </c>
      <c r="P20" s="9">
        <f t="shared" si="17"/>
        <v>7.3585010497873138E-2</v>
      </c>
      <c r="Q20" s="45">
        <f t="shared" si="18"/>
        <v>7.5242872459329035E-2</v>
      </c>
      <c r="R20" s="9">
        <f t="shared" si="3"/>
        <v>0.61167059450762651</v>
      </c>
      <c r="S20" s="9">
        <f t="shared" si="4"/>
        <v>0.37285877882906321</v>
      </c>
      <c r="T20" s="9">
        <f t="shared" si="5"/>
        <v>0.29018336724712518</v>
      </c>
      <c r="U20" s="38">
        <f t="shared" si="9"/>
        <v>29</v>
      </c>
      <c r="V20" s="76">
        <f t="shared" si="10"/>
        <v>8.0970024642374696</v>
      </c>
      <c r="W20" s="75">
        <f t="shared" si="20"/>
        <v>13.044127963134738</v>
      </c>
    </row>
    <row r="21" spans="1:23" x14ac:dyDescent="0.2">
      <c r="A21" s="14">
        <f t="shared" si="19"/>
        <v>30</v>
      </c>
      <c r="B21" s="15">
        <f t="shared" si="0"/>
        <v>0.99973045312804376</v>
      </c>
      <c r="C21" s="15">
        <f t="shared" si="6"/>
        <v>0.99970050796087084</v>
      </c>
      <c r="D21" s="15">
        <f t="shared" si="11"/>
        <v>0.99968455413538904</v>
      </c>
      <c r="E21" s="16">
        <f t="shared" si="7"/>
        <v>99721.058529760121</v>
      </c>
      <c r="F21" s="22">
        <f t="shared" si="7"/>
        <v>99725.696001589182</v>
      </c>
      <c r="G21" s="16">
        <f t="shared" si="21"/>
        <v>99727.28750997399</v>
      </c>
      <c r="H21" s="17">
        <f t="shared" si="1"/>
        <v>19.384493318640512</v>
      </c>
      <c r="I21" s="18">
        <f t="shared" si="8"/>
        <v>19.383654154597373</v>
      </c>
      <c r="J21" s="15">
        <f t="shared" si="12"/>
        <v>19.383360777123052</v>
      </c>
      <c r="K21" s="15">
        <f t="shared" si="2"/>
        <v>18.922101592117837</v>
      </c>
      <c r="L21" s="15">
        <f t="shared" si="13"/>
        <v>18.921260119049816</v>
      </c>
      <c r="M21" s="15">
        <f t="shared" si="14"/>
        <v>18.920964175992296</v>
      </c>
      <c r="N21" s="15">
        <f t="shared" si="15"/>
        <v>7.6928889588546046E-2</v>
      </c>
      <c r="O21" s="15">
        <f t="shared" si="16"/>
        <v>7.6968849781076432E-2</v>
      </c>
      <c r="P21" s="40">
        <f t="shared" si="17"/>
        <v>7.6982820136996533E-2</v>
      </c>
      <c r="Q21" s="40">
        <f t="shared" si="18"/>
        <v>7.8717218185249571E-2</v>
      </c>
      <c r="R21" s="15">
        <f t="shared" si="3"/>
        <v>0.61155660603234308</v>
      </c>
      <c r="S21" s="15">
        <f t="shared" si="4"/>
        <v>0.37256320228376577</v>
      </c>
      <c r="T21" s="15">
        <f t="shared" si="5"/>
        <v>0.28975076668062527</v>
      </c>
      <c r="U21" s="16">
        <f t="shared" si="9"/>
        <v>30</v>
      </c>
      <c r="V21" s="15">
        <f t="shared" si="10"/>
        <v>8.0965303546541811</v>
      </c>
      <c r="W21" s="77">
        <f t="shared" si="20"/>
        <v>13.041778066355107</v>
      </c>
    </row>
    <row r="22" spans="1:23" x14ac:dyDescent="0.2">
      <c r="A22" s="3">
        <f t="shared" si="19"/>
        <v>31</v>
      </c>
      <c r="B22" s="9">
        <f t="shared" si="0"/>
        <v>0.99972033043823272</v>
      </c>
      <c r="C22" s="9">
        <f t="shared" si="6"/>
        <v>0.99968926087097132</v>
      </c>
      <c r="D22" s="9">
        <f t="shared" si="11"/>
        <v>0.99967271648292844</v>
      </c>
      <c r="E22" s="10">
        <f t="shared" si="7"/>
        <v>99689.364653444645</v>
      </c>
      <c r="F22" s="10">
        <f t="shared" si="7"/>
        <v>99694.179030365252</v>
      </c>
      <c r="G22" s="10">
        <f t="shared" si="21"/>
        <v>99695.828949540097</v>
      </c>
      <c r="H22" s="12">
        <f t="shared" si="1"/>
        <v>19.309790461752034</v>
      </c>
      <c r="I22" s="13">
        <f t="shared" si="8"/>
        <v>19.308922644272148</v>
      </c>
      <c r="J22" s="9">
        <f t="shared" si="12"/>
        <v>19.308619640196053</v>
      </c>
      <c r="K22" s="9">
        <f t="shared" si="2"/>
        <v>18.84739798697009</v>
      </c>
      <c r="L22" s="9">
        <f t="shared" si="13"/>
        <v>18.846527777325406</v>
      </c>
      <c r="M22" s="9">
        <f t="shared" si="14"/>
        <v>18.846222115288423</v>
      </c>
      <c r="N22" s="9">
        <f t="shared" si="15"/>
        <v>8.0486168487997389E-2</v>
      </c>
      <c r="O22" s="9">
        <f t="shared" si="16"/>
        <v>8.052749312989671E-2</v>
      </c>
      <c r="P22" s="9">
        <f t="shared" si="17"/>
        <v>8.0541921895425084E-2</v>
      </c>
      <c r="Q22" s="45">
        <f t="shared" si="18"/>
        <v>8.2356492218187194E-2</v>
      </c>
      <c r="R22" s="9">
        <f t="shared" si="3"/>
        <v>0.61142850834276841</v>
      </c>
      <c r="S22" s="9">
        <f t="shared" si="4"/>
        <v>0.37223125393377371</v>
      </c>
      <c r="T22" s="9">
        <f t="shared" si="5"/>
        <v>0.28926529342225954</v>
      </c>
      <c r="U22" s="38">
        <f t="shared" si="9"/>
        <v>31</v>
      </c>
      <c r="V22" s="76">
        <f t="shared" si="10"/>
        <v>8.0959997593969373</v>
      </c>
      <c r="W22" s="75">
        <f t="shared" si="20"/>
        <v>13.039137837137581</v>
      </c>
    </row>
    <row r="23" spans="1:23" x14ac:dyDescent="0.2">
      <c r="A23" s="3">
        <f t="shared" si="19"/>
        <v>32</v>
      </c>
      <c r="B23" s="9">
        <f t="shared" si="0"/>
        <v>0.99970895265723392</v>
      </c>
      <c r="C23" s="9">
        <f t="shared" si="6"/>
        <v>0.99967661929296736</v>
      </c>
      <c r="D23" s="9">
        <f t="shared" si="11"/>
        <v>0.99965941112888679</v>
      </c>
      <c r="E23" s="10">
        <f t="shared" si="7"/>
        <v>99656.471351922592</v>
      </c>
      <c r="F23" s="10">
        <f t="shared" si="7"/>
        <v>99661.484572519155</v>
      </c>
      <c r="G23" s="10">
        <f t="shared" si="21"/>
        <v>99663.200148004122</v>
      </c>
      <c r="H23" s="12">
        <f t="shared" si="1"/>
        <v>19.231558207818949</v>
      </c>
      <c r="I23" s="13">
        <f t="shared" si="8"/>
        <v>19.23065821459501</v>
      </c>
      <c r="J23" s="9">
        <f t="shared" si="12"/>
        <v>19.230344396954589</v>
      </c>
      <c r="K23" s="9">
        <f t="shared" si="2"/>
        <v>18.76916489199359</v>
      </c>
      <c r="L23" s="9">
        <f t="shared" si="13"/>
        <v>18.768262413155583</v>
      </c>
      <c r="M23" s="9">
        <f t="shared" si="14"/>
        <v>18.76794583372175</v>
      </c>
      <c r="N23" s="9">
        <f t="shared" si="15"/>
        <v>8.421151391338233E-2</v>
      </c>
      <c r="O23" s="9">
        <f t="shared" si="16"/>
        <v>8.4254370733569894E-2</v>
      </c>
      <c r="P23" s="9">
        <f t="shared" si="17"/>
        <v>8.4269314430732822E-2</v>
      </c>
      <c r="Q23" s="45">
        <f t="shared" si="18"/>
        <v>8.6167851394235995E-2</v>
      </c>
      <c r="R23" s="9">
        <f t="shared" si="3"/>
        <v>0.61128455856792085</v>
      </c>
      <c r="S23" s="9">
        <f t="shared" si="4"/>
        <v>0.37185849702186885</v>
      </c>
      <c r="T23" s="9">
        <f t="shared" si="5"/>
        <v>0.28872059236257414</v>
      </c>
      <c r="U23" s="38">
        <f t="shared" si="9"/>
        <v>32</v>
      </c>
      <c r="V23" s="76">
        <f t="shared" si="10"/>
        <v>8.095403440959247</v>
      </c>
      <c r="W23" s="75">
        <f t="shared" si="20"/>
        <v>13.036171551329446</v>
      </c>
    </row>
    <row r="24" spans="1:23" x14ac:dyDescent="0.2">
      <c r="A24" s="3">
        <f t="shared" si="19"/>
        <v>33</v>
      </c>
      <c r="B24" s="9">
        <f t="shared" si="0"/>
        <v>0.99969616418596197</v>
      </c>
      <c r="C24" s="9">
        <f t="shared" si="6"/>
        <v>0.99966241035011283</v>
      </c>
      <c r="D24" s="9">
        <f t="shared" si="11"/>
        <v>0.99964445612233466</v>
      </c>
      <c r="E24" s="10">
        <f t="shared" si="7"/>
        <v>99622.229893779717</v>
      </c>
      <c r="F24" s="10">
        <f t="shared" si="7"/>
        <v>99627.466600746164</v>
      </c>
      <c r="G24" s="10">
        <f t="shared" si="21"/>
        <v>99629.255971174178</v>
      </c>
      <c r="H24" s="12">
        <f t="shared" si="1"/>
        <v>19.14964539870471</v>
      </c>
      <c r="I24" s="13">
        <f t="shared" si="8"/>
        <v>19.148709299168821</v>
      </c>
      <c r="J24" s="9">
        <f t="shared" si="12"/>
        <v>19.148383343068776</v>
      </c>
      <c r="K24" s="9">
        <f t="shared" si="2"/>
        <v>18.68725113754655</v>
      </c>
      <c r="L24" s="9">
        <f t="shared" si="13"/>
        <v>18.686312447359615</v>
      </c>
      <c r="M24" s="9">
        <f t="shared" si="14"/>
        <v>18.685983612758406</v>
      </c>
      <c r="N24" s="9">
        <f t="shared" si="15"/>
        <v>8.8112123871203263E-2</v>
      </c>
      <c r="O24" s="9">
        <f t="shared" si="16"/>
        <v>8.8156700039578872E-2</v>
      </c>
      <c r="P24" s="9">
        <f t="shared" si="17"/>
        <v>8.817222175862871E-2</v>
      </c>
      <c r="Q24" s="45">
        <f t="shared" si="18"/>
        <v>9.0158683057488975E-2</v>
      </c>
      <c r="R24" s="9">
        <f t="shared" si="3"/>
        <v>0.61112279947512504</v>
      </c>
      <c r="S24" s="9">
        <f t="shared" si="4"/>
        <v>0.37143996381825056</v>
      </c>
      <c r="T24" s="9">
        <f t="shared" si="5"/>
        <v>0.28810957264124509</v>
      </c>
      <c r="U24" s="38">
        <f t="shared" si="9"/>
        <v>33</v>
      </c>
      <c r="V24" s="76">
        <f t="shared" si="10"/>
        <v>8.0947332682559558</v>
      </c>
      <c r="W24" s="75">
        <f t="shared" si="20"/>
        <v>13.0328391276507</v>
      </c>
    </row>
    <row r="25" spans="1:23" x14ac:dyDescent="0.2">
      <c r="A25" s="3">
        <f t="shared" si="19"/>
        <v>34</v>
      </c>
      <c r="B25" s="9">
        <f t="shared" si="0"/>
        <v>0.99968179013953062</v>
      </c>
      <c r="C25" s="9">
        <f t="shared" si="6"/>
        <v>0.99964643973942069</v>
      </c>
      <c r="D25" s="9">
        <f t="shared" si="11"/>
        <v>0.99962764696203188</v>
      </c>
      <c r="E25" s="10">
        <f t="shared" si="7"/>
        <v>99586.473220529137</v>
      </c>
      <c r="F25" s="10">
        <f t="shared" si="7"/>
        <v>99591.961092463651</v>
      </c>
      <c r="G25" s="10">
        <f t="shared" si="21"/>
        <v>99593.833399177267</v>
      </c>
      <c r="H25" s="12">
        <f t="shared" si="1"/>
        <v>19.063896255569023</v>
      </c>
      <c r="I25" s="13">
        <f t="shared" si="8"/>
        <v>19.062919666354716</v>
      </c>
      <c r="J25" s="9">
        <f t="shared" si="12"/>
        <v>19.062580093867098</v>
      </c>
      <c r="K25" s="9">
        <f t="shared" si="2"/>
        <v>18.601500931856798</v>
      </c>
      <c r="L25" s="9">
        <f t="shared" si="13"/>
        <v>18.60052163392988</v>
      </c>
      <c r="M25" s="9">
        <f t="shared" si="14"/>
        <v>18.600179051761586</v>
      </c>
      <c r="N25" s="9">
        <f t="shared" si="15"/>
        <v>9.2195416401474106E-2</v>
      </c>
      <c r="O25" s="9">
        <f t="shared" si="16"/>
        <v>9.2241920649774434E-2</v>
      </c>
      <c r="P25" s="9">
        <f t="shared" si="17"/>
        <v>9.2258090768232437E-2</v>
      </c>
      <c r="Q25" s="45">
        <f t="shared" si="18"/>
        <v>9.4336602528836244E-2</v>
      </c>
      <c r="R25" s="9">
        <f t="shared" si="3"/>
        <v>0.61094103335001748</v>
      </c>
      <c r="S25" s="9">
        <f t="shared" si="4"/>
        <v>0.3709700947775238</v>
      </c>
      <c r="T25" s="9">
        <f t="shared" si="5"/>
        <v>0.2874243298994153</v>
      </c>
      <c r="U25" s="38">
        <f t="shared" si="9"/>
        <v>34</v>
      </c>
      <c r="V25" s="76">
        <f t="shared" si="10"/>
        <v>8.0939801068377015</v>
      </c>
      <c r="W25" s="75">
        <f t="shared" si="20"/>
        <v>13.029095606421237</v>
      </c>
    </row>
    <row r="26" spans="1:23" x14ac:dyDescent="0.2">
      <c r="A26" s="3">
        <f t="shared" si="19"/>
        <v>35</v>
      </c>
      <c r="B26" s="9">
        <f t="shared" si="0"/>
        <v>0.99966563395804842</v>
      </c>
      <c r="C26" s="9">
        <f t="shared" si="6"/>
        <v>0.99962848907756796</v>
      </c>
      <c r="D26" s="9">
        <f t="shared" si="11"/>
        <v>0.9996087538032451</v>
      </c>
      <c r="E26" s="10">
        <f t="shared" si="7"/>
        <v>99549.013699267947</v>
      </c>
      <c r="F26" s="10">
        <f t="shared" si="7"/>
        <v>99554.783822780999</v>
      </c>
      <c r="G26" s="10">
        <f t="shared" si="21"/>
        <v>99556.749332748193</v>
      </c>
      <c r="H26" s="12">
        <f t="shared" si="1"/>
        <v>18.974150468947308</v>
      </c>
      <c r="I26" s="13">
        <f t="shared" si="8"/>
        <v>18.973128504921693</v>
      </c>
      <c r="J26" s="9">
        <f t="shared" si="12"/>
        <v>18.972773668474591</v>
      </c>
      <c r="K26" s="9">
        <f t="shared" si="2"/>
        <v>18.511753950924309</v>
      </c>
      <c r="L26" s="9">
        <f t="shared" si="13"/>
        <v>18.510729145484888</v>
      </c>
      <c r="M26" s="9">
        <f t="shared" si="14"/>
        <v>18.510371151911336</v>
      </c>
      <c r="N26" s="9">
        <f t="shared" si="15"/>
        <v>9.6469025288222432E-2</v>
      </c>
      <c r="O26" s="9">
        <f t="shared" si="16"/>
        <v>9.6517690241823106E-2</v>
      </c>
      <c r="P26" s="9">
        <f t="shared" si="17"/>
        <v>9.6534587215494683E-2</v>
      </c>
      <c r="Q26" s="45">
        <f t="shared" si="18"/>
        <v>9.8709449019818041E-2</v>
      </c>
      <c r="R26" s="9">
        <f t="shared" si="3"/>
        <v>0.61073679275855164</v>
      </c>
      <c r="S26" s="9">
        <f t="shared" si="4"/>
        <v>0.37044267144429349</v>
      </c>
      <c r="T26" s="9">
        <f t="shared" si="5"/>
        <v>0.28665606232500096</v>
      </c>
      <c r="U26" s="38">
        <f t="shared" si="9"/>
        <v>35</v>
      </c>
      <c r="V26" s="76">
        <f t="shared" si="10"/>
        <v>8.0931336957593683</v>
      </c>
      <c r="W26" s="75">
        <f t="shared" si="20"/>
        <v>13.024890568603519</v>
      </c>
    </row>
    <row r="27" spans="1:23" x14ac:dyDescent="0.2">
      <c r="A27" s="3">
        <f t="shared" si="19"/>
        <v>36</v>
      </c>
      <c r="B27" s="9">
        <f t="shared" si="0"/>
        <v>0.99964747472174054</v>
      </c>
      <c r="C27" s="9">
        <f t="shared" si="6"/>
        <v>0.99960831291841878</v>
      </c>
      <c r="D27" s="9">
        <f t="shared" si="11"/>
        <v>0.99958751831901593</v>
      </c>
      <c r="E27" s="10">
        <f t="shared" si="7"/>
        <v>99509.640602648622</v>
      </c>
      <c r="F27" s="10">
        <f t="shared" si="7"/>
        <v>99515.727889577145</v>
      </c>
      <c r="G27" s="10">
        <f t="shared" si="21"/>
        <v>99517.798133210468</v>
      </c>
      <c r="H27" s="12">
        <f t="shared" si="1"/>
        <v>18.880243325425024</v>
      </c>
      <c r="I27" s="13">
        <f t="shared" si="8"/>
        <v>18.879170545925444</v>
      </c>
      <c r="J27" s="9">
        <f t="shared" si="12"/>
        <v>18.878798610053806</v>
      </c>
      <c r="K27" s="9">
        <f t="shared" si="2"/>
        <v>18.417845464996716</v>
      </c>
      <c r="L27" s="9">
        <f t="shared" si="13"/>
        <v>18.416769694927186</v>
      </c>
      <c r="M27" s="9">
        <f t="shared" si="14"/>
        <v>18.416394436200047</v>
      </c>
      <c r="N27" s="9">
        <f t="shared" si="15"/>
        <v>0.10094079402737877</v>
      </c>
      <c r="O27" s="9">
        <f t="shared" si="16"/>
        <v>0.10099187876545401</v>
      </c>
      <c r="P27" s="9">
        <f t="shared" si="17"/>
        <v>0.10100958999743681</v>
      </c>
      <c r="Q27" s="45">
        <f t="shared" si="18"/>
        <v>0.10328527978990976</v>
      </c>
      <c r="R27" s="9">
        <f t="shared" si="3"/>
        <v>0.61050730783600371</v>
      </c>
      <c r="S27" s="9">
        <f t="shared" si="4"/>
        <v>0.36985074266316359</v>
      </c>
      <c r="T27" s="9">
        <f t="shared" si="5"/>
        <v>0.28579498057691438</v>
      </c>
      <c r="U27" s="38">
        <f t="shared" si="9"/>
        <v>36</v>
      </c>
      <c r="V27" s="76">
        <f t="shared" si="10"/>
        <v>8.0921825095178779</v>
      </c>
      <c r="W27" s="75">
        <f t="shared" si="20"/>
        <v>13.020167489042411</v>
      </c>
    </row>
    <row r="28" spans="1:23" x14ac:dyDescent="0.2">
      <c r="A28" s="3">
        <f t="shared" si="19"/>
        <v>37</v>
      </c>
      <c r="B28" s="9">
        <f t="shared" si="0"/>
        <v>0.99962706413388969</v>
      </c>
      <c r="C28" s="9">
        <f t="shared" si="6"/>
        <v>0.99958563540163869</v>
      </c>
      <c r="D28" s="9">
        <f t="shared" si="11"/>
        <v>0.99956365017324111</v>
      </c>
      <c r="E28" s="10">
        <f t="shared" si="7"/>
        <v>99468.11728384337</v>
      </c>
      <c r="F28" s="10">
        <f t="shared" si="7"/>
        <v>99474.560938905677</v>
      </c>
      <c r="G28" s="10">
        <f t="shared" si="21"/>
        <v>99476.748864548645</v>
      </c>
      <c r="H28" s="12">
        <f t="shared" si="1"/>
        <v>18.78200587541976</v>
      </c>
      <c r="I28" s="13">
        <f t="shared" si="8"/>
        <v>18.780876225313563</v>
      </c>
      <c r="J28" s="9">
        <f t="shared" si="12"/>
        <v>18.780485146639482</v>
      </c>
      <c r="K28" s="9">
        <f t="shared" si="2"/>
        <v>18.319606506127887</v>
      </c>
      <c r="L28" s="9">
        <f t="shared" si="13"/>
        <v>18.318473697800229</v>
      </c>
      <c r="M28" s="9">
        <f t="shared" si="14"/>
        <v>18.318079109991196</v>
      </c>
      <c r="N28" s="9">
        <f t="shared" si="15"/>
        <v>0.10561876783715329</v>
      </c>
      <c r="O28" s="9">
        <f t="shared" si="16"/>
        <v>0.10567256069935316</v>
      </c>
      <c r="P28" s="9">
        <f t="shared" si="17"/>
        <v>0.10569118349335704</v>
      </c>
      <c r="Q28" s="45">
        <f t="shared" si="18"/>
        <v>0.10807236232873951</v>
      </c>
      <c r="R28" s="9">
        <f t="shared" si="3"/>
        <v>0.61024946971219218</v>
      </c>
      <c r="S28" s="9">
        <f t="shared" si="4"/>
        <v>0.3691865436770343</v>
      </c>
      <c r="T28" s="9">
        <f t="shared" si="5"/>
        <v>0.28483021189020297</v>
      </c>
      <c r="U28" s="38">
        <f t="shared" si="9"/>
        <v>37</v>
      </c>
      <c r="V28" s="76">
        <f t="shared" si="10"/>
        <v>8.0911136032963658</v>
      </c>
      <c r="W28" s="75">
        <f t="shared" si="20"/>
        <v>13.014863017353157</v>
      </c>
    </row>
    <row r="29" spans="1:23" x14ac:dyDescent="0.2">
      <c r="A29" s="3">
        <f t="shared" si="19"/>
        <v>38</v>
      </c>
      <c r="B29" s="9">
        <f t="shared" si="0"/>
        <v>0.99960412313060143</v>
      </c>
      <c r="C29" s="9">
        <f t="shared" si="6"/>
        <v>0.99956014648689551</v>
      </c>
      <c r="D29" s="9">
        <f t="shared" si="11"/>
        <v>0.99953682305770042</v>
      </c>
      <c r="E29" s="10">
        <f t="shared" si="7"/>
        <v>99424.178010551856</v>
      </c>
      <c r="F29" s="10">
        <f t="shared" si="7"/>
        <v>99431.02205537376</v>
      </c>
      <c r="G29" s="10">
        <f t="shared" si="21"/>
        <v>99433.342202415064</v>
      </c>
      <c r="H29" s="12">
        <f t="shared" si="1"/>
        <v>18.679265146936803</v>
      </c>
      <c r="I29" s="13">
        <f t="shared" si="8"/>
        <v>18.678071892109102</v>
      </c>
      <c r="J29" s="9">
        <f t="shared" si="12"/>
        <v>18.67765939741378</v>
      </c>
      <c r="K29" s="9">
        <f t="shared" si="2"/>
        <v>18.216864081682282</v>
      </c>
      <c r="L29" s="9">
        <f t="shared" si="13"/>
        <v>18.215667480192828</v>
      </c>
      <c r="M29" s="9">
        <f t="shared" si="14"/>
        <v>18.215251266984446</v>
      </c>
      <c r="N29" s="9">
        <f t="shared" si="15"/>
        <v>0.11051118347919886</v>
      </c>
      <c r="O29" s="9">
        <f t="shared" si="16"/>
        <v>0.11056800513766085</v>
      </c>
      <c r="P29" s="9">
        <f t="shared" si="17"/>
        <v>0.11058764774219998</v>
      </c>
      <c r="Q29" s="45">
        <f t="shared" si="18"/>
        <v>0.11307916432741727</v>
      </c>
      <c r="R29" s="9">
        <f t="shared" si="3"/>
        <v>0.6099597896440544</v>
      </c>
      <c r="S29" s="9">
        <f t="shared" si="4"/>
        <v>0.36844140774945167</v>
      </c>
      <c r="T29" s="9">
        <f t="shared" si="5"/>
        <v>0.2837496989529506</v>
      </c>
      <c r="U29" s="38">
        <f t="shared" si="9"/>
        <v>38</v>
      </c>
      <c r="V29" s="76">
        <f t="shared" si="10"/>
        <v>8.0899124395564126</v>
      </c>
      <c r="W29" s="75">
        <f t="shared" si="20"/>
        <v>13.008906179507672</v>
      </c>
    </row>
    <row r="30" spans="1:23" x14ac:dyDescent="0.2">
      <c r="A30" s="3">
        <v>39</v>
      </c>
      <c r="B30" s="9">
        <f t="shared" si="0"/>
        <v>0.99957833807136465</v>
      </c>
      <c r="C30" s="9">
        <f t="shared" si="6"/>
        <v>0.99953149772256566</v>
      </c>
      <c r="D30" s="9">
        <f t="shared" si="11"/>
        <v>0.99950667023929685</v>
      </c>
      <c r="E30" s="10">
        <f t="shared" si="7"/>
        <v>99377.524418124347</v>
      </c>
      <c r="F30" s="10">
        <f t="shared" si="7"/>
        <v>99384.818278218518</v>
      </c>
      <c r="G30" s="10">
        <f t="shared" si="21"/>
        <v>99387.286971011126</v>
      </c>
      <c r="H30" s="12">
        <f t="shared" si="1"/>
        <v>18.571844410519756</v>
      </c>
      <c r="I30" s="13">
        <f t="shared" si="8"/>
        <v>18.570580067383634</v>
      </c>
      <c r="J30" s="9">
        <f t="shared" si="12"/>
        <v>18.570143629628905</v>
      </c>
      <c r="K30" s="9">
        <f t="shared" si="2"/>
        <v>18.109441439003216</v>
      </c>
      <c r="L30" s="9">
        <f t="shared" si="13"/>
        <v>18.108173537398454</v>
      </c>
      <c r="M30" s="9">
        <f t="shared" si="14"/>
        <v>18.107733145789673</v>
      </c>
      <c r="N30" s="9">
        <f t="shared" si="15"/>
        <v>0.1156264566419154</v>
      </c>
      <c r="O30" s="9">
        <f t="shared" si="16"/>
        <v>0.11568666345792122</v>
      </c>
      <c r="P30" s="9">
        <f t="shared" si="17"/>
        <v>0.11570744620814644</v>
      </c>
      <c r="Q30" s="45">
        <f t="shared" si="18"/>
        <v>0.11831434118566109</v>
      </c>
      <c r="R30" s="9">
        <f t="shared" si="3"/>
        <v>0.60963435338659611</v>
      </c>
      <c r="S30" s="9">
        <f t="shared" si="4"/>
        <v>0.36760567002996947</v>
      </c>
      <c r="T30" s="9">
        <f t="shared" si="5"/>
        <v>0.2825400945253605</v>
      </c>
      <c r="U30" s="38">
        <f t="shared" si="9"/>
        <v>39</v>
      </c>
      <c r="V30" s="76">
        <f t="shared" si="10"/>
        <v>8.0885626938062654</v>
      </c>
      <c r="W30" s="75">
        <f t="shared" si="20"/>
        <v>13.002217492821448</v>
      </c>
    </row>
    <row r="31" spans="1:23" x14ac:dyDescent="0.2">
      <c r="A31" s="14">
        <f t="shared" ref="A31:A94" si="22">A30+1</f>
        <v>40</v>
      </c>
      <c r="B31" s="15">
        <f t="shared" si="0"/>
        <v>0.99954935645874254</v>
      </c>
      <c r="C31" s="15">
        <f t="shared" si="6"/>
        <v>0.99949929749161048</v>
      </c>
      <c r="D31" s="15">
        <f t="shared" si="11"/>
        <v>0.99947277955720504</v>
      </c>
      <c r="E31" s="16">
        <f t="shared" si="7"/>
        <v>99327.821537521479</v>
      </c>
      <c r="F31" s="16">
        <f t="shared" si="7"/>
        <v>99335.620699515188</v>
      </c>
      <c r="G31" s="16">
        <f t="shared" si="21"/>
        <v>99338.256264512776</v>
      </c>
      <c r="H31" s="17">
        <f t="shared" si="1"/>
        <v>18.459563500971278</v>
      </c>
      <c r="I31" s="18">
        <f t="shared" si="8"/>
        <v>18.458219759588747</v>
      </c>
      <c r="J31" s="15">
        <f t="shared" si="12"/>
        <v>18.457756571743008</v>
      </c>
      <c r="K31" s="15">
        <f t="shared" si="2"/>
        <v>17.997158386816235</v>
      </c>
      <c r="L31" s="15">
        <f t="shared" si="13"/>
        <v>17.995810848894113</v>
      </c>
      <c r="M31" s="15">
        <f t="shared" si="14"/>
        <v>17.995343442671054</v>
      </c>
      <c r="N31" s="15">
        <f t="shared" si="15"/>
        <v>0.12097316662041435</v>
      </c>
      <c r="O31" s="15">
        <f t="shared" si="16"/>
        <v>0.12103715430529682</v>
      </c>
      <c r="P31" s="40">
        <f t="shared" si="17"/>
        <v>0.12105921086937954</v>
      </c>
      <c r="Q31" s="40">
        <f t="shared" si="18"/>
        <v>0.12378672078393949</v>
      </c>
      <c r="R31" s="15">
        <f t="shared" si="3"/>
        <v>0.60926877029150572</v>
      </c>
      <c r="S31" s="15">
        <f t="shared" si="4"/>
        <v>0.36666856350558197</v>
      </c>
      <c r="T31" s="15">
        <f t="shared" si="5"/>
        <v>0.28118665326297365</v>
      </c>
      <c r="U31" s="16">
        <f t="shared" si="9"/>
        <v>40</v>
      </c>
      <c r="V31" s="15">
        <f t="shared" si="10"/>
        <v>8.0870460371404267</v>
      </c>
      <c r="W31" s="77">
        <f t="shared" si="20"/>
        <v>12.994707986779812</v>
      </c>
    </row>
    <row r="32" spans="1:23" x14ac:dyDescent="0.2">
      <c r="A32" s="3">
        <f t="shared" si="22"/>
        <v>41</v>
      </c>
      <c r="B32" s="9">
        <f t="shared" si="0"/>
        <v>0.99951678212919604</v>
      </c>
      <c r="C32" s="9">
        <f t="shared" si="6"/>
        <v>0.99946310567027641</v>
      </c>
      <c r="D32" s="9">
        <f t="shared" si="11"/>
        <v>0.99943468780225275</v>
      </c>
      <c r="E32" s="10">
        <f t="shared" si="7"/>
        <v>99274.693349100155</v>
      </c>
      <c r="F32" s="10">
        <f t="shared" si="7"/>
        <v>99283.060096278423</v>
      </c>
      <c r="G32" s="10">
        <f t="shared" si="21"/>
        <v>99285.883105058514</v>
      </c>
      <c r="H32" s="12">
        <f t="shared" si="1"/>
        <v>18.342239201763494</v>
      </c>
      <c r="I32" s="13">
        <f t="shared" si="8"/>
        <v>18.340806842164714</v>
      </c>
      <c r="J32" s="9">
        <f t="shared" si="12"/>
        <v>18.340313788686831</v>
      </c>
      <c r="K32" s="9">
        <f t="shared" si="2"/>
        <v>17.87983167928277</v>
      </c>
      <c r="L32" s="9">
        <f t="shared" si="13"/>
        <v>17.878395255552658</v>
      </c>
      <c r="M32" s="9">
        <f t="shared" si="14"/>
        <v>17.877897686373295</v>
      </c>
      <c r="N32" s="9">
        <f t="shared" si="15"/>
        <v>0.12656003801126126</v>
      </c>
      <c r="O32" s="9">
        <f t="shared" si="16"/>
        <v>0.12662824561120312</v>
      </c>
      <c r="P32" s="9">
        <f t="shared" si="17"/>
        <v>0.12665172434824512</v>
      </c>
      <c r="Q32" s="45">
        <f t="shared" si="18"/>
        <v>0.12950528523276528</v>
      </c>
      <c r="R32" s="9">
        <f t="shared" si="3"/>
        <v>0.60885811658004152</v>
      </c>
      <c r="S32" s="9">
        <f t="shared" si="4"/>
        <v>0.36561810705803566</v>
      </c>
      <c r="T32" s="9">
        <f t="shared" si="5"/>
        <v>0.27967312283424089</v>
      </c>
      <c r="U32" s="38">
        <f t="shared" si="9"/>
        <v>41</v>
      </c>
      <c r="V32" s="76">
        <f t="shared" si="10"/>
        <v>8.0853418928939771</v>
      </c>
      <c r="W32" s="75">
        <f t="shared" si="20"/>
        <v>12.986278122004588</v>
      </c>
    </row>
    <row r="33" spans="1:23" x14ac:dyDescent="0.2">
      <c r="A33" s="3">
        <f t="shared" si="22"/>
        <v>42</v>
      </c>
      <c r="B33" s="9">
        <f t="shared" si="0"/>
        <v>0.9994801698499618</v>
      </c>
      <c r="C33" s="9">
        <f t="shared" si="6"/>
        <v>0.99942242762742772</v>
      </c>
      <c r="D33" s="9">
        <f t="shared" si="11"/>
        <v>0.9993918744026169</v>
      </c>
      <c r="E33" s="10">
        <f t="shared" si="7"/>
        <v>99217.717808088302</v>
      </c>
      <c r="F33" s="10">
        <f t="shared" si="7"/>
        <v>99226.722043155285</v>
      </c>
      <c r="G33" s="10">
        <f t="shared" si="21"/>
        <v>99229.755584275117</v>
      </c>
      <c r="H33" s="12">
        <f t="shared" si="1"/>
        <v>18.21968569838457</v>
      </c>
      <c r="I33" s="13">
        <f t="shared" si="8"/>
        <v>18.218154499678981</v>
      </c>
      <c r="J33" s="9">
        <f t="shared" si="12"/>
        <v>18.217628125514551</v>
      </c>
      <c r="K33" s="9">
        <f t="shared" si="2"/>
        <v>17.757275468945778</v>
      </c>
      <c r="L33" s="9">
        <f t="shared" si="13"/>
        <v>17.755739905335741</v>
      </c>
      <c r="M33" s="9">
        <f t="shared" si="14"/>
        <v>17.755208681277477</v>
      </c>
      <c r="N33" s="9">
        <f t="shared" si="15"/>
        <v>0.13239591912454329</v>
      </c>
      <c r="O33" s="9">
        <f t="shared" si="16"/>
        <v>0.13246883334861903</v>
      </c>
      <c r="P33" s="9">
        <f t="shared" si="17"/>
        <v>0.13249389878502038</v>
      </c>
      <c r="Q33" s="45">
        <f t="shared" si="18"/>
        <v>0.13547914929494553</v>
      </c>
      <c r="R33" s="9">
        <f t="shared" si="3"/>
        <v>0.60839687219411032</v>
      </c>
      <c r="S33" s="9">
        <f t="shared" si="4"/>
        <v>0.36444098589076046</v>
      </c>
      <c r="T33" s="9">
        <f t="shared" si="5"/>
        <v>0.27798163721604258</v>
      </c>
      <c r="U33" s="38">
        <f t="shared" si="9"/>
        <v>42</v>
      </c>
      <c r="V33" s="76">
        <f t="shared" si="10"/>
        <v>8.0834271644840427</v>
      </c>
      <c r="W33" s="75">
        <f t="shared" si="20"/>
        <v>12.976816599702321</v>
      </c>
    </row>
    <row r="34" spans="1:23" x14ac:dyDescent="0.2">
      <c r="A34" s="3">
        <f t="shared" si="22"/>
        <v>43</v>
      </c>
      <c r="B34" s="9">
        <f t="shared" si="0"/>
        <v>0.9994390192489635</v>
      </c>
      <c r="C34" s="9">
        <f t="shared" si="6"/>
        <v>0.99937670748352281</v>
      </c>
      <c r="D34" s="9">
        <f t="shared" si="11"/>
        <v>0.99934375433067468</v>
      </c>
      <c r="E34" s="10">
        <f t="shared" si="7"/>
        <v>99156.421282095311</v>
      </c>
      <c r="F34" s="10">
        <f t="shared" si="7"/>
        <v>99166.141446953668</v>
      </c>
      <c r="G34" s="10">
        <f t="shared" si="21"/>
        <v>99169.411429882253</v>
      </c>
      <c r="H34" s="12">
        <f t="shared" si="1"/>
        <v>18.091715107167541</v>
      </c>
      <c r="I34" s="13">
        <f t="shared" si="8"/>
        <v>18.090073749054973</v>
      </c>
      <c r="J34" s="9">
        <f t="shared" si="12"/>
        <v>18.089510226002833</v>
      </c>
      <c r="K34" s="9">
        <f t="shared" si="2"/>
        <v>17.629301835107885</v>
      </c>
      <c r="L34" s="9">
        <f t="shared" si="13"/>
        <v>17.627655774021878</v>
      </c>
      <c r="M34" s="9">
        <f t="shared" si="14"/>
        <v>17.6270870254437</v>
      </c>
      <c r="N34" s="9">
        <f t="shared" si="15"/>
        <v>0.13848975680154474</v>
      </c>
      <c r="O34" s="9">
        <f t="shared" si="16"/>
        <v>0.13856791671166702</v>
      </c>
      <c r="P34" s="9">
        <f t="shared" si="17"/>
        <v>0.13859475114272124</v>
      </c>
      <c r="Q34" s="45">
        <f t="shared" si="18"/>
        <v>0.14171753516150842</v>
      </c>
      <c r="R34" s="9">
        <f t="shared" si="3"/>
        <v>0.60787885058811564</v>
      </c>
      <c r="S34" s="9">
        <f t="shared" si="4"/>
        <v>0.36312242491792457</v>
      </c>
      <c r="T34" s="9">
        <f t="shared" si="5"/>
        <v>0.27609261604091428</v>
      </c>
      <c r="U34" s="38">
        <f t="shared" si="9"/>
        <v>43</v>
      </c>
      <c r="V34" s="76">
        <f t="shared" si="10"/>
        <v>8.081275931220711</v>
      </c>
      <c r="W34" s="75">
        <f t="shared" si="20"/>
        <v>12.966199054221196</v>
      </c>
    </row>
    <row r="35" spans="1:23" x14ac:dyDescent="0.2">
      <c r="A35" s="3">
        <f t="shared" si="22"/>
        <v>44</v>
      </c>
      <c r="B35" s="9">
        <f t="shared" si="0"/>
        <v>0.99939276799584709</v>
      </c>
      <c r="C35" s="9">
        <f t="shared" si="6"/>
        <v>0.99932532053841461</v>
      </c>
      <c r="D35" s="9">
        <f t="shared" si="11"/>
        <v>0.99928967013552195</v>
      </c>
      <c r="E35" s="10">
        <f t="shared" si="7"/>
        <v>99090.272335113579</v>
      </c>
      <c r="F35" s="10">
        <f t="shared" si="7"/>
        <v>99100.796438414385</v>
      </c>
      <c r="G35" s="10">
        <f t="shared" si="21"/>
        <v>99104.331933101857</v>
      </c>
      <c r="H35" s="12">
        <f t="shared" si="1"/>
        <v>17.958138086407676</v>
      </c>
      <c r="I35" s="13">
        <f t="shared" si="8"/>
        <v>17.956374042722299</v>
      </c>
      <c r="J35" s="9">
        <f t="shared" si="12"/>
        <v>17.955769133035936</v>
      </c>
      <c r="K35" s="9">
        <f t="shared" si="2"/>
        <v>17.495721394442164</v>
      </c>
      <c r="L35" s="9">
        <f t="shared" si="13"/>
        <v>17.493952267793812</v>
      </c>
      <c r="M35" s="9">
        <f t="shared" si="14"/>
        <v>17.493341710370814</v>
      </c>
      <c r="N35" s="9">
        <f t="shared" si="15"/>
        <v>0.14485056731391921</v>
      </c>
      <c r="O35" s="9">
        <f t="shared" si="16"/>
        <v>0.14493456939417526</v>
      </c>
      <c r="P35" s="9">
        <f t="shared" si="17"/>
        <v>0.14496337461733544</v>
      </c>
      <c r="Q35" s="45">
        <f t="shared" si="18"/>
        <v>0.14822974324873595</v>
      </c>
      <c r="R35" s="9">
        <f t="shared" si="3"/>
        <v>0.60729712078593323</v>
      </c>
      <c r="S35" s="9">
        <f t="shared" si="4"/>
        <v>0.36164605614300599</v>
      </c>
      <c r="T35" s="9">
        <f t="shared" si="5"/>
        <v>0.27398467509093066</v>
      </c>
      <c r="U35" s="38">
        <f t="shared" si="9"/>
        <v>44</v>
      </c>
      <c r="V35" s="76">
        <f t="shared" si="10"/>
        <v>8.0788591085632859</v>
      </c>
      <c r="W35" s="75">
        <f t="shared" si="20"/>
        <v>12.954286621960273</v>
      </c>
    </row>
    <row r="36" spans="1:23" x14ac:dyDescent="0.2">
      <c r="A36" s="3">
        <f t="shared" si="22"/>
        <v>45</v>
      </c>
      <c r="B36" s="9">
        <f t="shared" si="0"/>
        <v>0.99934078414228422</v>
      </c>
      <c r="C36" s="9">
        <f t="shared" si="6"/>
        <v>0.99926756476614631</v>
      </c>
      <c r="D36" s="9">
        <f t="shared" si="11"/>
        <v>0.99922888299411228</v>
      </c>
      <c r="E36" s="10">
        <f t="shared" si="7"/>
        <v>99018.674786228905</v>
      </c>
      <c r="F36" s="10">
        <f t="shared" si="7"/>
        <v>99030.101550451465</v>
      </c>
      <c r="G36" s="10">
        <f t="shared" si="21"/>
        <v>99033.93516643063</v>
      </c>
      <c r="H36" s="12">
        <f t="shared" si="1"/>
        <v>17.818764536781533</v>
      </c>
      <c r="I36" s="13">
        <f t="shared" si="8"/>
        <v>17.816863960738662</v>
      </c>
      <c r="J36" s="9">
        <f t="shared" si="12"/>
        <v>17.816212977837793</v>
      </c>
      <c r="K36" s="9">
        <f t="shared" si="2"/>
        <v>17.35634400084184</v>
      </c>
      <c r="L36" s="9">
        <f t="shared" si="13"/>
        <v>17.354437914727754</v>
      </c>
      <c r="M36" s="9">
        <f t="shared" si="14"/>
        <v>17.353780809525535</v>
      </c>
      <c r="N36" s="9">
        <f t="shared" si="15"/>
        <v>0.15148740301040231</v>
      </c>
      <c r="O36" s="9">
        <f t="shared" si="16"/>
        <v>0.1515779066314914</v>
      </c>
      <c r="P36" s="9">
        <f t="shared" si="17"/>
        <v>0.15160890581724695</v>
      </c>
      <c r="Q36" s="45">
        <f t="shared" si="18"/>
        <v>0.15502511867291502</v>
      </c>
      <c r="R36" s="9">
        <f t="shared" si="3"/>
        <v>0.60664392099478814</v>
      </c>
      <c r="S36" s="9">
        <f t="shared" si="4"/>
        <v>0.35999378162067242</v>
      </c>
      <c r="T36" s="9">
        <f t="shared" si="5"/>
        <v>0.27163455452071317</v>
      </c>
      <c r="U36" s="38">
        <f t="shared" si="9"/>
        <v>45</v>
      </c>
      <c r="V36" s="76">
        <f t="shared" si="10"/>
        <v>8.076144068976312</v>
      </c>
      <c r="W36" s="75">
        <f t="shared" si="20"/>
        <v>12.940924380928285</v>
      </c>
    </row>
    <row r="37" spans="1:23" x14ac:dyDescent="0.2">
      <c r="A37" s="3">
        <f t="shared" si="22"/>
        <v>46</v>
      </c>
      <c r="B37" s="9">
        <f t="shared" si="0"/>
        <v>0.99928235751856076</v>
      </c>
      <c r="C37" s="9">
        <f t="shared" si="6"/>
        <v>0.99920265126261554</v>
      </c>
      <c r="D37" s="9">
        <f t="shared" si="11"/>
        <v>0.99916056266106057</v>
      </c>
      <c r="E37" s="10">
        <f t="shared" si="7"/>
        <v>98940.959964733658</v>
      </c>
      <c r="F37" s="10">
        <f t="shared" si="7"/>
        <v>98953.400105599823</v>
      </c>
      <c r="G37" s="10">
        <f t="shared" si="21"/>
        <v>98957.56841486381</v>
      </c>
      <c r="H37" s="12">
        <f t="shared" si="1"/>
        <v>17.673404398218047</v>
      </c>
      <c r="I37" s="13">
        <f t="shared" si="8"/>
        <v>17.671351999085687</v>
      </c>
      <c r="J37" s="9">
        <f t="shared" si="12"/>
        <v>17.670649765268767</v>
      </c>
      <c r="K37" s="9">
        <f t="shared" si="2"/>
        <v>17.21097954165138</v>
      </c>
      <c r="L37" s="9">
        <f t="shared" si="13"/>
        <v>17.208921152378139</v>
      </c>
      <c r="M37" s="9">
        <f t="shared" si="14"/>
        <v>17.208212262849127</v>
      </c>
      <c r="N37" s="9">
        <f t="shared" si="15"/>
        <v>0.15840931437056827</v>
      </c>
      <c r="O37" s="9">
        <f t="shared" si="16"/>
        <v>0.15850704766258539</v>
      </c>
      <c r="P37" s="9">
        <f t="shared" si="17"/>
        <v>0.15854048736815307</v>
      </c>
      <c r="Q37" s="45">
        <f t="shared" si="18"/>
        <v>0.16211301305183545</v>
      </c>
      <c r="R37" s="9">
        <f t="shared" si="3"/>
        <v>0.60591056304404167</v>
      </c>
      <c r="S37" s="9">
        <f t="shared" si="4"/>
        <v>0.35814563432345015</v>
      </c>
      <c r="T37" s="9">
        <f t="shared" si="5"/>
        <v>0.26901707317952167</v>
      </c>
      <c r="U37" s="38">
        <f t="shared" si="9"/>
        <v>46</v>
      </c>
      <c r="V37" s="76">
        <f t="shared" si="10"/>
        <v>8.0730942192086008</v>
      </c>
      <c r="W37" s="75">
        <f t="shared" si="20"/>
        <v>12.925939656872114</v>
      </c>
    </row>
    <row r="38" spans="1:23" x14ac:dyDescent="0.2">
      <c r="A38" s="3">
        <f t="shared" si="22"/>
        <v>47</v>
      </c>
      <c r="B38" s="9">
        <f t="shared" si="0"/>
        <v>0.99921669007103109</v>
      </c>
      <c r="C38" s="9">
        <f t="shared" si="6"/>
        <v>0.99912969351823844</v>
      </c>
      <c r="D38" s="9">
        <f t="shared" si="11"/>
        <v>0.9990837761827337</v>
      </c>
      <c r="E38" s="10">
        <f t="shared" si="7"/>
        <v>98856.378076610257</v>
      </c>
      <c r="F38" s="10">
        <f t="shared" si="7"/>
        <v>98869.955728708592</v>
      </c>
      <c r="G38" s="10">
        <f t="shared" si="21"/>
        <v>98874.499736965721</v>
      </c>
      <c r="H38" s="12">
        <f t="shared" si="1"/>
        <v>17.521868550420884</v>
      </c>
      <c r="I38" s="13">
        <f t="shared" si="8"/>
        <v>17.519647461407093</v>
      </c>
      <c r="J38" s="9">
        <f t="shared" si="12"/>
        <v>17.518888262476437</v>
      </c>
      <c r="K38" s="9">
        <f t="shared" si="2"/>
        <v>17.059438837469493</v>
      </c>
      <c r="L38" s="9">
        <f t="shared" si="13"/>
        <v>17.057211218716517</v>
      </c>
      <c r="M38" s="9">
        <f t="shared" si="14"/>
        <v>17.056444764520105</v>
      </c>
      <c r="N38" s="9">
        <f t="shared" si="15"/>
        <v>0.16562530712281409</v>
      </c>
      <c r="O38" s="9">
        <f t="shared" si="16"/>
        <v>0.16573107326632797</v>
      </c>
      <c r="P38" s="9">
        <f t="shared" si="17"/>
        <v>0.16576722559635915</v>
      </c>
      <c r="Q38" s="45">
        <f t="shared" si="18"/>
        <v>0.16950274127863685</v>
      </c>
      <c r="R38" s="9">
        <f t="shared" si="3"/>
        <v>0.60508732690624201</v>
      </c>
      <c r="S38" s="9">
        <f t="shared" si="4"/>
        <v>0.35607964015805355</v>
      </c>
      <c r="T38" s="9">
        <f t="shared" si="5"/>
        <v>0.26610511951775523</v>
      </c>
      <c r="U38" s="38">
        <f t="shared" si="9"/>
        <v>47</v>
      </c>
      <c r="V38" s="76">
        <f t="shared" si="10"/>
        <v>8.0696685294832786</v>
      </c>
      <c r="W38" s="75">
        <f t="shared" si="20"/>
        <v>12.909140194249597</v>
      </c>
    </row>
    <row r="39" spans="1:23" x14ac:dyDescent="0.2">
      <c r="A39" s="3">
        <f t="shared" si="22"/>
        <v>48</v>
      </c>
      <c r="B39" s="9">
        <f t="shared" si="0"/>
        <v>0.99914288501112813</v>
      </c>
      <c r="C39" s="9">
        <f t="shared" si="6"/>
        <v>0.99904769537241089</v>
      </c>
      <c r="D39" s="9">
        <f t="shared" si="11"/>
        <v>0.99899747522516436</v>
      </c>
      <c r="E39" s="10">
        <f t="shared" si="7"/>
        <v>98764.088590554311</v>
      </c>
      <c r="F39" s="10">
        <f t="shared" si="7"/>
        <v>98778.942894120948</v>
      </c>
      <c r="G39" s="10">
        <f t="shared" si="21"/>
        <v>98783.908565386417</v>
      </c>
      <c r="H39" s="12">
        <f t="shared" si="1"/>
        <v>17.363969824180348</v>
      </c>
      <c r="I39" s="13">
        <f t="shared" si="8"/>
        <v>17.361561461417061</v>
      </c>
      <c r="J39" s="9">
        <f t="shared" si="12"/>
        <v>17.360738998155714</v>
      </c>
      <c r="K39" s="9">
        <f t="shared" si="2"/>
        <v>16.901534652652529</v>
      </c>
      <c r="L39" s="9">
        <f t="shared" si="13"/>
        <v>16.899119153641568</v>
      </c>
      <c r="M39" s="9">
        <f t="shared" si="14"/>
        <v>16.898288761216136</v>
      </c>
      <c r="N39" s="9">
        <f t="shared" si="15"/>
        <v>0.17314429408664922</v>
      </c>
      <c r="O39" s="9">
        <f t="shared" si="16"/>
        <v>0.17325897802775803</v>
      </c>
      <c r="P39" s="9">
        <f t="shared" si="17"/>
        <v>0.17329814294496504</v>
      </c>
      <c r="Q39" s="45">
        <f t="shared" si="18"/>
        <v>0.17720353291532631</v>
      </c>
      <c r="R39" s="9">
        <f t="shared" si="3"/>
        <v>0.60416334456572551</v>
      </c>
      <c r="S39" s="9">
        <f t="shared" si="4"/>
        <v>0.35377168553416699</v>
      </c>
      <c r="T39" s="9">
        <f t="shared" si="5"/>
        <v>0.26286969202211602</v>
      </c>
      <c r="U39" s="38">
        <f t="shared" si="9"/>
        <v>48</v>
      </c>
      <c r="V39" s="76">
        <f t="shared" si="10"/>
        <v>8.065821009756446</v>
      </c>
      <c r="W39" s="75">
        <f t="shared" si="20"/>
        <v>12.890312193604545</v>
      </c>
    </row>
    <row r="40" spans="1:23" x14ac:dyDescent="0.2">
      <c r="A40" s="3">
        <f t="shared" si="22"/>
        <v>49</v>
      </c>
      <c r="B40" s="9">
        <f t="shared" si="0"/>
        <v>0.99905993463111609</v>
      </c>
      <c r="C40" s="9">
        <f t="shared" si="6"/>
        <v>0.99895553748945976</v>
      </c>
      <c r="D40" s="9">
        <f t="shared" si="11"/>
        <v>0.99890048184739311</v>
      </c>
      <c r="E40" s="10">
        <f t="shared" si="7"/>
        <v>98663.149545019231</v>
      </c>
      <c r="F40" s="10">
        <f t="shared" si="7"/>
        <v>98679.436409861082</v>
      </c>
      <c r="G40" s="10">
        <f t="shared" si="21"/>
        <v>98684.875249694524</v>
      </c>
      <c r="H40" s="12">
        <f t="shared" si="1"/>
        <v>17.199524130418414</v>
      </c>
      <c r="I40" s="13">
        <f t="shared" si="8"/>
        <v>17.196908043035304</v>
      </c>
      <c r="J40" s="9">
        <f t="shared" si="12"/>
        <v>17.196015379509916</v>
      </c>
      <c r="K40" s="9">
        <f t="shared" si="2"/>
        <v>16.737082823450688</v>
      </c>
      <c r="L40" s="9">
        <f t="shared" si="13"/>
        <v>16.734458918104359</v>
      </c>
      <c r="M40" s="9">
        <f t="shared" si="14"/>
        <v>16.73355756795317</v>
      </c>
      <c r="N40" s="9">
        <f t="shared" si="15"/>
        <v>0.18097504140864606</v>
      </c>
      <c r="O40" s="9">
        <f t="shared" si="16"/>
        <v>0.181099616998318</v>
      </c>
      <c r="P40" s="9">
        <f t="shared" si="17"/>
        <v>0.18114212478524117</v>
      </c>
      <c r="Q40" s="45">
        <f t="shared" si="18"/>
        <v>0.18522447786133145</v>
      </c>
      <c r="R40" s="9">
        <f t="shared" si="3"/>
        <v>0.60312647253365836</v>
      </c>
      <c r="S40" s="9">
        <f t="shared" si="4"/>
        <v>0.35119539632352609</v>
      </c>
      <c r="T40" s="9">
        <f t="shared" si="5"/>
        <v>0.25928000492042425</v>
      </c>
      <c r="U40" s="38">
        <f t="shared" si="9"/>
        <v>49</v>
      </c>
      <c r="V40" s="76">
        <f t="shared" si="10"/>
        <v>8.0615001278886602</v>
      </c>
      <c r="W40" s="75">
        <f t="shared" si="20"/>
        <v>12.869218221350732</v>
      </c>
    </row>
    <row r="41" spans="1:23" x14ac:dyDescent="0.2">
      <c r="A41" s="14">
        <f t="shared" si="22"/>
        <v>50</v>
      </c>
      <c r="B41" s="15">
        <f t="shared" ref="B41:B72" si="23">EXP(sel*(A/LN(sel)*(1-sel)-B*cc^x*(cc-sel)/LN(cc/sel)))</f>
        <v>0.99896670662448772</v>
      </c>
      <c r="C41" s="15">
        <f t="shared" si="6"/>
        <v>0.99885196217672989</v>
      </c>
      <c r="D41" s="15">
        <f t="shared" si="11"/>
        <v>0.99879147253187961</v>
      </c>
      <c r="E41" s="16">
        <f t="shared" si="7"/>
        <v>98552.505671439023</v>
      </c>
      <c r="F41" s="16">
        <f t="shared" si="7"/>
        <v>98570.399734946943</v>
      </c>
      <c r="G41" s="16">
        <f t="shared" si="21"/>
        <v>98576.369437969741</v>
      </c>
      <c r="H41" s="17">
        <f t="shared" ref="H41:H72" si="24">1+v*B41*I42</f>
        <v>17.028351713555264</v>
      </c>
      <c r="I41" s="18">
        <f t="shared" si="8"/>
        <v>17.025505424977101</v>
      </c>
      <c r="J41" s="15">
        <f t="shared" si="12"/>
        <v>17.024534933684688</v>
      </c>
      <c r="K41" s="15">
        <f t="shared" ref="K41:K72" si="25">H41-(m-1)/(2*m)-(m^2-1)/(12*m^2)*(delta+sel^2*(A+B*cc^x))</f>
        <v>16.565903510353085</v>
      </c>
      <c r="L41" s="15">
        <f t="shared" si="13"/>
        <v>16.56304863756343</v>
      </c>
      <c r="M41" s="15">
        <f t="shared" si="14"/>
        <v>16.562068608258247</v>
      </c>
      <c r="N41" s="15">
        <f t="shared" si="15"/>
        <v>0.18912610887831993</v>
      </c>
      <c r="O41" s="15">
        <f t="shared" si="16"/>
        <v>0.18926164642966092</v>
      </c>
      <c r="P41" s="40">
        <f t="shared" si="17"/>
        <v>0.18930786030072821</v>
      </c>
      <c r="Q41" s="40">
        <f t="shared" si="18"/>
        <v>0.19357446596810668</v>
      </c>
      <c r="R41" s="15">
        <f t="shared" ref="R41:R72" si="26">v^10*G51/E41</f>
        <v>0.60196315237667453</v>
      </c>
      <c r="S41" s="15">
        <f t="shared" ref="S41:S72" si="27">v^20*G61/E41</f>
        <v>0.3483220358041812</v>
      </c>
      <c r="T41" s="15">
        <f t="shared" ref="T41:T72" si="28">G66/E41*v^25</f>
        <v>0.25530367799133419</v>
      </c>
      <c r="U41" s="16">
        <f t="shared" si="9"/>
        <v>50</v>
      </c>
      <c r="V41" s="15">
        <f t="shared" si="10"/>
        <v>8.0566481642934864</v>
      </c>
      <c r="W41" s="77">
        <f t="shared" si="20"/>
        <v>12.845595003867158</v>
      </c>
    </row>
    <row r="42" spans="1:23" x14ac:dyDescent="0.2">
      <c r="A42" s="3">
        <f t="shared" si="22"/>
        <v>51</v>
      </c>
      <c r="B42" s="9">
        <f t="shared" si="23"/>
        <v>0.9988619287296524</v>
      </c>
      <c r="C42" s="9">
        <f t="shared" ref="C42:C73" si="29">EXP(A/LN(sel)*(1-sel)-B*cc^x*(cc-sel)/LN(cc/sel))</f>
        <v>0.99873555634425604</v>
      </c>
      <c r="D42" s="9">
        <f t="shared" si="11"/>
        <v>0.99866896026142316</v>
      </c>
      <c r="E42" s="10">
        <f t="shared" si="7"/>
        <v>98430.975223165588</v>
      </c>
      <c r="F42" s="10">
        <f t="shared" si="7"/>
        <v>98450.672020188591</v>
      </c>
      <c r="G42" s="10">
        <f t="shared" si="21"/>
        <v>98457.237187796374</v>
      </c>
      <c r="H42" s="12">
        <f t="shared" si="24"/>
        <v>16.850278535240541</v>
      </c>
      <c r="I42" s="13">
        <f t="shared" ref="I42:I73" si="30">1+v*C42*J43</f>
        <v>16.847177376011743</v>
      </c>
      <c r="J42" s="9">
        <f t="shared" si="12"/>
        <v>16.846120679941905</v>
      </c>
      <c r="K42" s="9">
        <f t="shared" si="25"/>
        <v>16.387822580670836</v>
      </c>
      <c r="L42" s="9">
        <f t="shared" si="13"/>
        <v>16.384711975967488</v>
      </c>
      <c r="M42" s="9">
        <f t="shared" si="14"/>
        <v>16.383644784925924</v>
      </c>
      <c r="N42" s="9">
        <f t="shared" si="15"/>
        <v>0.1976057840361638</v>
      </c>
      <c r="O42" s="9">
        <f t="shared" si="16"/>
        <v>0.19775345828515423</v>
      </c>
      <c r="P42" s="9">
        <f t="shared" si="17"/>
        <v>0.19780377714562269</v>
      </c>
      <c r="Q42" s="45">
        <f t="shared" si="18"/>
        <v>0.20226212029547952</v>
      </c>
      <c r="R42" s="9">
        <f t="shared" si="26"/>
        <v>0.60065825874056167</v>
      </c>
      <c r="S42" s="9">
        <f t="shared" si="27"/>
        <v>0.34512043130822401</v>
      </c>
      <c r="T42" s="9">
        <f t="shared" si="28"/>
        <v>0.25090703261344216</v>
      </c>
      <c r="U42" s="38">
        <f t="shared" si="9"/>
        <v>51</v>
      </c>
      <c r="V42" s="76">
        <f t="shared" si="10"/>
        <v>8.0512004974027107</v>
      </c>
      <c r="W42" s="75">
        <f t="shared" si="20"/>
        <v>12.819151125476141</v>
      </c>
    </row>
    <row r="43" spans="1:23" x14ac:dyDescent="0.2">
      <c r="A43" s="3">
        <f t="shared" si="22"/>
        <v>52</v>
      </c>
      <c r="B43" s="9">
        <f t="shared" si="23"/>
        <v>0.99874417149414885</v>
      </c>
      <c r="C43" s="9">
        <f t="shared" si="29"/>
        <v>0.99860473238191982</v>
      </c>
      <c r="D43" s="9">
        <f t="shared" ref="D43:D74" si="31">EXP(-(A+B/LN(cc)*cc^x*(cc-1)))</f>
        <v>0.99853127440738698</v>
      </c>
      <c r="E43" s="10">
        <f t="shared" si="7"/>
        <v>98297.23539519521</v>
      </c>
      <c r="F43" s="10">
        <f t="shared" si="7"/>
        <v>98318.953758151809</v>
      </c>
      <c r="G43" s="10">
        <f t="shared" si="21"/>
        <v>98326.18669254893</v>
      </c>
      <c r="H43" s="12">
        <f t="shared" si="24"/>
        <v>16.665137793725414</v>
      </c>
      <c r="I43" s="13">
        <f t="shared" si="30"/>
        <v>16.66175472637023</v>
      </c>
      <c r="J43" s="9">
        <f t="shared" ref="J43:J74" si="32">1+v*D43*J44</f>
        <v>16.660602638118974</v>
      </c>
      <c r="K43" s="9">
        <f t="shared" si="25"/>
        <v>16.20267312661861</v>
      </c>
      <c r="L43" s="9">
        <f t="shared" ref="L43:L74" si="33">I43-(m-1)/(2*m)-(m^2-1)/(12*m^2)*(delta+sel*(A+B*cc^x))</f>
        <v>16.199279645729195</v>
      </c>
      <c r="M43" s="9">
        <f t="shared" ref="M43:M74" si="34">J43-(m-1)/(2*m)-(m^2-1)/(12*m^2)*(delta+(A+B*cc^x))</f>
        <v>16.198115986884353</v>
      </c>
      <c r="N43" s="9">
        <f t="shared" ref="N43:N74" si="35">(1-(1-v)*H43)</f>
        <v>0.20642200982259851</v>
      </c>
      <c r="O43" s="9">
        <f t="shared" ref="O43:O74" si="36">(1-(1-v)*I43)</f>
        <v>0.20658310826808346</v>
      </c>
      <c r="P43" s="9">
        <f t="shared" ref="P43:P74" si="37">(1-(1-v)*J43)</f>
        <v>0.20663796961338132</v>
      </c>
      <c r="Q43" s="45">
        <f t="shared" ref="Q43:Q74" si="38">1-d_m*M43</f>
        <v>0.21129572374066552</v>
      </c>
      <c r="R43" s="9">
        <f t="shared" si="26"/>
        <v>0.59919493452504002</v>
      </c>
      <c r="S43" s="9">
        <f t="shared" si="27"/>
        <v>0.34155694182044694</v>
      </c>
      <c r="T43" s="9">
        <f t="shared" si="28"/>
        <v>0.24605551952426929</v>
      </c>
      <c r="U43" s="38">
        <f t="shared" si="9"/>
        <v>52</v>
      </c>
      <c r="V43" s="76">
        <f t="shared" si="10"/>
        <v>8.0450848141466675</v>
      </c>
      <c r="W43" s="75">
        <f t="shared" si="20"/>
        <v>12.789564659693015</v>
      </c>
    </row>
    <row r="44" spans="1:23" x14ac:dyDescent="0.2">
      <c r="A44" s="3">
        <f t="shared" si="22"/>
        <v>53</v>
      </c>
      <c r="B44" s="9">
        <f t="shared" si="23"/>
        <v>0.99861182893281442</v>
      </c>
      <c r="C44" s="9">
        <f t="shared" si="29"/>
        <v>0.99845770670386991</v>
      </c>
      <c r="D44" s="9">
        <f t="shared" si="31"/>
        <v>0.99837653816669603</v>
      </c>
      <c r="E44" s="10">
        <f t="shared" si="7"/>
        <v>98149.806217056088</v>
      </c>
      <c r="F44" s="10">
        <f t="shared" si="7"/>
        <v>98173.79092493956</v>
      </c>
      <c r="G44" s="10">
        <f t="shared" si="21"/>
        <v>98181.772505729532</v>
      </c>
      <c r="H44" s="12">
        <f t="shared" si="24"/>
        <v>16.472771583128775</v>
      </c>
      <c r="I44" s="13">
        <f t="shared" si="30"/>
        <v>16.469077019798206</v>
      </c>
      <c r="J44" s="9">
        <f t="shared" si="32"/>
        <v>16.467819477946712</v>
      </c>
      <c r="K44" s="9">
        <f t="shared" si="25"/>
        <v>16.010297123130272</v>
      </c>
      <c r="L44" s="9">
        <f t="shared" si="33"/>
        <v>16.006591058166396</v>
      </c>
      <c r="M44" s="9">
        <f t="shared" si="34"/>
        <v>16.005320736722336</v>
      </c>
      <c r="N44" s="9">
        <f t="shared" si="35"/>
        <v>0.21558230556529556</v>
      </c>
      <c r="O44" s="9">
        <f t="shared" si="36"/>
        <v>0.21575823715246545</v>
      </c>
      <c r="P44" s="9">
        <f t="shared" si="37"/>
        <v>0.21581812009777479</v>
      </c>
      <c r="Q44" s="45">
        <f t="shared" si="38"/>
        <v>0.22068313881834456</v>
      </c>
      <c r="R44" s="9">
        <f t="shared" si="26"/>
        <v>0.59755441311827984</v>
      </c>
      <c r="S44" s="9">
        <f t="shared" si="27"/>
        <v>0.33759548173796128</v>
      </c>
      <c r="T44" s="9">
        <f t="shared" si="28"/>
        <v>0.24071430685882059</v>
      </c>
      <c r="U44" s="38">
        <f t="shared" si="9"/>
        <v>53</v>
      </c>
      <c r="V44" s="76">
        <f t="shared" si="10"/>
        <v>8.0382202396281777</v>
      </c>
      <c r="W44" s="75">
        <f t="shared" si="20"/>
        <v>12.756480775519227</v>
      </c>
    </row>
    <row r="45" spans="1:23" x14ac:dyDescent="0.2">
      <c r="A45" s="3">
        <f t="shared" si="22"/>
        <v>54</v>
      </c>
      <c r="B45" s="9">
        <f t="shared" si="23"/>
        <v>0.99846309682696066</v>
      </c>
      <c r="C45" s="9">
        <f t="shared" si="29"/>
        <v>0.99829247568105395</v>
      </c>
      <c r="D45" s="9">
        <f t="shared" si="31"/>
        <v>0.99820264325484998</v>
      </c>
      <c r="E45" s="10">
        <f t="shared" si="7"/>
        <v>97987.032801061287</v>
      </c>
      <c r="F45" s="10">
        <f t="shared" si="7"/>
        <v>98013.557495815694</v>
      </c>
      <c r="G45" s="10">
        <f t="shared" si="21"/>
        <v>98022.37814534035</v>
      </c>
      <c r="H45" s="12">
        <f t="shared" si="24"/>
        <v>16.273032695536536</v>
      </c>
      <c r="I45" s="13">
        <f t="shared" si="30"/>
        <v>16.26899430947784</v>
      </c>
      <c r="J45" s="9">
        <f t="shared" si="32"/>
        <v>16.267620312540139</v>
      </c>
      <c r="K45" s="9">
        <f t="shared" si="25"/>
        <v>15.810547228327758</v>
      </c>
      <c r="L45" s="9">
        <f t="shared" si="33"/>
        <v>15.806496117612394</v>
      </c>
      <c r="M45" s="9">
        <f t="shared" si="34"/>
        <v>15.80510798216728</v>
      </c>
      <c r="N45" s="9">
        <f t="shared" si="35"/>
        <v>0.22509368116492601</v>
      </c>
      <c r="O45" s="9">
        <f t="shared" si="36"/>
        <v>0.22528598526295918</v>
      </c>
      <c r="P45" s="9">
        <f t="shared" si="37"/>
        <v>0.22535141368856393</v>
      </c>
      <c r="Q45" s="45">
        <f t="shared" si="38"/>
        <v>0.23043172043160698</v>
      </c>
      <c r="R45" s="9">
        <f t="shared" si="26"/>
        <v>0.59571582795229971</v>
      </c>
      <c r="S45" s="9">
        <f t="shared" si="27"/>
        <v>0.33319761940220544</v>
      </c>
      <c r="T45" s="9">
        <f t="shared" si="28"/>
        <v>0.23484905948517448</v>
      </c>
      <c r="U45" s="38">
        <f t="shared" si="9"/>
        <v>54</v>
      </c>
      <c r="V45" s="76">
        <f t="shared" si="10"/>
        <v>8.0305163803167652</v>
      </c>
      <c r="W45" s="75">
        <f t="shared" si="20"/>
        <v>12.71950937594851</v>
      </c>
    </row>
    <row r="46" spans="1:23" x14ac:dyDescent="0.2">
      <c r="A46" s="3">
        <f t="shared" si="22"/>
        <v>55</v>
      </c>
      <c r="B46" s="9">
        <f t="shared" si="23"/>
        <v>0.998295948382383</v>
      </c>
      <c r="C46" s="9">
        <f t="shared" si="29"/>
        <v>0.99810678865074853</v>
      </c>
      <c r="D46" s="9">
        <f t="shared" si="31"/>
        <v>0.99800722152882837</v>
      </c>
      <c r="E46" s="10">
        <f t="shared" si="7"/>
        <v>97807.06583150434</v>
      </c>
      <c r="F46" s="10">
        <f t="shared" si="7"/>
        <v>97836.436219432624</v>
      </c>
      <c r="G46" s="10">
        <f t="shared" si="21"/>
        <v>97846.196962805174</v>
      </c>
      <c r="H46" s="12">
        <f t="shared" si="24"/>
        <v>16.065786567230756</v>
      </c>
      <c r="I46" s="13">
        <f t="shared" si="30"/>
        <v>16.061369099445656</v>
      </c>
      <c r="J46" s="9">
        <f t="shared" si="32"/>
        <v>16.059866637794798</v>
      </c>
      <c r="K46" s="9">
        <f t="shared" si="25"/>
        <v>15.603288727917635</v>
      </c>
      <c r="L46" s="9">
        <f t="shared" si="33"/>
        <v>15.598857160797605</v>
      </c>
      <c r="M46" s="9">
        <f t="shared" si="34"/>
        <v>15.597339033219045</v>
      </c>
      <c r="N46" s="9">
        <f t="shared" si="35"/>
        <v>0.23496254441758224</v>
      </c>
      <c r="O46" s="9">
        <f t="shared" si="36"/>
        <v>0.23517290002639646</v>
      </c>
      <c r="P46" s="9">
        <f t="shared" si="37"/>
        <v>0.23524444581929449</v>
      </c>
      <c r="Q46" s="45">
        <f t="shared" si="38"/>
        <v>0.2405482215507535</v>
      </c>
      <c r="R46" s="9">
        <f t="shared" si="26"/>
        <v>0.59365601011950697</v>
      </c>
      <c r="S46" s="9">
        <f t="shared" si="27"/>
        <v>0.32832277282383904</v>
      </c>
      <c r="T46" s="9">
        <f t="shared" si="28"/>
        <v>0.22842694185409448</v>
      </c>
      <c r="U46" s="38">
        <f t="shared" si="9"/>
        <v>55</v>
      </c>
      <c r="V46" s="76">
        <f t="shared" si="10"/>
        <v>8.0218722754671514</v>
      </c>
      <c r="W46" s="75">
        <f t="shared" si="20"/>
        <v>12.678222844731312</v>
      </c>
    </row>
    <row r="47" spans="1:23" x14ac:dyDescent="0.2">
      <c r="A47" s="3">
        <f t="shared" si="22"/>
        <v>56</v>
      </c>
      <c r="B47" s="9">
        <f t="shared" si="23"/>
        <v>0.99810810693175567</v>
      </c>
      <c r="C47" s="9">
        <f t="shared" si="29"/>
        <v>0.99789811765673897</v>
      </c>
      <c r="D47" s="9">
        <f t="shared" si="31"/>
        <v>0.99778761317702136</v>
      </c>
      <c r="E47" s="10">
        <f t="shared" si="7"/>
        <v>97607.840188570553</v>
      </c>
      <c r="F47" s="10">
        <f t="shared" si="7"/>
        <v>97640.397542759791</v>
      </c>
      <c r="G47" s="10">
        <f t="shared" si="21"/>
        <v>97651.21116801168</v>
      </c>
      <c r="H47" s="12">
        <f t="shared" si="24"/>
        <v>15.85091336833889</v>
      </c>
      <c r="I47" s="13">
        <f t="shared" si="30"/>
        <v>15.846078431175826</v>
      </c>
      <c r="J47" s="9">
        <f t="shared" si="32"/>
        <v>15.844434417479581</v>
      </c>
      <c r="K47" s="9">
        <f t="shared" si="25"/>
        <v>15.388401622780487</v>
      </c>
      <c r="L47" s="9">
        <f t="shared" si="33"/>
        <v>15.383551041144127</v>
      </c>
      <c r="M47" s="9">
        <f t="shared" si="34"/>
        <v>15.381889644699775</v>
      </c>
      <c r="N47" s="9">
        <f t="shared" si="35"/>
        <v>0.24519460150767103</v>
      </c>
      <c r="O47" s="9">
        <f t="shared" si="36"/>
        <v>0.24542483661067416</v>
      </c>
      <c r="P47" s="9">
        <f t="shared" si="37"/>
        <v>0.24550312297716193</v>
      </c>
      <c r="Q47" s="45">
        <f t="shared" si="38"/>
        <v>0.25103869181162797</v>
      </c>
      <c r="R47" s="9">
        <f t="shared" si="26"/>
        <v>0.59134927542876448</v>
      </c>
      <c r="S47" s="9">
        <f t="shared" si="27"/>
        <v>0.32292852914978387</v>
      </c>
      <c r="T47" s="9">
        <f t="shared" si="28"/>
        <v>0.22141787570989988</v>
      </c>
      <c r="U47" s="38">
        <f t="shared" si="9"/>
        <v>56</v>
      </c>
      <c r="V47" s="76">
        <f t="shared" si="10"/>
        <v>8.0121752521481895</v>
      </c>
      <c r="W47" s="75">
        <f t="shared" si="20"/>
        <v>12.632154000235259</v>
      </c>
    </row>
    <row r="48" spans="1:23" x14ac:dyDescent="0.2">
      <c r="A48" s="3">
        <f t="shared" si="22"/>
        <v>57</v>
      </c>
      <c r="B48" s="9">
        <f t="shared" si="23"/>
        <v>0.99789701533139474</v>
      </c>
      <c r="C48" s="9">
        <f t="shared" si="29"/>
        <v>0.99766362353506655</v>
      </c>
      <c r="D48" s="9">
        <f t="shared" si="31"/>
        <v>0.99754083107299685</v>
      </c>
      <c r="E48" s="10">
        <f t="shared" si="7"/>
        <v>97387.051615379387</v>
      </c>
      <c r="F48" s="10">
        <f t="shared" si="7"/>
        <v>97423.176592311502</v>
      </c>
      <c r="G48" s="10">
        <f t="shared" si="21"/>
        <v>97435.168915175673</v>
      </c>
      <c r="H48" s="12">
        <f t="shared" si="24"/>
        <v>15.628310232787989</v>
      </c>
      <c r="I48" s="13">
        <f t="shared" si="30"/>
        <v>15.623016112644418</v>
      </c>
      <c r="J48" s="9">
        <f t="shared" si="32"/>
        <v>15.621216311479978</v>
      </c>
      <c r="K48" s="9">
        <f t="shared" si="25"/>
        <v>15.165782856609887</v>
      </c>
      <c r="L48" s="9">
        <f t="shared" si="33"/>
        <v>15.160471355257499</v>
      </c>
      <c r="M48" s="9">
        <f t="shared" si="34"/>
        <v>15.158652241638817</v>
      </c>
      <c r="N48" s="9">
        <f t="shared" si="35"/>
        <v>0.25579475081961878</v>
      </c>
      <c r="O48" s="9">
        <f t="shared" si="36"/>
        <v>0.25604685177883646</v>
      </c>
      <c r="P48" s="9">
        <f t="shared" si="37"/>
        <v>0.25613255659619072</v>
      </c>
      <c r="Q48" s="45">
        <f t="shared" si="38"/>
        <v>0.26190836915915217</v>
      </c>
      <c r="R48" s="9">
        <f t="shared" si="26"/>
        <v>0.58876720311524255</v>
      </c>
      <c r="S48" s="9">
        <f t="shared" si="27"/>
        <v>0.31697111869854511</v>
      </c>
      <c r="T48" s="9">
        <f t="shared" si="28"/>
        <v>0.21379607998839373</v>
      </c>
      <c r="U48" s="38">
        <f t="shared" si="9"/>
        <v>57</v>
      </c>
      <c r="V48" s="76">
        <f t="shared" si="10"/>
        <v>8.0012996803512841</v>
      </c>
      <c r="W48" s="75">
        <f t="shared" si="20"/>
        <v>12.580794382313679</v>
      </c>
    </row>
    <row r="49" spans="1:23" x14ac:dyDescent="0.2">
      <c r="A49" s="3">
        <f t="shared" si="22"/>
        <v>58</v>
      </c>
      <c r="B49" s="9">
        <f t="shared" si="23"/>
        <v>0.99765980166328017</v>
      </c>
      <c r="C49" s="9">
        <f t="shared" si="29"/>
        <v>0.99740011791783223</v>
      </c>
      <c r="D49" s="9">
        <f t="shared" si="31"/>
        <v>0.99726352084579795</v>
      </c>
      <c r="E49" s="10">
        <f t="shared" si="7"/>
        <v>97142.131359708917</v>
      </c>
      <c r="F49" s="10">
        <f t="shared" si="7"/>
        <v>97182.248138911571</v>
      </c>
      <c r="G49" s="10">
        <f t="shared" si="21"/>
        <v>97195.559375382174</v>
      </c>
      <c r="H49" s="12">
        <f t="shared" si="24"/>
        <v>15.397893622612651</v>
      </c>
      <c r="I49" s="13">
        <f t="shared" si="30"/>
        <v>15.392095084407613</v>
      </c>
      <c r="J49" s="9">
        <f t="shared" si="32"/>
        <v>15.390124041880496</v>
      </c>
      <c r="K49" s="9">
        <f t="shared" si="25"/>
        <v>14.935348677618009</v>
      </c>
      <c r="L49" s="9">
        <f t="shared" si="33"/>
        <v>14.929530806113426</v>
      </c>
      <c r="M49" s="9">
        <f t="shared" si="34"/>
        <v>14.927538282142372</v>
      </c>
      <c r="N49" s="9">
        <f t="shared" si="35"/>
        <v>0.26676697035177765</v>
      </c>
      <c r="O49" s="9">
        <f t="shared" si="36"/>
        <v>0.2670430912186843</v>
      </c>
      <c r="P49" s="9">
        <f t="shared" si="37"/>
        <v>0.2671369503866422</v>
      </c>
      <c r="Q49" s="45">
        <f t="shared" si="38"/>
        <v>0.27316156479657483</v>
      </c>
      <c r="R49" s="9">
        <f t="shared" si="26"/>
        <v>0.58587840949773329</v>
      </c>
      <c r="S49" s="9">
        <f t="shared" si="27"/>
        <v>0.31040607852517005</v>
      </c>
      <c r="T49" s="9">
        <f t="shared" si="28"/>
        <v>0.20554191169150268</v>
      </c>
      <c r="U49" s="38">
        <f t="shared" si="9"/>
        <v>58</v>
      </c>
      <c r="V49" s="76">
        <f t="shared" si="10"/>
        <v>7.9891056262482181</v>
      </c>
      <c r="W49" s="75">
        <f t="shared" si="20"/>
        <v>12.523593029657629</v>
      </c>
    </row>
    <row r="50" spans="1:23" x14ac:dyDescent="0.2">
      <c r="A50" s="3">
        <f t="shared" si="22"/>
        <v>59</v>
      </c>
      <c r="B50" s="9">
        <f t="shared" si="23"/>
        <v>0.99739324081042247</v>
      </c>
      <c r="C50" s="9">
        <f t="shared" si="29"/>
        <v>0.99710402068123283</v>
      </c>
      <c r="D50" s="9">
        <f t="shared" si="31"/>
        <v>0.99695191617142243</v>
      </c>
      <c r="E50" s="10">
        <f t="shared" si="7"/>
        <v>96870.218756132905</v>
      </c>
      <c r="F50" s="10">
        <f t="shared" si="7"/>
        <v>96914.799505475501</v>
      </c>
      <c r="G50" s="10">
        <f t="shared" si="21"/>
        <v>96929.585753270439</v>
      </c>
      <c r="H50" s="12">
        <f t="shared" si="24"/>
        <v>15.159601817372538</v>
      </c>
      <c r="I50" s="13">
        <f t="shared" si="30"/>
        <v>15.153249913987898</v>
      </c>
      <c r="J50" s="9">
        <f t="shared" si="32"/>
        <v>15.151090888353922</v>
      </c>
      <c r="K50" s="9">
        <f t="shared" si="25"/>
        <v>14.697037125028105</v>
      </c>
      <c r="L50" s="9">
        <f t="shared" si="33"/>
        <v>14.690663694193944</v>
      </c>
      <c r="M50" s="9">
        <f t="shared" si="34"/>
        <v>14.688480749171612</v>
      </c>
      <c r="N50" s="9">
        <f t="shared" si="35"/>
        <v>0.2781141991727355</v>
      </c>
      <c r="O50" s="9">
        <f t="shared" si="36"/>
        <v>0.27841667076248022</v>
      </c>
      <c r="P50" s="9">
        <f t="shared" si="37"/>
        <v>0.27851948150695527</v>
      </c>
      <c r="Q50" s="45">
        <f t="shared" si="38"/>
        <v>0.28480154185802509</v>
      </c>
      <c r="R50" s="9">
        <f t="shared" si="26"/>
        <v>0.58264832125328192</v>
      </c>
      <c r="S50" s="9">
        <f t="shared" si="27"/>
        <v>0.30318914402012953</v>
      </c>
      <c r="T50" s="9">
        <f t="shared" si="28"/>
        <v>0.19664401185109029</v>
      </c>
      <c r="U50" s="38">
        <f t="shared" si="9"/>
        <v>59</v>
      </c>
      <c r="V50" s="76">
        <f t="shared" si="10"/>
        <v>7.9754374039324825</v>
      </c>
      <c r="W50" s="75">
        <f t="shared" si="20"/>
        <v>12.459955941097645</v>
      </c>
    </row>
    <row r="51" spans="1:23" x14ac:dyDescent="0.2">
      <c r="A51" s="14">
        <f t="shared" si="22"/>
        <v>60</v>
      </c>
      <c r="B51" s="15">
        <f t="shared" si="23"/>
        <v>0.99709371142695469</v>
      </c>
      <c r="C51" s="15">
        <f t="shared" si="29"/>
        <v>0.99677131231369975</v>
      </c>
      <c r="D51" s="15">
        <f t="shared" si="31"/>
        <v>0.99660178873805105</v>
      </c>
      <c r="E51" s="16">
        <f t="shared" si="7"/>
        <v>96568.131762683872</v>
      </c>
      <c r="F51" s="16">
        <f t="shared" si="7"/>
        <v>96617.701423193968</v>
      </c>
      <c r="G51" s="16">
        <f t="shared" si="21"/>
        <v>96634.136250425174</v>
      </c>
      <c r="H51" s="17">
        <f t="shared" si="24"/>
        <v>14.9133975156668</v>
      </c>
      <c r="I51" s="18">
        <f t="shared" si="30"/>
        <v>14.906439406147019</v>
      </c>
      <c r="J51" s="15">
        <f t="shared" si="32"/>
        <v>14.904074300627279</v>
      </c>
      <c r="K51" s="15">
        <f t="shared" si="25"/>
        <v>14.450810627301202</v>
      </c>
      <c r="L51" s="15">
        <f t="shared" si="33"/>
        <v>14.443828524107326</v>
      </c>
      <c r="M51" s="15">
        <f t="shared" si="34"/>
        <v>14.441436758949703</v>
      </c>
      <c r="N51" s="15">
        <f t="shared" si="35"/>
        <v>0.28983821353967543</v>
      </c>
      <c r="O51" s="15">
        <f t="shared" si="36"/>
        <v>0.29016955208823636</v>
      </c>
      <c r="P51" s="40">
        <f t="shared" si="37"/>
        <v>0.29028217616060492</v>
      </c>
      <c r="Q51" s="40">
        <f t="shared" si="38"/>
        <v>0.29683038840227483</v>
      </c>
      <c r="R51" s="15">
        <f t="shared" si="26"/>
        <v>0.5790389547126078</v>
      </c>
      <c r="S51" s="15">
        <f t="shared" si="27"/>
        <v>0.29527740933558577</v>
      </c>
      <c r="T51" s="15">
        <f t="shared" si="28"/>
        <v>0.18710173806878075</v>
      </c>
      <c r="U51" s="16">
        <f t="shared" si="9"/>
        <v>60</v>
      </c>
      <c r="V51" s="15">
        <f t="shared" si="10"/>
        <v>7.9601220290807904</v>
      </c>
      <c r="W51" s="77">
        <f t="shared" si="20"/>
        <v>12.389246454250344</v>
      </c>
    </row>
    <row r="52" spans="1:23" x14ac:dyDescent="0.2">
      <c r="A52" s="3">
        <f t="shared" si="22"/>
        <v>61</v>
      </c>
      <c r="B52" s="9">
        <f t="shared" si="23"/>
        <v>0.99675714777362756</v>
      </c>
      <c r="C52" s="9">
        <f t="shared" si="29"/>
        <v>0.99639748062566025</v>
      </c>
      <c r="D52" s="9">
        <f t="shared" si="31"/>
        <v>0.99620839228149105</v>
      </c>
      <c r="E52" s="10">
        <f t="shared" si="7"/>
        <v>96232.335532620098</v>
      </c>
      <c r="F52" s="10">
        <f t="shared" si="7"/>
        <v>96287.476904821655</v>
      </c>
      <c r="G52" s="10">
        <f t="shared" si="21"/>
        <v>96305.753040330266</v>
      </c>
      <c r="H52" s="12">
        <f t="shared" si="24"/>
        <v>14.659270531480955</v>
      </c>
      <c r="I52" s="13">
        <f t="shared" si="30"/>
        <v>14.651649312423103</v>
      </c>
      <c r="J52" s="9">
        <f t="shared" si="32"/>
        <v>14.649058611609565</v>
      </c>
      <c r="K52" s="9">
        <f t="shared" si="25"/>
        <v>14.196658694787567</v>
      </c>
      <c r="L52" s="9">
        <f t="shared" si="33"/>
        <v>14.189010710019199</v>
      </c>
      <c r="M52" s="9">
        <f t="shared" si="34"/>
        <v>14.18639026952731</v>
      </c>
      <c r="N52" s="9">
        <f t="shared" si="35"/>
        <v>0.30193949850090618</v>
      </c>
      <c r="O52" s="9">
        <f t="shared" si="36"/>
        <v>0.30230241369413713</v>
      </c>
      <c r="P52" s="9">
        <f t="shared" si="37"/>
        <v>0.30242578039954371</v>
      </c>
      <c r="Q52" s="45">
        <f t="shared" si="38"/>
        <v>0.30924888552967211</v>
      </c>
      <c r="R52" s="9">
        <f t="shared" si="26"/>
        <v>0.5750087097382004</v>
      </c>
      <c r="S52" s="9">
        <f t="shared" si="27"/>
        <v>0.28663079754155851</v>
      </c>
      <c r="T52" s="9">
        <f t="shared" si="28"/>
        <v>0.17692783274153251</v>
      </c>
      <c r="U52" s="38">
        <f t="shared" si="9"/>
        <v>61</v>
      </c>
      <c r="V52" s="76">
        <f t="shared" si="10"/>
        <v>7.9429675821235595</v>
      </c>
      <c r="W52" s="75">
        <f t="shared" si="20"/>
        <v>12.310786817649255</v>
      </c>
    </row>
    <row r="53" spans="1:23" x14ac:dyDescent="0.2">
      <c r="A53" s="3">
        <f t="shared" si="22"/>
        <v>62</v>
      </c>
      <c r="B53" s="9">
        <f t="shared" si="23"/>
        <v>0.99637898583463436</v>
      </c>
      <c r="C53" s="9">
        <f t="shared" si="29"/>
        <v>0.99597746116411157</v>
      </c>
      <c r="D53" s="9">
        <f t="shared" si="31"/>
        <v>0.99576640002728212</v>
      </c>
      <c r="E53" s="10">
        <f t="shared" si="7"/>
        <v>95858.909191139319</v>
      </c>
      <c r="F53" s="10">
        <f t="shared" si="7"/>
        <v>95920.268289089116</v>
      </c>
      <c r="G53" s="10">
        <f t="shared" si="21"/>
        <v>95940.599403765736</v>
      </c>
      <c r="H53" s="12">
        <f t="shared" si="24"/>
        <v>14.397240563372856</v>
      </c>
      <c r="I53" s="13">
        <f t="shared" si="30"/>
        <v>14.388895118625477</v>
      </c>
      <c r="J53" s="9">
        <f t="shared" si="32"/>
        <v>14.386057830097558</v>
      </c>
      <c r="K53" s="9">
        <f t="shared" si="25"/>
        <v>13.934600684759031</v>
      </c>
      <c r="L53" s="9">
        <f t="shared" si="33"/>
        <v>13.9262253585322</v>
      </c>
      <c r="M53" s="9">
        <f t="shared" si="34"/>
        <v>13.923354868360443</v>
      </c>
      <c r="N53" s="9">
        <f t="shared" si="35"/>
        <v>0.31441711602986322</v>
      </c>
      <c r="O53" s="9">
        <f t="shared" si="36"/>
        <v>0.31481451816069084</v>
      </c>
      <c r="P53" s="9">
        <f t="shared" si="37"/>
        <v>0.31494962713821073</v>
      </c>
      <c r="Q53" s="45">
        <f t="shared" si="38"/>
        <v>0.32205637165187773</v>
      </c>
      <c r="R53" s="9">
        <f t="shared" si="26"/>
        <v>0.57051218940236381</v>
      </c>
      <c r="S53" s="9">
        <f t="shared" si="27"/>
        <v>0.2772138781006861</v>
      </c>
      <c r="T53" s="9">
        <f t="shared" si="28"/>
        <v>0.166151232491</v>
      </c>
      <c r="U53" s="38">
        <f t="shared" si="9"/>
        <v>62</v>
      </c>
      <c r="V53" s="76">
        <f t="shared" si="10"/>
        <v>7.9237614939644612</v>
      </c>
      <c r="W53" s="75">
        <f t="shared" si="20"/>
        <v>12.223861276040333</v>
      </c>
    </row>
    <row r="54" spans="1:23" x14ac:dyDescent="0.2">
      <c r="A54" s="3">
        <f t="shared" si="22"/>
        <v>63</v>
      </c>
      <c r="B54" s="9">
        <f t="shared" si="23"/>
        <v>0.99595410307297816</v>
      </c>
      <c r="C54" s="9">
        <f t="shared" si="29"/>
        <v>0.99550557063310907</v>
      </c>
      <c r="D54" s="9">
        <f t="shared" si="31"/>
        <v>0.99526983481229825</v>
      </c>
      <c r="E54" s="10">
        <f t="shared" si="7"/>
        <v>95443.51110462191</v>
      </c>
      <c r="F54" s="10">
        <f t="shared" si="7"/>
        <v>95511.80272308171</v>
      </c>
      <c r="G54" s="10">
        <f t="shared" si="21"/>
        <v>95534.425284747413</v>
      </c>
      <c r="H54" s="12">
        <f t="shared" si="24"/>
        <v>14.127360009322349</v>
      </c>
      <c r="I54" s="13">
        <f t="shared" si="30"/>
        <v>14.118224883835685</v>
      </c>
      <c r="J54" s="9">
        <f t="shared" si="32"/>
        <v>14.115118486843246</v>
      </c>
      <c r="K54" s="9">
        <f t="shared" si="25"/>
        <v>13.664688611589954</v>
      </c>
      <c r="L54" s="9">
        <f t="shared" si="33"/>
        <v>13.655520102499553</v>
      </c>
      <c r="M54" s="9">
        <f t="shared" si="34"/>
        <v>13.65237661261407</v>
      </c>
      <c r="N54" s="9">
        <f t="shared" si="35"/>
        <v>0.32726857098464934</v>
      </c>
      <c r="O54" s="9">
        <f t="shared" si="36"/>
        <v>0.32770357696020469</v>
      </c>
      <c r="P54" s="9">
        <f t="shared" si="37"/>
        <v>0.32785150062651136</v>
      </c>
      <c r="Q54" s="45">
        <f t="shared" si="38"/>
        <v>0.3352506041943234</v>
      </c>
      <c r="R54" s="9">
        <f t="shared" si="26"/>
        <v>0.56550005990830343</v>
      </c>
      <c r="S54" s="9">
        <f t="shared" si="27"/>
        <v>0.26699806091831568</v>
      </c>
      <c r="T54" s="9">
        <f t="shared" si="28"/>
        <v>0.15481986892107072</v>
      </c>
      <c r="U54" s="38">
        <f t="shared" si="9"/>
        <v>63</v>
      </c>
      <c r="V54" s="76">
        <f t="shared" si="10"/>
        <v>7.9022687743303708</v>
      </c>
      <c r="W54" s="75">
        <f t="shared" si="20"/>
        <v>12.127721029628121</v>
      </c>
    </row>
    <row r="55" spans="1:23" x14ac:dyDescent="0.2">
      <c r="A55" s="3">
        <f t="shared" si="22"/>
        <v>64</v>
      </c>
      <c r="B55" s="9">
        <f t="shared" si="23"/>
        <v>0.99547675111915312</v>
      </c>
      <c r="C55" s="9">
        <f t="shared" si="29"/>
        <v>0.9949754325558372</v>
      </c>
      <c r="D55" s="9">
        <f t="shared" si="31"/>
        <v>0.99471199109198305</v>
      </c>
      <c r="E55" s="10">
        <f t="shared" si="7"/>
        <v>94981.34308295192</v>
      </c>
      <c r="F55" s="10">
        <f t="shared" si="7"/>
        <v>95057.356496339547</v>
      </c>
      <c r="G55" s="10">
        <f t="shared" si="21"/>
        <v>95082.5316720384</v>
      </c>
      <c r="H55" s="12">
        <f t="shared" si="24"/>
        <v>13.849716794479965</v>
      </c>
      <c r="I55" s="13">
        <f t="shared" si="30"/>
        <v>13.839722098899239</v>
      </c>
      <c r="J55" s="9">
        <f t="shared" si="32"/>
        <v>13.836322502211182</v>
      </c>
      <c r="K55" s="9">
        <f t="shared" si="25"/>
        <v>13.387009969258299</v>
      </c>
      <c r="L55" s="9">
        <f t="shared" si="33"/>
        <v>13.376977953686136</v>
      </c>
      <c r="M55" s="9">
        <f t="shared" si="34"/>
        <v>13.373536890340928</v>
      </c>
      <c r="N55" s="9">
        <f t="shared" si="35"/>
        <v>0.34048967645333428</v>
      </c>
      <c r="O55" s="9">
        <f t="shared" si="36"/>
        <v>0.34096561433813077</v>
      </c>
      <c r="P55" s="9">
        <f t="shared" si="37"/>
        <v>0.34112749989470492</v>
      </c>
      <c r="Q55" s="45">
        <f t="shared" si="38"/>
        <v>0.34882762028223535</v>
      </c>
      <c r="R55" s="9">
        <f t="shared" si="26"/>
        <v>0.55991896906218908</v>
      </c>
      <c r="S55" s="9">
        <f t="shared" si="27"/>
        <v>0.25596418092614054</v>
      </c>
      <c r="T55" s="9">
        <f t="shared" si="28"/>
        <v>0.14300324469664652</v>
      </c>
      <c r="U55" s="38">
        <f t="shared" si="9"/>
        <v>64</v>
      </c>
      <c r="V55" s="76">
        <f t="shared" si="10"/>
        <v>7.8782302117970007</v>
      </c>
      <c r="W55" s="75">
        <f t="shared" si="20"/>
        <v>12.021591461924496</v>
      </c>
    </row>
    <row r="56" spans="1:23" x14ac:dyDescent="0.2">
      <c r="A56" s="3">
        <f t="shared" si="22"/>
        <v>65</v>
      </c>
      <c r="B56" s="9">
        <f t="shared" si="23"/>
        <v>0.99494048062217788</v>
      </c>
      <c r="C56" s="9">
        <f t="shared" si="29"/>
        <v>0.9943798943458636</v>
      </c>
      <c r="D56" s="9">
        <f t="shared" si="31"/>
        <v>0.99408534797044545</v>
      </c>
      <c r="E56" s="10">
        <f t="shared" si="7"/>
        <v>94467.114151566682</v>
      </c>
      <c r="F56" s="10">
        <f t="shared" si="7"/>
        <v>94551.718829150632</v>
      </c>
      <c r="G56" s="10">
        <f t="shared" si="21"/>
        <v>94579.734397559863</v>
      </c>
      <c r="H56" s="12">
        <f t="shared" si="24"/>
        <v>13.564437173125512</v>
      </c>
      <c r="I56" s="13">
        <f t="shared" si="30"/>
        <v>13.553508526477904</v>
      </c>
      <c r="J56" s="9">
        <f t="shared" si="32"/>
        <v>13.549790037743087</v>
      </c>
      <c r="K56" s="9">
        <f t="shared" si="25"/>
        <v>13.101690527405903</v>
      </c>
      <c r="L56" s="9">
        <f t="shared" si="33"/>
        <v>13.090720136267088</v>
      </c>
      <c r="M56" s="9">
        <f t="shared" si="34"/>
        <v>13.086955264764262</v>
      </c>
      <c r="N56" s="9">
        <f t="shared" si="35"/>
        <v>0.35407442032735581</v>
      </c>
      <c r="O56" s="9">
        <f t="shared" si="36"/>
        <v>0.3545948320724801</v>
      </c>
      <c r="P56" s="9">
        <f t="shared" si="37"/>
        <v>0.35477190296461425</v>
      </c>
      <c r="Q56" s="45">
        <f t="shared" si="38"/>
        <v>0.36278159824934486</v>
      </c>
      <c r="R56" s="9">
        <f t="shared" si="26"/>
        <v>0.55371154616216589</v>
      </c>
      <c r="S56" s="9">
        <f t="shared" si="27"/>
        <v>0.24410546265729038</v>
      </c>
      <c r="T56" s="9">
        <f t="shared" si="28"/>
        <v>0.13079449580333324</v>
      </c>
      <c r="U56" s="38">
        <f t="shared" si="9"/>
        <v>65</v>
      </c>
      <c r="V56" s="76">
        <f t="shared" si="10"/>
        <v>7.8513605857928068</v>
      </c>
      <c r="W56" s="75">
        <f t="shared" si="20"/>
        <v>11.904682050731701</v>
      </c>
    </row>
    <row r="57" spans="1:23" x14ac:dyDescent="0.2">
      <c r="A57" s="3">
        <f t="shared" si="22"/>
        <v>66</v>
      </c>
      <c r="B57" s="9">
        <f t="shared" si="23"/>
        <v>0.99433805742374282</v>
      </c>
      <c r="C57" s="9">
        <f t="shared" si="29"/>
        <v>0.99371093488553053</v>
      </c>
      <c r="D57" s="9">
        <f t="shared" si="31"/>
        <v>0.99338147232075569</v>
      </c>
      <c r="E57" s="10">
        <f t="shared" si="7"/>
        <v>93895.004778223418</v>
      </c>
      <c r="F57" s="10">
        <f t="shared" si="7"/>
        <v>93989.155956949893</v>
      </c>
      <c r="G57" s="10">
        <f t="shared" si="21"/>
        <v>94020.328179550605</v>
      </c>
      <c r="H57" s="12">
        <f t="shared" si="24"/>
        <v>13.27168845999009</v>
      </c>
      <c r="I57" s="13">
        <f t="shared" si="30"/>
        <v>13.259746978564856</v>
      </c>
      <c r="J57" s="9">
        <f t="shared" si="32"/>
        <v>13.25568228777677</v>
      </c>
      <c r="K57" s="9">
        <f t="shared" si="25"/>
        <v>12.808897056030794</v>
      </c>
      <c r="L57" s="9">
        <f t="shared" si="33"/>
        <v>12.796908856976609</v>
      </c>
      <c r="M57" s="9">
        <f t="shared" si="34"/>
        <v>12.792792257711913</v>
      </c>
      <c r="N57" s="9">
        <f t="shared" si="35"/>
        <v>0.36801483523856648</v>
      </c>
      <c r="O57" s="9">
        <f t="shared" si="36"/>
        <v>0.36858347721119666</v>
      </c>
      <c r="P57" s="9">
        <f t="shared" si="37"/>
        <v>0.36877703391539118</v>
      </c>
      <c r="Q57" s="45">
        <f t="shared" si="38"/>
        <v>0.37710472210938817</v>
      </c>
      <c r="R57" s="9">
        <f t="shared" si="26"/>
        <v>0.54681651144689425</v>
      </c>
      <c r="S57" s="9">
        <f t="shared" si="27"/>
        <v>0.23143081822332118</v>
      </c>
      <c r="T57" s="9">
        <f t="shared" si="28"/>
        <v>0.1183115783099719</v>
      </c>
      <c r="U57" s="38">
        <f t="shared" si="9"/>
        <v>66</v>
      </c>
      <c r="V57" s="76">
        <f t="shared" si="10"/>
        <v>7.8213469448337625</v>
      </c>
      <c r="W57" s="75">
        <f t="shared" si="20"/>
        <v>11.776199373676405</v>
      </c>
    </row>
    <row r="58" spans="1:23" x14ac:dyDescent="0.2">
      <c r="A58" s="3">
        <f t="shared" si="22"/>
        <v>67</v>
      </c>
      <c r="B58" s="9">
        <f t="shared" si="23"/>
        <v>0.99366136914650294</v>
      </c>
      <c r="C58" s="9">
        <f t="shared" si="29"/>
        <v>0.9929595616397604</v>
      </c>
      <c r="D58" s="9">
        <f t="shared" si="31"/>
        <v>0.99259091099373209</v>
      </c>
      <c r="E58" s="10">
        <f t="shared" si="7"/>
        <v>93258.632750293211</v>
      </c>
      <c r="F58" s="10">
        <f t="shared" si="7"/>
        <v>93363.376652971725</v>
      </c>
      <c r="G58" s="10">
        <f t="shared" si="21"/>
        <v>93398.052035082612</v>
      </c>
      <c r="H58" s="12">
        <f t="shared" si="24"/>
        <v>12.971681639841693</v>
      </c>
      <c r="I58" s="13">
        <f t="shared" si="30"/>
        <v>12.958643981076611</v>
      </c>
      <c r="J58" s="9">
        <f t="shared" si="32"/>
        <v>12.954204160967555</v>
      </c>
      <c r="K58" s="9">
        <f t="shared" si="25"/>
        <v>12.508839927620988</v>
      </c>
      <c r="L58" s="9">
        <f t="shared" si="33"/>
        <v>12.495749961420133</v>
      </c>
      <c r="M58" s="9">
        <f t="shared" si="34"/>
        <v>12.491252021937996</v>
      </c>
      <c r="N58" s="9">
        <f t="shared" si="35"/>
        <v>0.38230087429325199</v>
      </c>
      <c r="O58" s="9">
        <f t="shared" si="36"/>
        <v>0.38292171518682738</v>
      </c>
      <c r="P58" s="9">
        <f t="shared" si="37"/>
        <v>0.38313313519202052</v>
      </c>
      <c r="Q58" s="45">
        <f t="shared" si="38"/>
        <v>0.39178705143779302</v>
      </c>
      <c r="R58" s="9">
        <f t="shared" si="26"/>
        <v>0.53916892921705473</v>
      </c>
      <c r="S58" s="9">
        <f t="shared" si="27"/>
        <v>0.21796838239648847</v>
      </c>
      <c r="T58" s="9">
        <f t="shared" si="28"/>
        <v>0.10569715863022947</v>
      </c>
      <c r="U58" s="38">
        <f t="shared" si="9"/>
        <v>67</v>
      </c>
      <c r="V58" s="76">
        <f t="shared" si="10"/>
        <v>7.7878470222943204</v>
      </c>
      <c r="W58" s="75">
        <f t="shared" si="20"/>
        <v>11.635363582165466</v>
      </c>
    </row>
    <row r="59" spans="1:23" x14ac:dyDescent="0.2">
      <c r="A59" s="3">
        <f t="shared" si="22"/>
        <v>68</v>
      </c>
      <c r="B59" s="9">
        <f t="shared" si="23"/>
        <v>0.99290132121797003</v>
      </c>
      <c r="C59" s="9">
        <f t="shared" si="29"/>
        <v>0.9921156962659986</v>
      </c>
      <c r="D59" s="9">
        <f t="shared" si="31"/>
        <v>0.99170307104776678</v>
      </c>
      <c r="E59" s="10">
        <f t="shared" si="7"/>
        <v>92551.022282873077</v>
      </c>
      <c r="F59" s="10">
        <f t="shared" si="7"/>
        <v>92667.500703387253</v>
      </c>
      <c r="G59" s="10">
        <f t="shared" si="21"/>
        <v>92706.05755454264</v>
      </c>
      <c r="H59" s="12">
        <f t="shared" si="24"/>
        <v>12.664673798059791</v>
      </c>
      <c r="I59" s="13">
        <f t="shared" si="30"/>
        <v>12.650452268896094</v>
      </c>
      <c r="J59" s="9">
        <f t="shared" si="32"/>
        <v>12.645606795300582</v>
      </c>
      <c r="K59" s="9">
        <f t="shared" si="25"/>
        <v>12.201775539353264</v>
      </c>
      <c r="L59" s="9">
        <f t="shared" si="33"/>
        <v>12.187495419810924</v>
      </c>
      <c r="M59" s="9">
        <f t="shared" si="34"/>
        <v>12.182584845794697</v>
      </c>
      <c r="N59" s="9">
        <f t="shared" si="35"/>
        <v>0.39692029533048545</v>
      </c>
      <c r="O59" s="9">
        <f t="shared" si="36"/>
        <v>0.39759751100494722</v>
      </c>
      <c r="P59" s="9">
        <f t="shared" si="37"/>
        <v>0.39782824784282877</v>
      </c>
      <c r="Q59" s="45">
        <f t="shared" si="38"/>
        <v>0.40681639941642422</v>
      </c>
      <c r="R59" s="9">
        <f t="shared" si="26"/>
        <v>0.5307006453053319</v>
      </c>
      <c r="S59" s="9">
        <f t="shared" si="27"/>
        <v>0.20376912382794771</v>
      </c>
      <c r="T59" s="9">
        <f t="shared" si="28"/>
        <v>9.3116758519380741E-2</v>
      </c>
      <c r="U59" s="38">
        <f t="shared" si="9"/>
        <v>68</v>
      </c>
      <c r="V59" s="76">
        <f t="shared" si="10"/>
        <v>7.7504878815651228</v>
      </c>
      <c r="W59" s="75">
        <f t="shared" si="20"/>
        <v>11.481428631936389</v>
      </c>
    </row>
    <row r="60" spans="1:23" x14ac:dyDescent="0.2">
      <c r="A60" s="3">
        <f t="shared" si="22"/>
        <v>69</v>
      </c>
      <c r="B60" s="9">
        <f t="shared" si="23"/>
        <v>0.99204772128426433</v>
      </c>
      <c r="C60" s="9">
        <f t="shared" si="29"/>
        <v>0.99116804761856303</v>
      </c>
      <c r="D60" s="9">
        <f t="shared" si="31"/>
        <v>0.99070608687319361</v>
      </c>
      <c r="E60" s="10">
        <f t="shared" si="7"/>
        <v>91764.578407839945</v>
      </c>
      <c r="F60" s="10">
        <f t="shared" si="7"/>
        <v>91894.032304738459</v>
      </c>
      <c r="G60" s="10">
        <f t="shared" si="21"/>
        <v>91936.881981570958</v>
      </c>
      <c r="H60" s="12">
        <f t="shared" si="24"/>
        <v>12.350970309043095</v>
      </c>
      <c r="I60" s="13">
        <f t="shared" si="30"/>
        <v>12.335473048760319</v>
      </c>
      <c r="J60" s="9">
        <f t="shared" si="32"/>
        <v>12.330189844170238</v>
      </c>
      <c r="K60" s="9">
        <f t="shared" si="25"/>
        <v>11.888008492086502</v>
      </c>
      <c r="L60" s="9">
        <f t="shared" si="33"/>
        <v>11.872445579397299</v>
      </c>
      <c r="M60" s="9">
        <f t="shared" si="34"/>
        <v>11.867089427688965</v>
      </c>
      <c r="N60" s="9">
        <f t="shared" si="35"/>
        <v>0.41185855671223293</v>
      </c>
      <c r="O60" s="9">
        <f t="shared" si="36"/>
        <v>0.41259652148760317</v>
      </c>
      <c r="P60" s="9">
        <f t="shared" si="37"/>
        <v>0.41284810265855942</v>
      </c>
      <c r="Q60" s="45">
        <f t="shared" si="38"/>
        <v>0.42217822208775813</v>
      </c>
      <c r="R60" s="9">
        <f t="shared" si="26"/>
        <v>0.52134095650257684</v>
      </c>
      <c r="S60" s="9">
        <f t="shared" si="27"/>
        <v>0.18891029215698926</v>
      </c>
      <c r="T60" s="9">
        <f t="shared" si="28"/>
        <v>8.0754733568500589E-2</v>
      </c>
      <c r="U60" s="38">
        <f t="shared" si="9"/>
        <v>69</v>
      </c>
      <c r="V60" s="76">
        <f t="shared" si="10"/>
        <v>7.7088649068063102</v>
      </c>
      <c r="W60" s="75">
        <f t="shared" si="20"/>
        <v>11.313706409199403</v>
      </c>
    </row>
    <row r="61" spans="1:23" x14ac:dyDescent="0.2">
      <c r="A61" s="14">
        <f t="shared" si="22"/>
        <v>70</v>
      </c>
      <c r="B61" s="15">
        <f t="shared" si="23"/>
        <v>0.99108915090622218</v>
      </c>
      <c r="C61" s="15">
        <f t="shared" si="29"/>
        <v>0.99010397099227221</v>
      </c>
      <c r="D61" s="15">
        <f t="shared" si="31"/>
        <v>0.98958667303685266</v>
      </c>
      <c r="E61" s="16">
        <f t="shared" si="7"/>
        <v>90891.069260594537</v>
      </c>
      <c r="F61" s="16">
        <f t="shared" si="7"/>
        <v>91034.840904108816</v>
      </c>
      <c r="G61" s="16">
        <f t="shared" si="21"/>
        <v>91082.428587284783</v>
      </c>
      <c r="H61" s="17">
        <f t="shared" si="24"/>
        <v>12.030926713963986</v>
      </c>
      <c r="I61" s="18">
        <f t="shared" si="30"/>
        <v>12.014057961915405</v>
      </c>
      <c r="J61" s="15">
        <f t="shared" si="32"/>
        <v>12.008303465588256</v>
      </c>
      <c r="K61" s="15">
        <f t="shared" si="25"/>
        <v>11.56789345753432</v>
      </c>
      <c r="L61" s="15">
        <f t="shared" si="33"/>
        <v>11.55095111536008</v>
      </c>
      <c r="M61" s="15">
        <f t="shared" si="34"/>
        <v>11.545114852226645</v>
      </c>
      <c r="N61" s="15">
        <f t="shared" si="35"/>
        <v>0.42709872790647618</v>
      </c>
      <c r="O61" s="15">
        <f t="shared" si="36"/>
        <v>0.42790200181355154</v>
      </c>
      <c r="P61" s="40">
        <f t="shared" si="37"/>
        <v>0.42817602544817768</v>
      </c>
      <c r="Q61" s="40">
        <f t="shared" si="38"/>
        <v>0.43785552213422863</v>
      </c>
      <c r="R61" s="15">
        <f t="shared" si="26"/>
        <v>0.51101756645958207</v>
      </c>
      <c r="S61" s="15">
        <f t="shared" si="27"/>
        <v>0.17349837010063032</v>
      </c>
      <c r="T61" s="15">
        <f t="shared" si="28"/>
        <v>6.8807773510795686E-2</v>
      </c>
      <c r="U61" s="16">
        <f t="shared" si="9"/>
        <v>70</v>
      </c>
      <c r="V61" s="15">
        <f t="shared" si="10"/>
        <v>7.6625412838566636</v>
      </c>
      <c r="W61" s="77">
        <f t="shared" si="20"/>
        <v>11.131594663272775</v>
      </c>
    </row>
    <row r="62" spans="1:23" x14ac:dyDescent="0.2">
      <c r="A62" s="3">
        <f t="shared" si="22"/>
        <v>71</v>
      </c>
      <c r="B62" s="9">
        <f t="shared" si="23"/>
        <v>0.99001282337811991</v>
      </c>
      <c r="C62" s="9">
        <f t="shared" si="29"/>
        <v>0.98890931241117497</v>
      </c>
      <c r="D62" s="9">
        <f t="shared" si="31"/>
        <v>0.98832996164179732</v>
      </c>
      <c r="E62" s="10">
        <f t="shared" si="7"/>
        <v>89921.619554617224</v>
      </c>
      <c r="F62" s="10">
        <f t="shared" si="7"/>
        <v>90081.152658441264</v>
      </c>
      <c r="G62" s="10">
        <f t="shared" si="21"/>
        <v>90133.957477807868</v>
      </c>
      <c r="H62" s="12">
        <f t="shared" si="24"/>
        <v>11.70495021489951</v>
      </c>
      <c r="I62" s="13">
        <f t="shared" si="30"/>
        <v>11.686610673794098</v>
      </c>
      <c r="J62" s="9">
        <f t="shared" si="32"/>
        <v>11.680349941856196</v>
      </c>
      <c r="K62" s="9">
        <f t="shared" si="25"/>
        <v>11.241836660502109</v>
      </c>
      <c r="L62" s="9">
        <f t="shared" si="33"/>
        <v>11.223414607274623</v>
      </c>
      <c r="M62" s="9">
        <f t="shared" si="34"/>
        <v>11.217062195201086</v>
      </c>
      <c r="N62" s="9">
        <f t="shared" si="35"/>
        <v>0.44262141833811797</v>
      </c>
      <c r="O62" s="9">
        <f t="shared" si="36"/>
        <v>0.44349472981932803</v>
      </c>
      <c r="P62" s="9">
        <f t="shared" si="37"/>
        <v>0.44379285991160911</v>
      </c>
      <c r="Q62" s="45">
        <f t="shared" si="38"/>
        <v>0.45382877072954642</v>
      </c>
      <c r="R62" s="9">
        <f t="shared" si="26"/>
        <v>0.49965788885065626</v>
      </c>
      <c r="S62" s="9">
        <f t="shared" si="27"/>
        <v>0.15767110507198376</v>
      </c>
      <c r="T62" s="9">
        <f t="shared" si="28"/>
        <v>5.7475828691591811E-2</v>
      </c>
      <c r="U62" s="38">
        <f t="shared" si="9"/>
        <v>71</v>
      </c>
      <c r="V62" s="76">
        <f t="shared" si="10"/>
        <v>7.6110481481365708</v>
      </c>
      <c r="W62" s="75">
        <f t="shared" si="20"/>
        <v>10.934608336672234</v>
      </c>
    </row>
    <row r="63" spans="1:23" x14ac:dyDescent="0.2">
      <c r="A63" s="3">
        <f t="shared" si="22"/>
        <v>72</v>
      </c>
      <c r="B63" s="9">
        <f t="shared" si="23"/>
        <v>0.98880442647198197</v>
      </c>
      <c r="C63" s="9">
        <f t="shared" si="29"/>
        <v>0.98756823675039318</v>
      </c>
      <c r="D63" s="9">
        <f t="shared" si="31"/>
        <v>0.98691932299126284</v>
      </c>
      <c r="E63" s="10">
        <f t="shared" si="7"/>
        <v>88846.719320656455</v>
      </c>
      <c r="F63" s="10">
        <f t="shared" si="7"/>
        <v>89023.556457999759</v>
      </c>
      <c r="G63" s="10">
        <f t="shared" si="21"/>
        <v>89082.090736665239</v>
      </c>
      <c r="H63" s="12">
        <f t="shared" si="24"/>
        <v>11.373500709067244</v>
      </c>
      <c r="I63" s="13">
        <f t="shared" si="30"/>
        <v>11.353588014436726</v>
      </c>
      <c r="J63" s="9">
        <f t="shared" si="32"/>
        <v>11.346784853430817</v>
      </c>
      <c r="K63" s="9">
        <f t="shared" si="25"/>
        <v>10.91029689975411</v>
      </c>
      <c r="L63" s="9">
        <f t="shared" si="33"/>
        <v>10.890291664677548</v>
      </c>
      <c r="M63" s="9">
        <f t="shared" si="34"/>
        <v>10.883385680953813</v>
      </c>
      <c r="N63" s="9">
        <f t="shared" si="35"/>
        <v>0.45840472813965449</v>
      </c>
      <c r="O63" s="9">
        <f t="shared" si="36"/>
        <v>0.45935295169348866</v>
      </c>
      <c r="P63" s="9">
        <f t="shared" si="37"/>
        <v>0.45967691174138903</v>
      </c>
      <c r="Q63" s="45">
        <f t="shared" si="38"/>
        <v>0.47007585118552186</v>
      </c>
      <c r="R63" s="9">
        <f t="shared" si="26"/>
        <v>0.48719076327107014</v>
      </c>
      <c r="S63" s="9">
        <f t="shared" si="27"/>
        <v>0.14159810981900972</v>
      </c>
      <c r="T63" s="9">
        <f t="shared" si="28"/>
        <v>4.695070280145696E-2</v>
      </c>
      <c r="U63" s="38">
        <f t="shared" si="9"/>
        <v>72</v>
      </c>
      <c r="V63" s="76">
        <f t="shared" si="10"/>
        <v>7.5538856121330138</v>
      </c>
      <c r="W63" s="75">
        <f t="shared" si="20"/>
        <v>10.722413465475016</v>
      </c>
    </row>
    <row r="64" spans="1:23" x14ac:dyDescent="0.2">
      <c r="A64" s="3">
        <f t="shared" si="22"/>
        <v>73</v>
      </c>
      <c r="B64" s="9">
        <f t="shared" si="23"/>
        <v>0.98744794889517284</v>
      </c>
      <c r="C64" s="9">
        <f t="shared" si="29"/>
        <v>0.98606303849147081</v>
      </c>
      <c r="D64" s="9">
        <f t="shared" si="31"/>
        <v>0.98533616837506299</v>
      </c>
      <c r="E64" s="10">
        <f t="shared" si="7"/>
        <v>87656.252887803217</v>
      </c>
      <c r="F64" s="10">
        <f t="shared" si="7"/>
        <v>87852.029341778863</v>
      </c>
      <c r="G64" s="10">
        <f t="shared" si="21"/>
        <v>87916.836680475899</v>
      </c>
      <c r="H64" s="12">
        <f t="shared" si="24"/>
        <v>11.037091285139402</v>
      </c>
      <c r="I64" s="13">
        <f t="shared" si="30"/>
        <v>11.015500591338867</v>
      </c>
      <c r="J64" s="9">
        <f t="shared" si="32"/>
        <v>11.008117728584121</v>
      </c>
      <c r="K64" s="9">
        <f t="shared" si="25"/>
        <v>10.573786029300983</v>
      </c>
      <c r="L64" s="9">
        <f t="shared" si="33"/>
        <v>10.552091523218262</v>
      </c>
      <c r="M64" s="9">
        <f t="shared" si="34"/>
        <v>10.544593313483309</v>
      </c>
      <c r="N64" s="9">
        <f t="shared" si="35"/>
        <v>0.4744242245171707</v>
      </c>
      <c r="O64" s="9">
        <f t="shared" si="36"/>
        <v>0.47545235279338671</v>
      </c>
      <c r="P64" s="9">
        <f t="shared" si="37"/>
        <v>0.47580391768646979</v>
      </c>
      <c r="Q64" s="45">
        <f t="shared" si="38"/>
        <v>0.48657202822267653</v>
      </c>
      <c r="R64" s="9">
        <f t="shared" si="26"/>
        <v>0.47354865111171068</v>
      </c>
      <c r="S64" s="9">
        <f t="shared" si="27"/>
        <v>0.12547946643260016</v>
      </c>
      <c r="T64" s="9">
        <f t="shared" si="28"/>
        <v>3.7402997100321841E-2</v>
      </c>
      <c r="U64" s="38">
        <f t="shared" si="9"/>
        <v>73</v>
      </c>
      <c r="V64" s="76">
        <f t="shared" si="10"/>
        <v>7.4905249232424982</v>
      </c>
      <c r="W64" s="75">
        <f t="shared" si="20"/>
        <v>10.494862312274529</v>
      </c>
    </row>
    <row r="65" spans="1:23" x14ac:dyDescent="0.2">
      <c r="A65" s="3">
        <f t="shared" si="22"/>
        <v>74</v>
      </c>
      <c r="B65" s="9">
        <f t="shared" si="23"/>
        <v>0.98592548926490853</v>
      </c>
      <c r="C65" s="9">
        <f t="shared" si="29"/>
        <v>0.98437393396567563</v>
      </c>
      <c r="D65" s="9">
        <f t="shared" si="31"/>
        <v>0.98355973387328199</v>
      </c>
      <c r="E65" s="10">
        <f t="shared" si="7"/>
        <v>86339.554088150384</v>
      </c>
      <c r="F65" s="10">
        <f t="shared" si="7"/>
        <v>86555.987121897851</v>
      </c>
      <c r="G65" s="10">
        <f t="shared" si="21"/>
        <v>86627.638990396314</v>
      </c>
      <c r="H65" s="12">
        <f t="shared" si="24"/>
        <v>10.696288103785664</v>
      </c>
      <c r="I65" s="13">
        <f t="shared" si="30"/>
        <v>10.672912796252296</v>
      </c>
      <c r="J65" s="9">
        <f t="shared" si="32"/>
        <v>10.664912090198758</v>
      </c>
      <c r="K65" s="9">
        <f t="shared" si="25"/>
        <v>10.232868822052826</v>
      </c>
      <c r="L65" s="9">
        <f t="shared" si="33"/>
        <v>10.209377032693448</v>
      </c>
      <c r="M65" s="9">
        <f t="shared" si="34"/>
        <v>10.201246902388787</v>
      </c>
      <c r="N65" s="9">
        <f t="shared" si="35"/>
        <v>0.49065294743877741</v>
      </c>
      <c r="O65" s="9">
        <f t="shared" si="36"/>
        <v>0.49176605732131862</v>
      </c>
      <c r="P65" s="9">
        <f t="shared" si="37"/>
        <v>0.49214704332386805</v>
      </c>
      <c r="Q65" s="45">
        <f t="shared" si="38"/>
        <v>0.50328994670701221</v>
      </c>
      <c r="R65" s="9">
        <f t="shared" si="26"/>
        <v>0.45867037569174957</v>
      </c>
      <c r="S65" s="9">
        <f t="shared" si="27"/>
        <v>0.1095417705586216</v>
      </c>
      <c r="T65" s="9">
        <f t="shared" si="28"/>
        <v>2.8968598433207343E-2</v>
      </c>
      <c r="U65" s="38">
        <f t="shared" si="9"/>
        <v>74</v>
      </c>
      <c r="V65" s="76">
        <f t="shared" si="10"/>
        <v>7.4204120415143722</v>
      </c>
      <c r="W65" s="75">
        <f t="shared" si="20"/>
        <v>10.252027816155877</v>
      </c>
    </row>
    <row r="66" spans="1:23" x14ac:dyDescent="0.2">
      <c r="A66" s="3">
        <f t="shared" si="22"/>
        <v>75</v>
      </c>
      <c r="B66" s="9">
        <f t="shared" si="23"/>
        <v>0.98421704646222774</v>
      </c>
      <c r="C66" s="9">
        <f t="shared" si="29"/>
        <v>0.98247883405006509</v>
      </c>
      <c r="D66" s="9">
        <f t="shared" si="31"/>
        <v>0.98156684421272111</v>
      </c>
      <c r="E66" s="10">
        <f t="shared" si="7"/>
        <v>84885.494749911159</v>
      </c>
      <c r="F66" s="10">
        <f t="shared" si="7"/>
        <v>85124.367107273705</v>
      </c>
      <c r="G66" s="10">
        <f t="shared" si="21"/>
        <v>85203.457551464948</v>
      </c>
      <c r="H66" s="12">
        <f t="shared" si="24"/>
        <v>10.351709587095348</v>
      </c>
      <c r="I66" s="13">
        <f t="shared" si="30"/>
        <v>10.326442129583066</v>
      </c>
      <c r="J66" s="9">
        <f t="shared" si="32"/>
        <v>10.317784823037648</v>
      </c>
      <c r="K66" s="9">
        <f t="shared" si="25"/>
        <v>9.8881621402571831</v>
      </c>
      <c r="L66" s="9">
        <f t="shared" si="33"/>
        <v>9.8627639603516322</v>
      </c>
      <c r="M66" s="9">
        <f t="shared" si="34"/>
        <v>9.8539614067025809</v>
      </c>
      <c r="N66" s="9">
        <f t="shared" si="35"/>
        <v>0.50706144823355426</v>
      </c>
      <c r="O66" s="9">
        <f t="shared" si="36"/>
        <v>0.50826466049604391</v>
      </c>
      <c r="P66" s="9">
        <f t="shared" si="37"/>
        <v>0.5086769131886828</v>
      </c>
      <c r="Q66" s="45">
        <f t="shared" si="38"/>
        <v>0.52019966359954051</v>
      </c>
      <c r="R66" s="9">
        <f t="shared" si="26"/>
        <v>0.44250446085730294</v>
      </c>
      <c r="S66" s="9">
        <f t="shared" si="27"/>
        <v>9.4031145938423391E-2</v>
      </c>
      <c r="T66" s="9">
        <f t="shared" si="28"/>
        <v>2.1736377974587443E-2</v>
      </c>
      <c r="U66" s="38">
        <f t="shared" si="9"/>
        <v>75</v>
      </c>
      <c r="V66" s="76">
        <f t="shared" si="10"/>
        <v>7.3429729631995375</v>
      </c>
      <c r="W66" s="75">
        <f t="shared" si="20"/>
        <v>9.9942348504065848</v>
      </c>
    </row>
    <row r="67" spans="1:23" x14ac:dyDescent="0.2">
      <c r="A67" s="3">
        <f t="shared" si="22"/>
        <v>76</v>
      </c>
      <c r="B67" s="9">
        <f t="shared" si="23"/>
        <v>0.98230029034481758</v>
      </c>
      <c r="C67" s="9">
        <f t="shared" si="29"/>
        <v>0.98035309646629076</v>
      </c>
      <c r="D67" s="9">
        <f t="shared" si="31"/>
        <v>0.97933165593645743</v>
      </c>
      <c r="E67" s="10">
        <f t="shared" si="7"/>
        <v>83282.614657710918</v>
      </c>
      <c r="F67" s="10">
        <f t="shared" si="7"/>
        <v>83545.750930242502</v>
      </c>
      <c r="G67" s="10">
        <f t="shared" si="21"/>
        <v>83632.888944803984</v>
      </c>
      <c r="H67" s="12">
        <f t="shared" si="24"/>
        <v>10.004024846730589</v>
      </c>
      <c r="I67" s="13">
        <f t="shared" si="30"/>
        <v>9.976757770804328</v>
      </c>
      <c r="J67" s="9">
        <f t="shared" si="32"/>
        <v>9.9674047894686773</v>
      </c>
      <c r="K67" s="9">
        <f t="shared" si="25"/>
        <v>9.5403333423140353</v>
      </c>
      <c r="L67" s="9">
        <f t="shared" si="33"/>
        <v>9.5129195375969058</v>
      </c>
      <c r="M67" s="9">
        <f t="shared" si="34"/>
        <v>9.5034035242714019</v>
      </c>
      <c r="N67" s="9">
        <f t="shared" si="35"/>
        <v>0.52361786444140002</v>
      </c>
      <c r="O67" s="9">
        <f t="shared" si="36"/>
        <v>0.52491629662836481</v>
      </c>
      <c r="P67" s="9">
        <f t="shared" si="37"/>
        <v>0.52536167669196721</v>
      </c>
      <c r="Q67" s="45">
        <f t="shared" si="38"/>
        <v>0.53726871664087938</v>
      </c>
      <c r="R67" s="9">
        <f t="shared" si="26"/>
        <v>0.42501310210859089</v>
      </c>
      <c r="S67" s="9">
        <f t="shared" si="27"/>
        <v>7.9202977034505948E-2</v>
      </c>
      <c r="T67" s="9">
        <f t="shared" si="28"/>
        <v>1.5739070233426689E-2</v>
      </c>
      <c r="U67" s="38">
        <f t="shared" si="9"/>
        <v>76</v>
      </c>
      <c r="V67" s="76">
        <f t="shared" si="10"/>
        <v>7.2576211455156923</v>
      </c>
      <c r="W67" s="75">
        <f t="shared" si="20"/>
        <v>9.7220852532990261</v>
      </c>
    </row>
    <row r="68" spans="1:23" x14ac:dyDescent="0.2">
      <c r="A68" s="3">
        <f t="shared" si="22"/>
        <v>77</v>
      </c>
      <c r="B68" s="9">
        <f t="shared" si="23"/>
        <v>0.98015031199180702</v>
      </c>
      <c r="C68" s="9">
        <f t="shared" si="29"/>
        <v>0.97796925711525062</v>
      </c>
      <c r="D68" s="9">
        <f t="shared" si="31"/>
        <v>0.97682537948162906</v>
      </c>
      <c r="E68" s="10">
        <f t="shared" si="7"/>
        <v>81519.30222316437</v>
      </c>
      <c r="F68" s="10">
        <f t="shared" si="7"/>
        <v>81808.536558944994</v>
      </c>
      <c r="G68" s="10">
        <f t="shared" si="21"/>
        <v>81904.335621064733</v>
      </c>
      <c r="H68" s="12">
        <f t="shared" si="24"/>
        <v>9.653951288905203</v>
      </c>
      <c r="I68" s="13">
        <f t="shared" si="30"/>
        <v>9.6245783310808104</v>
      </c>
      <c r="J68" s="9">
        <f t="shared" si="32"/>
        <v>9.6144906292634342</v>
      </c>
      <c r="K68" s="9">
        <f t="shared" si="25"/>
        <v>9.1900978637705411</v>
      </c>
      <c r="L68" s="9">
        <f t="shared" si="33"/>
        <v>9.1605601859643802</v>
      </c>
      <c r="M68" s="9">
        <f t="shared" si="34"/>
        <v>9.1502894619450377</v>
      </c>
      <c r="N68" s="9">
        <f t="shared" si="35"/>
        <v>0.54028803386165647</v>
      </c>
      <c r="O68" s="9">
        <f t="shared" si="36"/>
        <v>0.54168674613900847</v>
      </c>
      <c r="P68" s="9">
        <f t="shared" si="37"/>
        <v>0.54216711289221697</v>
      </c>
      <c r="Q68" s="45">
        <f t="shared" si="38"/>
        <v>0.55446223292324293</v>
      </c>
      <c r="R68" s="9">
        <f t="shared" si="26"/>
        <v>0.40617677061036367</v>
      </c>
      <c r="S68" s="9">
        <f t="shared" si="27"/>
        <v>6.530847388279723E-2</v>
      </c>
      <c r="T68" s="9">
        <f t="shared" si="28"/>
        <v>1.094926997805358E-2</v>
      </c>
      <c r="U68" s="38">
        <f t="shared" si="9"/>
        <v>77</v>
      </c>
      <c r="V68" s="76">
        <f t="shared" si="10"/>
        <v>7.1637674044007333</v>
      </c>
      <c r="W68" s="75">
        <f t="shared" si="20"/>
        <v>9.4364732586481352</v>
      </c>
    </row>
    <row r="69" spans="1:23" x14ac:dyDescent="0.2">
      <c r="A69" s="3">
        <f t="shared" si="22"/>
        <v>78</v>
      </c>
      <c r="B69" s="9">
        <f t="shared" si="23"/>
        <v>0.97773935294791225</v>
      </c>
      <c r="C69" s="9">
        <f t="shared" si="29"/>
        <v>0.97529674029065161</v>
      </c>
      <c r="D69" s="9">
        <f t="shared" si="31"/>
        <v>0.97401598023679736</v>
      </c>
      <c r="E69" s="10">
        <f t="shared" si="7"/>
        <v>79584.036000298569</v>
      </c>
      <c r="F69" s="10">
        <f t="shared" si="7"/>
        <v>79901.169507388971</v>
      </c>
      <c r="G69" s="10">
        <f t="shared" si="21"/>
        <v>80006.23372423726</v>
      </c>
      <c r="H69" s="12">
        <f t="shared" si="24"/>
        <v>9.3022513458452405</v>
      </c>
      <c r="I69" s="13">
        <f t="shared" si="30"/>
        <v>9.2706687353749668</v>
      </c>
      <c r="J69" s="9">
        <f t="shared" si="32"/>
        <v>9.2598076900158155</v>
      </c>
      <c r="K69" s="9">
        <f t="shared" si="25"/>
        <v>8.8382159218234246</v>
      </c>
      <c r="L69" s="9">
        <f t="shared" si="33"/>
        <v>8.8064483692728093</v>
      </c>
      <c r="M69" s="9">
        <f t="shared" si="34"/>
        <v>8.7953818327132787</v>
      </c>
      <c r="N69" s="9">
        <f t="shared" si="35"/>
        <v>0.55703565019784518</v>
      </c>
      <c r="O69" s="9">
        <f t="shared" si="36"/>
        <v>0.558539584029763</v>
      </c>
      <c r="P69" s="9">
        <f t="shared" si="37"/>
        <v>0.55905677666591314</v>
      </c>
      <c r="Q69" s="45">
        <f t="shared" si="38"/>
        <v>0.5717430799722949</v>
      </c>
      <c r="R69" s="9">
        <f t="shared" si="26"/>
        <v>0.38599939936204902</v>
      </c>
      <c r="S69" s="9">
        <f t="shared" si="27"/>
        <v>5.2578699568204247E-2</v>
      </c>
      <c r="T69" s="9">
        <f t="shared" si="28"/>
        <v>7.2819821608173518E-3</v>
      </c>
      <c r="U69" s="38">
        <f t="shared" si="9"/>
        <v>78</v>
      </c>
      <c r="V69" s="76">
        <f t="shared" si="10"/>
        <v>7.0608326517779165</v>
      </c>
      <c r="W69" s="75">
        <f t="shared" si="20"/>
        <v>9.1385879465932582</v>
      </c>
    </row>
    <row r="70" spans="1:23" x14ac:dyDescent="0.2">
      <c r="A70" s="3">
        <f t="shared" si="22"/>
        <v>79</v>
      </c>
      <c r="B70" s="9">
        <f t="shared" si="23"/>
        <v>0.97503651335859953</v>
      </c>
      <c r="C70" s="9">
        <f t="shared" si="29"/>
        <v>0.97230154818688264</v>
      </c>
      <c r="D70" s="9">
        <f t="shared" si="31"/>
        <v>0.97086785930687258</v>
      </c>
      <c r="E70" s="10">
        <f t="shared" si="7"/>
        <v>77465.697718786862</v>
      </c>
      <c r="F70" s="10">
        <f t="shared" si="7"/>
        <v>77812.44386391528</v>
      </c>
      <c r="G70" s="10">
        <f t="shared" si="21"/>
        <v>77927.350165967277</v>
      </c>
      <c r="H70" s="12">
        <f t="shared" si="24"/>
        <v>8.9497282984484325</v>
      </c>
      <c r="I70" s="13">
        <f t="shared" si="30"/>
        <v>8.9158361958679482</v>
      </c>
      <c r="J70" s="9">
        <f t="shared" si="32"/>
        <v>8.9041640491443736</v>
      </c>
      <c r="K70" s="9">
        <f t="shared" si="25"/>
        <v>8.4854883076774552</v>
      </c>
      <c r="L70" s="9">
        <f t="shared" si="33"/>
        <v>8.451388533377834</v>
      </c>
      <c r="M70" s="9">
        <f t="shared" si="34"/>
        <v>8.4394856402996634</v>
      </c>
      <c r="N70" s="9">
        <f t="shared" si="35"/>
        <v>0.57382246197864561</v>
      </c>
      <c r="O70" s="9">
        <f t="shared" si="36"/>
        <v>0.57543637162533534</v>
      </c>
      <c r="P70" s="9">
        <f t="shared" si="37"/>
        <v>0.57599218813598174</v>
      </c>
      <c r="Q70" s="45">
        <f t="shared" si="38"/>
        <v>0.58907206126174316</v>
      </c>
      <c r="R70" s="9">
        <f t="shared" si="26"/>
        <v>0.36451402867082616</v>
      </c>
      <c r="S70" s="9">
        <f t="shared" si="27"/>
        <v>4.120731745568719E-2</v>
      </c>
      <c r="T70" s="9">
        <f t="shared" si="28"/>
        <v>4.604147711377491E-3</v>
      </c>
      <c r="U70" s="38">
        <f t="shared" si="9"/>
        <v>79</v>
      </c>
      <c r="V70" s="76">
        <f t="shared" si="10"/>
        <v>6.9482638011481566</v>
      </c>
      <c r="W70" s="75">
        <f t="shared" si="20"/>
        <v>8.8298998137254348</v>
      </c>
    </row>
    <row r="71" spans="1:23" x14ac:dyDescent="0.2">
      <c r="A71" s="14">
        <f t="shared" si="22"/>
        <v>80</v>
      </c>
      <c r="B71" s="15">
        <f t="shared" si="23"/>
        <v>0.97200743947852208</v>
      </c>
      <c r="C71" s="15">
        <f t="shared" si="29"/>
        <v>0.96894593089482661</v>
      </c>
      <c r="D71" s="15">
        <f t="shared" si="31"/>
        <v>0.96734151559797676</v>
      </c>
      <c r="E71" s="16">
        <f t="shared" si="7"/>
        <v>75153.967442519337</v>
      </c>
      <c r="F71" s="16">
        <f t="shared" si="7"/>
        <v>75531.88380861716</v>
      </c>
      <c r="G71" s="16">
        <f t="shared" si="21"/>
        <v>75657.159637089717</v>
      </c>
      <c r="H71" s="17">
        <f t="shared" si="24"/>
        <v>8.5972211734725548</v>
      </c>
      <c r="I71" s="18">
        <f t="shared" si="30"/>
        <v>8.5609252566533485</v>
      </c>
      <c r="J71" s="15">
        <f t="shared" si="32"/>
        <v>8.5484056064300304</v>
      </c>
      <c r="K71" s="15">
        <f t="shared" si="25"/>
        <v>8.1327512496755201</v>
      </c>
      <c r="L71" s="15">
        <f t="shared" si="33"/>
        <v>8.0962221130231704</v>
      </c>
      <c r="M71" s="15">
        <f t="shared" si="34"/>
        <v>8.0834433296519155</v>
      </c>
      <c r="N71" s="15">
        <f t="shared" si="35"/>
        <v>0.59060851554892557</v>
      </c>
      <c r="O71" s="15">
        <f t="shared" si="36"/>
        <v>0.5923368925403163</v>
      </c>
      <c r="P71" s="40">
        <f t="shared" si="37"/>
        <v>0.59293306636047427</v>
      </c>
      <c r="Q71" s="40">
        <f t="shared" si="38"/>
        <v>0.60640815721046382</v>
      </c>
      <c r="R71" s="15">
        <f t="shared" si="26"/>
        <v>0.34178869209968732</v>
      </c>
      <c r="S71" s="15">
        <f t="shared" si="27"/>
        <v>3.1333957117897472E-2</v>
      </c>
      <c r="T71" s="15">
        <f t="shared" si="28"/>
        <v>2.7501757039281975E-3</v>
      </c>
      <c r="U71" s="16">
        <f t="shared" si="9"/>
        <v>80</v>
      </c>
      <c r="V71" s="15">
        <f t="shared" si="10"/>
        <v>6.8255530869608751</v>
      </c>
      <c r="W71" s="77">
        <f t="shared" si="20"/>
        <v>8.5121296477109887</v>
      </c>
    </row>
    <row r="72" spans="1:23" x14ac:dyDescent="0.2">
      <c r="A72" s="3">
        <f t="shared" si="22"/>
        <v>81</v>
      </c>
      <c r="B72" s="9">
        <f t="shared" si="23"/>
        <v>0.96861399183673891</v>
      </c>
      <c r="C72" s="9">
        <f t="shared" si="29"/>
        <v>0.96518803911603657</v>
      </c>
      <c r="D72" s="9">
        <f t="shared" si="31"/>
        <v>0.96339319200383977</v>
      </c>
      <c r="E72" s="10">
        <f t="shared" si="7"/>
        <v>72639.810457142885</v>
      </c>
      <c r="F72" s="10">
        <f t="shared" si="7"/>
        <v>73050.215460455438</v>
      </c>
      <c r="G72" s="10">
        <f t="shared" si="21"/>
        <v>73186.311469180437</v>
      </c>
      <c r="H72" s="12">
        <f t="shared" si="24"/>
        <v>8.2455987206382382</v>
      </c>
      <c r="I72" s="13">
        <f t="shared" si="30"/>
        <v>8.2068119112605284</v>
      </c>
      <c r="J72" s="9">
        <f t="shared" si="32"/>
        <v>8.193410247519525</v>
      </c>
      <c r="K72" s="9">
        <f t="shared" si="25"/>
        <v>7.7808703521199174</v>
      </c>
      <c r="L72" s="9">
        <f t="shared" si="33"/>
        <v>7.7418216068289212</v>
      </c>
      <c r="M72" s="9">
        <f t="shared" si="34"/>
        <v>7.7281289031842659</v>
      </c>
      <c r="N72" s="9">
        <f t="shared" si="35"/>
        <v>0.60735244187436921</v>
      </c>
      <c r="O72" s="9">
        <f t="shared" si="36"/>
        <v>0.6091994327971173</v>
      </c>
      <c r="P72" s="9">
        <f t="shared" si="37"/>
        <v>0.60983760726097458</v>
      </c>
      <c r="Q72" s="45">
        <f t="shared" si="38"/>
        <v>0.62370881166920322</v>
      </c>
      <c r="R72" s="9">
        <f t="shared" si="26"/>
        <v>0.31793220358733287</v>
      </c>
      <c r="S72" s="9">
        <f t="shared" si="27"/>
        <v>2.3030598161617767E-2</v>
      </c>
      <c r="T72" s="9">
        <f t="shared" si="28"/>
        <v>1.5410680679556884E-3</v>
      </c>
      <c r="U72" s="38">
        <f t="shared" si="9"/>
        <v>81</v>
      </c>
      <c r="V72" s="76">
        <f t="shared" si="10"/>
        <v>6.6922608991738208</v>
      </c>
      <c r="W72" s="75">
        <f t="shared" si="20"/>
        <v>8.1871996242595397</v>
      </c>
    </row>
    <row r="73" spans="1:23" x14ac:dyDescent="0.2">
      <c r="A73" s="3">
        <f t="shared" si="22"/>
        <v>82</v>
      </c>
      <c r="B73" s="9">
        <f t="shared" ref="B73:B104" si="39">EXP(sel*(A/LN(sel)*(1-sel)-B*cc^x*(cc-sel)/LN(cc/sel)))</f>
        <v>0.96481389640780058</v>
      </c>
      <c r="C73" s="9">
        <f t="shared" si="29"/>
        <v>0.9609815631841423</v>
      </c>
      <c r="D73" s="9">
        <f t="shared" si="31"/>
        <v>0.95897450999736522</v>
      </c>
      <c r="E73" s="10">
        <f t="shared" si="7"/>
        <v>69916.063120804087</v>
      </c>
      <c r="F73" s="10">
        <f t="shared" si="7"/>
        <v>70359.936773157257</v>
      </c>
      <c r="G73" s="10">
        <f t="shared" si="21"/>
        <v>70507.194217280965</v>
      </c>
      <c r="H73" s="12">
        <f t="shared" ref="H73:H104" si="40">1+v*B73*I74</f>
        <v>7.8957525002285234</v>
      </c>
      <c r="I73" s="13">
        <f t="shared" si="30"/>
        <v>7.8543968193600771</v>
      </c>
      <c r="J73" s="9">
        <f t="shared" si="32"/>
        <v>7.8400811035266251</v>
      </c>
      <c r="K73" s="9">
        <f t="shared" ref="K73:K104" si="41">H73-(m-1)/(2*m)-(m^2-1)/(12*m^2)*(delta+sel^2*(A+B*cc^x))</f>
        <v>7.4307336398434742</v>
      </c>
      <c r="L73" s="9">
        <f t="shared" si="33"/>
        <v>7.3890837461876613</v>
      </c>
      <c r="M73" s="9">
        <f t="shared" si="34"/>
        <v>7.3744411272571346</v>
      </c>
      <c r="N73" s="9">
        <f t="shared" si="35"/>
        <v>0.62401178570340321</v>
      </c>
      <c r="O73" s="9">
        <f t="shared" si="36"/>
        <v>0.62598110383999583</v>
      </c>
      <c r="P73" s="9">
        <f t="shared" si="37"/>
        <v>0.62666280459396984</v>
      </c>
      <c r="Q73" s="45">
        <f t="shared" si="38"/>
        <v>0.64093026270463549</v>
      </c>
      <c r="R73" s="9">
        <f t="shared" ref="R73:R104" si="42">v^10*G83/E73</f>
        <v>0.29309936463398389</v>
      </c>
      <c r="S73" s="9">
        <f t="shared" ref="S73:S104" si="43">v^20*G93/E73</f>
        <v>1.6293528610737091E-2</v>
      </c>
      <c r="T73" s="9">
        <f t="shared" ref="T73:T104" si="44">G98/E73*v^25</f>
        <v>8.0369712255852488E-4</v>
      </c>
      <c r="U73" s="38">
        <f t="shared" si="9"/>
        <v>82</v>
      </c>
      <c r="V73" s="76">
        <f t="shared" si="10"/>
        <v>6.5480420141062421</v>
      </c>
      <c r="W73" s="75">
        <f t="shared" si="20"/>
        <v>7.857168819503916</v>
      </c>
    </row>
    <row r="74" spans="1:23" x14ac:dyDescent="0.2">
      <c r="A74" s="3">
        <f t="shared" si="22"/>
        <v>83</v>
      </c>
      <c r="B74" s="9">
        <f t="shared" si="39"/>
        <v>0.96056038253182485</v>
      </c>
      <c r="C74" s="9">
        <f t="shared" ref="C74:C105" si="45">EXP(A/LN(sel)*(1-sel)-B*cc^x*(cc-sel)/LN(cc/sel))</f>
        <v>0.9562753637369541</v>
      </c>
      <c r="D74" s="9">
        <f t="shared" si="31"/>
        <v>0.95403209888565044</v>
      </c>
      <c r="E74" s="10">
        <f t="shared" ref="E74:F121" si="46">F75/B74</f>
        <v>66978.120659382403</v>
      </c>
      <c r="F74" s="10">
        <f t="shared" si="46"/>
        <v>67455.98928107672</v>
      </c>
      <c r="G74" s="10">
        <f t="shared" si="21"/>
        <v>67614.602025806074</v>
      </c>
      <c r="H74" s="12">
        <f t="shared" si="40"/>
        <v>7.5485891395866194</v>
      </c>
      <c r="I74" s="13">
        <f t="shared" ref="I74:I105" si="47">1+v*C74*J75</f>
        <v>7.5045976765031694</v>
      </c>
      <c r="J74" s="9">
        <f t="shared" si="32"/>
        <v>7.4893389593042352</v>
      </c>
      <c r="K74" s="9">
        <f t="shared" si="41"/>
        <v>7.0832437663433687</v>
      </c>
      <c r="L74" s="9">
        <f t="shared" si="33"/>
        <v>7.0389218112660847</v>
      </c>
      <c r="M74" s="9">
        <f t="shared" si="34"/>
        <v>7.023295880740668</v>
      </c>
      <c r="N74" s="9">
        <f t="shared" si="35"/>
        <v>0.64054337430539876</v>
      </c>
      <c r="O74" s="9">
        <f t="shared" si="36"/>
        <v>0.64263820588080112</v>
      </c>
      <c r="P74" s="9">
        <f t="shared" si="37"/>
        <v>0.64336481146170277</v>
      </c>
      <c r="Q74" s="45">
        <f t="shared" si="38"/>
        <v>0.65802791515631087</v>
      </c>
      <c r="R74" s="9">
        <f t="shared" si="42"/>
        <v>0.26749495655595446</v>
      </c>
      <c r="S74" s="9">
        <f t="shared" si="43"/>
        <v>1.1043051780839568E-2</v>
      </c>
      <c r="T74" s="9">
        <f t="shared" si="44"/>
        <v>3.8663802048781654E-4</v>
      </c>
      <c r="U74" s="38">
        <f t="shared" ref="U74:U121" si="48">A74</f>
        <v>83</v>
      </c>
      <c r="V74" s="76">
        <f t="shared" ref="V74:V121" si="49">H74-R74*J84</f>
        <v>6.3926747922955629</v>
      </c>
      <c r="W74" s="75">
        <f t="shared" si="20"/>
        <v>7.5241578529192061</v>
      </c>
    </row>
    <row r="75" spans="1:23" x14ac:dyDescent="0.2">
      <c r="A75" s="3">
        <f t="shared" si="22"/>
        <v>84</v>
      </c>
      <c r="B75" s="9">
        <f t="shared" si="39"/>
        <v>0.95580181312492096</v>
      </c>
      <c r="C75" s="9">
        <f t="shared" si="45"/>
        <v>0.95101310162018882</v>
      </c>
      <c r="D75" s="9">
        <f t="shared" ref="D75:D106" si="50">EXP(-(A+B/LN(cc)*cc^x*(cc-1)))</f>
        <v>0.94850722846604663</v>
      </c>
      <c r="E75" s="10">
        <f t="shared" si="46"/>
        <v>63824.723162027964</v>
      </c>
      <c r="F75" s="10">
        <f t="shared" si="46"/>
        <v>64336.529201839083</v>
      </c>
      <c r="G75" s="10">
        <f t="shared" si="21"/>
        <v>64506.500685997722</v>
      </c>
      <c r="H75" s="12">
        <f t="shared" si="40"/>
        <v>7.2050218466052547</v>
      </c>
      <c r="I75" s="13">
        <f t="shared" si="47"/>
        <v>7.1583408202223433</v>
      </c>
      <c r="J75" s="9">
        <f t="shared" ref="J75:J106" si="51">1+v*D75*J76</f>
        <v>7.142113892423807</v>
      </c>
      <c r="K75" s="9">
        <f t="shared" si="41"/>
        <v>6.739309472909385</v>
      </c>
      <c r="L75" s="9">
        <f t="shared" ref="L75:L111" si="52">I75-(m-1)/(2*m)-(m^2-1)/(12*m^2)*(delta+sel*(A+B*cc^x))</f>
        <v>6.6922571767045707</v>
      </c>
      <c r="M75" s="9">
        <f t="shared" ref="M75:M111" si="53">J75-(m-1)/(2*m)-(m^2-1)/(12*m^2)*(delta+(A+B*cc^x))</f>
        <v>6.6756177268816979</v>
      </c>
      <c r="N75" s="9">
        <f t="shared" ref="N75:N111" si="54">(1-(1-v)*H75)</f>
        <v>0.65690372159022559</v>
      </c>
      <c r="O75" s="9">
        <f t="shared" ref="O75:O111" si="55">(1-(1-v)*I75)</f>
        <v>0.65912662760845953</v>
      </c>
      <c r="P75" s="9">
        <f t="shared" ref="P75:P111" si="56">(1-(1-v)*J75)</f>
        <v>0.65989933845600879</v>
      </c>
      <c r="Q75" s="45">
        <f t="shared" ref="Q75:Q106" si="57">1-d_m*M75</f>
        <v>0.67495675101182351</v>
      </c>
      <c r="R75" s="9">
        <f t="shared" si="42"/>
        <v>0.24137573464941528</v>
      </c>
      <c r="S75" s="9">
        <f t="shared" si="43"/>
        <v>7.1320805713405259E-3</v>
      </c>
      <c r="T75" s="9">
        <f t="shared" si="44"/>
        <v>1.6986777952632858E-4</v>
      </c>
      <c r="U75" s="38">
        <f t="shared" si="48"/>
        <v>84</v>
      </c>
      <c r="V75" s="76">
        <f t="shared" si="49"/>
        <v>6.2260925052649672</v>
      </c>
      <c r="W75" s="75">
        <f t="shared" si="20"/>
        <v>7.1902696517568527</v>
      </c>
    </row>
    <row r="76" spans="1:23" x14ac:dyDescent="0.2">
      <c r="A76" s="3">
        <f t="shared" si="22"/>
        <v>85</v>
      </c>
      <c r="B76" s="9">
        <f t="shared" si="39"/>
        <v>0.95048131501162025</v>
      </c>
      <c r="C76" s="9">
        <f t="shared" si="45"/>
        <v>0.94513287742285756</v>
      </c>
      <c r="D76" s="9">
        <f t="shared" si="50"/>
        <v>0.94233545692866583</v>
      </c>
      <c r="E76" s="10">
        <f t="shared" si="46"/>
        <v>60458.826225238787</v>
      </c>
      <c r="F76" s="10">
        <f t="shared" si="46"/>
        <v>61003.786120462464</v>
      </c>
      <c r="G76" s="10">
        <f t="shared" si="21"/>
        <v>61184.882183718837</v>
      </c>
      <c r="H76" s="12">
        <f t="shared" si="40"/>
        <v>6.8659612988807801</v>
      </c>
      <c r="I76" s="13">
        <f t="shared" si="47"/>
        <v>6.8165521863097656</v>
      </c>
      <c r="J76" s="9">
        <f t="shared" si="51"/>
        <v>6.799336255428293</v>
      </c>
      <c r="K76" s="9">
        <f t="shared" si="41"/>
        <v>6.399836416676167</v>
      </c>
      <c r="L76" s="9">
        <f t="shared" si="52"/>
        <v>6.3500102000045002</v>
      </c>
      <c r="M76" s="9">
        <f t="shared" si="53"/>
        <v>6.3323308201223032</v>
      </c>
      <c r="N76" s="9">
        <f t="shared" si="54"/>
        <v>0.6730494619580577</v>
      </c>
      <c r="O76" s="9">
        <f t="shared" si="55"/>
        <v>0.67540227684239174</v>
      </c>
      <c r="P76" s="9">
        <f t="shared" si="56"/>
        <v>0.67622208307484288</v>
      </c>
      <c r="Q76" s="45">
        <f t="shared" si="57"/>
        <v>0.69167177216392561</v>
      </c>
      <c r="R76" s="9">
        <f t="shared" si="42"/>
        <v>0.21504952737462688</v>
      </c>
      <c r="S76" s="9">
        <f t="shared" si="43"/>
        <v>4.3631398889275542E-3</v>
      </c>
      <c r="T76" s="9">
        <f t="shared" si="44"/>
        <v>6.7394656009230552E-5</v>
      </c>
      <c r="U76" s="38">
        <f t="shared" si="48"/>
        <v>85</v>
      </c>
      <c r="V76" s="76">
        <f t="shared" si="49"/>
        <v>6.0484154484491635</v>
      </c>
      <c r="W76" s="75">
        <f t="shared" ref="W76:W121" si="58">H76-S76*J96</f>
        <v>6.857514736148917</v>
      </c>
    </row>
    <row r="77" spans="1:23" x14ac:dyDescent="0.2">
      <c r="A77" s="3">
        <f t="shared" si="22"/>
        <v>86</v>
      </c>
      <c r="B77" s="9">
        <f t="shared" si="39"/>
        <v>0.9445364200933315</v>
      </c>
      <c r="C77" s="9">
        <f t="shared" si="45"/>
        <v>0.93856689455491804</v>
      </c>
      <c r="D77" s="9">
        <f t="shared" si="50"/>
        <v>0.9354463097008382</v>
      </c>
      <c r="E77" s="10">
        <f t="shared" si="46"/>
        <v>56888.529269406041</v>
      </c>
      <c r="F77" s="10">
        <f t="shared" si="46"/>
        <v>57464.984654623993</v>
      </c>
      <c r="G77" s="10">
        <f t="shared" ref="G77:G121" si="59">G76*D76</f>
        <v>57656.683909721272</v>
      </c>
      <c r="H77" s="12">
        <f t="shared" si="40"/>
        <v>6.5323060574695182</v>
      </c>
      <c r="I77" s="13">
        <f t="shared" si="47"/>
        <v>6.4801477594007393</v>
      </c>
      <c r="J77" s="9">
        <f t="shared" si="51"/>
        <v>6.4619271443382233</v>
      </c>
      <c r="K77" s="9">
        <f t="shared" si="41"/>
        <v>6.0657175157010768</v>
      </c>
      <c r="L77" s="9">
        <f t="shared" si="52"/>
        <v>6.013090595802332</v>
      </c>
      <c r="M77" s="9">
        <f t="shared" si="53"/>
        <v>5.9943492898176309</v>
      </c>
      <c r="N77" s="9">
        <f t="shared" si="54"/>
        <v>0.68893780678716543</v>
      </c>
      <c r="O77" s="9">
        <f t="shared" si="55"/>
        <v>0.69142153526663108</v>
      </c>
      <c r="P77" s="9">
        <f t="shared" si="56"/>
        <v>0.69228918360294145</v>
      </c>
      <c r="Q77" s="45">
        <f t="shared" si="57"/>
        <v>0.70812846863799761</v>
      </c>
      <c r="R77" s="9">
        <f t="shared" si="42"/>
        <v>0.18887050512834733</v>
      </c>
      <c r="S77" s="9">
        <f t="shared" si="43"/>
        <v>2.5114140127030613E-3</v>
      </c>
      <c r="T77" s="9">
        <f t="shared" si="44"/>
        <v>2.3842714807636062E-5</v>
      </c>
      <c r="U77" s="38">
        <f t="shared" si="48"/>
        <v>86</v>
      </c>
      <c r="V77" s="76">
        <f t="shared" si="49"/>
        <v>5.8599819173819432</v>
      </c>
      <c r="W77" s="75">
        <f t="shared" si="58"/>
        <v>6.5277493761315135</v>
      </c>
    </row>
    <row r="78" spans="1:23" x14ac:dyDescent="0.2">
      <c r="A78" s="3">
        <f t="shared" si="22"/>
        <v>87</v>
      </c>
      <c r="B78" s="9">
        <f t="shared" si="39"/>
        <v>0.93789873165198501</v>
      </c>
      <c r="C78" s="9">
        <f t="shared" si="45"/>
        <v>0.9312411640975341</v>
      </c>
      <c r="D78" s="9">
        <f t="shared" si="50"/>
        <v>0.92776300964100145</v>
      </c>
      <c r="E78" s="10">
        <f t="shared" si="46"/>
        <v>53128.017208570142</v>
      </c>
      <c r="F78" s="10">
        <f t="shared" si="46"/>
        <v>53733.287780499486</v>
      </c>
      <c r="G78" s="10">
        <f t="shared" si="59"/>
        <v>53934.732192936463</v>
      </c>
      <c r="H78" s="12">
        <f t="shared" si="40"/>
        <v>6.2049326827443609</v>
      </c>
      <c r="I78" s="13">
        <f t="shared" si="47"/>
        <v>6.1500236907423895</v>
      </c>
      <c r="J78" s="9">
        <f t="shared" si="51"/>
        <v>6.1307885253074899</v>
      </c>
      <c r="K78" s="9">
        <f t="shared" si="41"/>
        <v>5.7378229876261768</v>
      </c>
      <c r="L78" s="9">
        <f t="shared" si="52"/>
        <v>5.6823874678664898</v>
      </c>
      <c r="M78" s="9">
        <f t="shared" si="53"/>
        <v>5.6625672715896842</v>
      </c>
      <c r="N78" s="9">
        <f t="shared" si="54"/>
        <v>0.704527015107411</v>
      </c>
      <c r="O78" s="9">
        <f t="shared" si="55"/>
        <v>0.7071417290122668</v>
      </c>
      <c r="P78" s="9">
        <f t="shared" si="56"/>
        <v>0.7080576892710716</v>
      </c>
      <c r="Q78" s="45">
        <f t="shared" si="57"/>
        <v>0.72428330397651564</v>
      </c>
      <c r="R78" s="9">
        <f t="shared" si="42"/>
        <v>0.16322977115838866</v>
      </c>
      <c r="S78" s="9">
        <f t="shared" si="43"/>
        <v>1.3498709981648361E-3</v>
      </c>
      <c r="T78" s="9">
        <f t="shared" si="44"/>
        <v>7.4152960957055834E-6</v>
      </c>
      <c r="U78" s="38">
        <f t="shared" si="48"/>
        <v>87</v>
      </c>
      <c r="V78" s="76">
        <f t="shared" si="49"/>
        <v>5.6613755147335931</v>
      </c>
      <c r="W78" s="75">
        <f t="shared" si="58"/>
        <v>6.2026331453435102</v>
      </c>
    </row>
    <row r="79" spans="1:23" x14ac:dyDescent="0.2">
      <c r="A79" s="3">
        <f t="shared" si="22"/>
        <v>88</v>
      </c>
      <c r="B79" s="9">
        <f t="shared" si="39"/>
        <v>0.93049363449423217</v>
      </c>
      <c r="C79" s="9">
        <f t="shared" si="45"/>
        <v>0.92307527490508678</v>
      </c>
      <c r="D79" s="9">
        <f t="shared" si="50"/>
        <v>0.91920228468137066</v>
      </c>
      <c r="E79" s="10">
        <f t="shared" si="46"/>
        <v>49198.450056658046</v>
      </c>
      <c r="F79" s="10">
        <f t="shared" si="46"/>
        <v>49828.699955102769</v>
      </c>
      <c r="G79" s="10">
        <f t="shared" si="59"/>
        <v>50038.649463500144</v>
      </c>
      <c r="H79" s="12">
        <f t="shared" si="40"/>
        <v>5.8846857551889977</v>
      </c>
      <c r="I79" s="13">
        <f t="shared" si="47"/>
        <v>5.8270462816975837</v>
      </c>
      <c r="J79" s="9">
        <f t="shared" si="51"/>
        <v>5.8067932172220313</v>
      </c>
      <c r="K79" s="9">
        <f t="shared" si="41"/>
        <v>5.4169902837057036</v>
      </c>
      <c r="L79" s="9">
        <f t="shared" si="52"/>
        <v>5.3587591961937839</v>
      </c>
      <c r="M79" s="9">
        <f t="shared" si="53"/>
        <v>5.3378487828065584</v>
      </c>
      <c r="N79" s="9">
        <f t="shared" si="54"/>
        <v>0.71977686880052361</v>
      </c>
      <c r="O79" s="9">
        <f t="shared" si="55"/>
        <v>0.72252160563344803</v>
      </c>
      <c r="P79" s="9">
        <f t="shared" si="56"/>
        <v>0.72348603727514105</v>
      </c>
      <c r="Q79" s="45">
        <f t="shared" si="57"/>
        <v>0.7400942082132238</v>
      </c>
      <c r="R79" s="9">
        <f t="shared" si="42"/>
        <v>0.13854069762576265</v>
      </c>
      <c r="S79" s="9">
        <f t="shared" si="43"/>
        <v>6.7178853922994909E-4</v>
      </c>
      <c r="T79" s="9">
        <f t="shared" si="44"/>
        <v>1.9952858232137252E-6</v>
      </c>
      <c r="U79" s="38">
        <f t="shared" si="48"/>
        <v>88</v>
      </c>
      <c r="V79" s="76">
        <f t="shared" si="49"/>
        <v>5.4534456961083997</v>
      </c>
      <c r="W79" s="75">
        <f t="shared" si="58"/>
        <v>5.8836089613556046</v>
      </c>
    </row>
    <row r="80" spans="1:23" x14ac:dyDescent="0.2">
      <c r="A80" s="3">
        <f t="shared" si="22"/>
        <v>89</v>
      </c>
      <c r="B80" s="9">
        <f t="shared" si="39"/>
        <v>0.92224007298845856</v>
      </c>
      <c r="C80" s="9">
        <f t="shared" si="45"/>
        <v>0.9139822587281391</v>
      </c>
      <c r="D80" s="9">
        <f t="shared" si="50"/>
        <v>0.90967428579484921</v>
      </c>
      <c r="E80" s="10">
        <f t="shared" si="46"/>
        <v>45128.711150058429</v>
      </c>
      <c r="F80" s="10">
        <f t="shared" si="46"/>
        <v>45778.84460470271</v>
      </c>
      <c r="G80" s="10">
        <f t="shared" si="59"/>
        <v>45995.640909219575</v>
      </c>
      <c r="H80" s="12">
        <f t="shared" si="40"/>
        <v>5.5723680245163081</v>
      </c>
      <c r="I80" s="13">
        <f t="shared" si="47"/>
        <v>5.5120420525351168</v>
      </c>
      <c r="J80" s="9">
        <f t="shared" si="51"/>
        <v>5.4907749493166849</v>
      </c>
      <c r="K80" s="9">
        <f t="shared" si="41"/>
        <v>5.104014140398629</v>
      </c>
      <c r="L80" s="9">
        <f t="shared" si="52"/>
        <v>5.0430233974375565</v>
      </c>
      <c r="M80" s="9">
        <f t="shared" si="53"/>
        <v>5.0210176597970335</v>
      </c>
      <c r="N80" s="9">
        <f t="shared" si="54"/>
        <v>0.7346491416896993</v>
      </c>
      <c r="O80" s="9">
        <f t="shared" si="55"/>
        <v>0.73752180702213699</v>
      </c>
      <c r="P80" s="9">
        <f t="shared" si="56"/>
        <v>0.73853452622301474</v>
      </c>
      <c r="Q80" s="45">
        <f t="shared" si="57"/>
        <v>0.7555210678413431</v>
      </c>
      <c r="R80" s="9">
        <f t="shared" si="42"/>
        <v>0.11521893071696189</v>
      </c>
      <c r="S80" s="9">
        <f t="shared" si="43"/>
        <v>3.0661508269646756E-4</v>
      </c>
      <c r="T80" s="9">
        <f t="shared" si="44"/>
        <v>4.562327289861489E-7</v>
      </c>
      <c r="U80" s="38">
        <f t="shared" si="48"/>
        <v>89</v>
      </c>
      <c r="V80" s="76">
        <f t="shared" si="49"/>
        <v>5.2373180690304997</v>
      </c>
      <c r="W80" s="75">
        <f t="shared" si="58"/>
        <v>5.5719044191120917</v>
      </c>
    </row>
    <row r="81" spans="1:23" x14ac:dyDescent="0.2">
      <c r="A81" s="14">
        <f t="shared" si="22"/>
        <v>90</v>
      </c>
      <c r="B81" s="15">
        <f t="shared" si="39"/>
        <v>0.91305042744516984</v>
      </c>
      <c r="C81" s="15">
        <f t="shared" si="45"/>
        <v>0.90386858754684396</v>
      </c>
      <c r="D81" s="15">
        <f t="shared" si="50"/>
        <v>0.89908265609398241</v>
      </c>
      <c r="E81" s="16">
        <f t="shared" si="46"/>
        <v>40955.900073785153</v>
      </c>
      <c r="F81" s="16">
        <f t="shared" si="46"/>
        <v>41619.505864904946</v>
      </c>
      <c r="G81" s="16">
        <f t="shared" si="59"/>
        <v>41841.051793770668</v>
      </c>
      <c r="H81" s="17">
        <f t="shared" si="40"/>
        <v>5.2687309247308978</v>
      </c>
      <c r="I81" s="18">
        <f t="shared" si="47"/>
        <v>5.2057881308332679</v>
      </c>
      <c r="J81" s="15">
        <f t="shared" si="51"/>
        <v>5.1835187279833939</v>
      </c>
      <c r="K81" s="15">
        <f t="shared" si="41"/>
        <v>4.7996369848121709</v>
      </c>
      <c r="L81" s="15">
        <f t="shared" si="52"/>
        <v>4.735947191512321</v>
      </c>
      <c r="M81" s="15">
        <f t="shared" si="53"/>
        <v>4.7128477893266467</v>
      </c>
      <c r="N81" s="15">
        <f t="shared" si="54"/>
        <v>0.74910805120329038</v>
      </c>
      <c r="O81" s="15">
        <f t="shared" si="55"/>
        <v>0.75210532710317746</v>
      </c>
      <c r="P81" s="40">
        <f t="shared" si="56"/>
        <v>0.75316577485793335</v>
      </c>
      <c r="Q81" s="40">
        <f t="shared" si="57"/>
        <v>0.77052620145386197</v>
      </c>
      <c r="R81" s="15">
        <f t="shared" si="42"/>
        <v>9.3657739819087746E-2</v>
      </c>
      <c r="S81" s="15">
        <f t="shared" si="43"/>
        <v>1.2697411453819026E-4</v>
      </c>
      <c r="T81" s="15">
        <f t="shared" si="44"/>
        <v>8.6877285211765985E-8</v>
      </c>
      <c r="U81" s="16">
        <f t="shared" si="48"/>
        <v>90</v>
      </c>
      <c r="V81" s="15">
        <f t="shared" si="49"/>
        <v>5.0143908823736592</v>
      </c>
      <c r="W81" s="77">
        <f t="shared" si="58"/>
        <v>5.2685492901091839</v>
      </c>
    </row>
    <row r="82" spans="1:23" x14ac:dyDescent="0.2">
      <c r="A82" s="3">
        <f t="shared" si="22"/>
        <v>91</v>
      </c>
      <c r="B82" s="9">
        <f t="shared" si="39"/>
        <v>0.90283052682657294</v>
      </c>
      <c r="C82" s="9">
        <f t="shared" si="45"/>
        <v>0.89263434889718585</v>
      </c>
      <c r="D82" s="9">
        <f t="shared" si="50"/>
        <v>0.88732480097037647</v>
      </c>
      <c r="E82" s="10">
        <f t="shared" si="46"/>
        <v>36725.434780826945</v>
      </c>
      <c r="F82" s="10">
        <f t="shared" si="46"/>
        <v>37394.802068771198</v>
      </c>
      <c r="G82" s="10">
        <f t="shared" si="59"/>
        <v>37618.563980509221</v>
      </c>
      <c r="H82" s="12">
        <f t="shared" si="40"/>
        <v>4.9744656993018488</v>
      </c>
      <c r="I82" s="13">
        <f t="shared" si="47"/>
        <v>4.9090032009613234</v>
      </c>
      <c r="J82" s="9">
        <f t="shared" si="51"/>
        <v>4.8857517544231097</v>
      </c>
      <c r="K82" s="9">
        <f t="shared" si="41"/>
        <v>4.5045399366627441</v>
      </c>
      <c r="L82" s="9">
        <f t="shared" si="52"/>
        <v>4.4382380141732893</v>
      </c>
      <c r="M82" s="9">
        <f t="shared" si="53"/>
        <v>4.4140538741362656</v>
      </c>
      <c r="N82" s="9">
        <f t="shared" si="54"/>
        <v>0.76312068098562602</v>
      </c>
      <c r="O82" s="9">
        <f t="shared" si="55"/>
        <v>0.76623794281136526</v>
      </c>
      <c r="P82" s="9">
        <f t="shared" si="56"/>
        <v>0.76734515455128027</v>
      </c>
      <c r="Q82" s="45">
        <f t="shared" si="57"/>
        <v>0.78507480937973051</v>
      </c>
      <c r="R82" s="9">
        <f t="shared" si="42"/>
        <v>7.4200351879121107E-2</v>
      </c>
      <c r="S82" s="9">
        <f t="shared" si="43"/>
        <v>4.7136785192028459E-5</v>
      </c>
      <c r="T82" s="9">
        <f t="shared" si="44"/>
        <v>1.3468254093568257E-8</v>
      </c>
      <c r="U82" s="38">
        <f t="shared" si="48"/>
        <v>91</v>
      </c>
      <c r="V82" s="76">
        <f t="shared" si="49"/>
        <v>4.7863145505425546</v>
      </c>
      <c r="W82" s="75">
        <f t="shared" si="58"/>
        <v>4.9744016945106893</v>
      </c>
    </row>
    <row r="83" spans="1:23" x14ac:dyDescent="0.2">
      <c r="A83" s="3">
        <f t="shared" si="22"/>
        <v>92</v>
      </c>
      <c r="B83" s="9">
        <f t="shared" si="39"/>
        <v>0.89147984447955164</v>
      </c>
      <c r="C83" s="9">
        <f t="shared" si="45"/>
        <v>0.8801736546999277</v>
      </c>
      <c r="D83" s="9">
        <f t="shared" si="50"/>
        <v>0.87429241936472424</v>
      </c>
      <c r="E83" s="10">
        <f t="shared" si="46"/>
        <v>32490.614343578072</v>
      </c>
      <c r="F83" s="10">
        <f t="shared" si="46"/>
        <v>33156.843631108939</v>
      </c>
      <c r="G83" s="10">
        <f t="shared" si="59"/>
        <v>33379.884796796716</v>
      </c>
      <c r="H83" s="12">
        <f t="shared" si="40"/>
        <v>4.6901953783673056</v>
      </c>
      <c r="I83" s="12">
        <f t="shared" si="47"/>
        <v>4.6223392544507753</v>
      </c>
      <c r="J83" s="19">
        <f t="shared" si="51"/>
        <v>4.5981351334734972</v>
      </c>
      <c r="K83" s="9">
        <f t="shared" si="41"/>
        <v>4.2193346469904958</v>
      </c>
      <c r="L83" s="9">
        <f t="shared" si="52"/>
        <v>4.1505352135097366</v>
      </c>
      <c r="M83" s="9">
        <f t="shared" si="53"/>
        <v>4.1252829707944256</v>
      </c>
      <c r="N83" s="9">
        <f t="shared" si="54"/>
        <v>0.77665736293488996</v>
      </c>
      <c r="O83" s="9">
        <f t="shared" si="55"/>
        <v>0.77988860693091522</v>
      </c>
      <c r="P83" s="9">
        <f t="shared" si="56"/>
        <v>0.78104118412030943</v>
      </c>
      <c r="Q83" s="45">
        <f t="shared" si="57"/>
        <v>0.79913538571523723</v>
      </c>
      <c r="R83" s="9">
        <f t="shared" si="42"/>
        <v>5.7111975259670857E-2</v>
      </c>
      <c r="S83" s="9">
        <f t="shared" si="43"/>
        <v>1.5475357027929624E-5</v>
      </c>
      <c r="T83" s="9">
        <f t="shared" si="44"/>
        <v>1.6570155672022622E-9</v>
      </c>
      <c r="U83" s="38">
        <f t="shared" si="48"/>
        <v>92</v>
      </c>
      <c r="V83" s="76">
        <f t="shared" si="49"/>
        <v>4.5549521003999596</v>
      </c>
      <c r="W83" s="75">
        <f t="shared" si="58"/>
        <v>4.6901753584597472</v>
      </c>
    </row>
    <row r="84" spans="1:23" x14ac:dyDescent="0.2">
      <c r="A84" s="3">
        <f t="shared" si="22"/>
        <v>93</v>
      </c>
      <c r="B84" s="9">
        <f t="shared" si="39"/>
        <v>0.87889193341945615</v>
      </c>
      <c r="C84" s="9">
        <f t="shared" si="45"/>
        <v>0.86637534979857445</v>
      </c>
      <c r="D84" s="9">
        <f t="shared" si="50"/>
        <v>0.85987236727984351</v>
      </c>
      <c r="E84" s="10">
        <f t="shared" si="46"/>
        <v>28311.496702547556</v>
      </c>
      <c r="F84" s="10">
        <f t="shared" si="46"/>
        <v>28964.72782205807</v>
      </c>
      <c r="G84" s="10">
        <f t="shared" si="59"/>
        <v>29183.780237107178</v>
      </c>
      <c r="H84" s="12">
        <f t="shared" si="40"/>
        <v>4.416467838134702</v>
      </c>
      <c r="I84" s="12">
        <f t="shared" si="47"/>
        <v>4.3463743698521133</v>
      </c>
      <c r="J84" s="19">
        <f t="shared" si="51"/>
        <v>4.3212566030165993</v>
      </c>
      <c r="K84" s="9">
        <f t="shared" si="41"/>
        <v>3.9445562018967117</v>
      </c>
      <c r="L84" s="9">
        <f t="shared" si="52"/>
        <v>3.8734026568430959</v>
      </c>
      <c r="M84" s="9">
        <f t="shared" si="53"/>
        <v>3.8471070269286622</v>
      </c>
      <c r="N84" s="9">
        <f t="shared" si="54"/>
        <v>0.78969200770787107</v>
      </c>
      <c r="O84" s="9">
        <f t="shared" si="55"/>
        <v>0.79302979191180389</v>
      </c>
      <c r="P84" s="9">
        <f t="shared" si="56"/>
        <v>0.79422587604682837</v>
      </c>
      <c r="Q84" s="45">
        <f t="shared" si="57"/>
        <v>0.81268008169451356</v>
      </c>
      <c r="R84" s="9">
        <f t="shared" si="42"/>
        <v>4.255515998645118E-2</v>
      </c>
      <c r="S84" s="9">
        <f t="shared" si="43"/>
        <v>4.4252743862785102E-6</v>
      </c>
      <c r="T84" s="9">
        <f t="shared" si="44"/>
        <v>1.5721854452527684E-10</v>
      </c>
      <c r="U84" s="38">
        <f t="shared" si="48"/>
        <v>93</v>
      </c>
      <c r="V84" s="76">
        <f t="shared" si="49"/>
        <v>4.3223201936755373</v>
      </c>
      <c r="W84" s="75">
        <f t="shared" si="58"/>
        <v>4.4164623619847756</v>
      </c>
    </row>
    <row r="85" spans="1:23" x14ac:dyDescent="0.2">
      <c r="A85" s="3">
        <f t="shared" si="22"/>
        <v>94</v>
      </c>
      <c r="B85" s="9">
        <f t="shared" si="39"/>
        <v>0.86495516846879972</v>
      </c>
      <c r="C85" s="9">
        <f t="shared" si="45"/>
        <v>0.85112409772092046</v>
      </c>
      <c r="D85" s="9">
        <f t="shared" si="50"/>
        <v>0.84394793604590779</v>
      </c>
      <c r="E85" s="10">
        <f t="shared" si="46"/>
        <v>24252.973433874326</v>
      </c>
      <c r="F85" s="10">
        <f t="shared" si="46"/>
        <v>24882.74607490058</v>
      </c>
      <c r="G85" s="10">
        <f t="shared" si="59"/>
        <v>25094.326198656061</v>
      </c>
      <c r="H85" s="12">
        <f t="shared" si="40"/>
        <v>4.1537501511206933</v>
      </c>
      <c r="I85" s="12">
        <f t="shared" si="47"/>
        <v>4.081606729606178</v>
      </c>
      <c r="J85" s="19">
        <f t="shared" si="51"/>
        <v>4.0556244925038847</v>
      </c>
      <c r="K85" s="9">
        <f t="shared" si="41"/>
        <v>3.6806572978187369</v>
      </c>
      <c r="L85" s="9">
        <f t="shared" si="52"/>
        <v>3.6073225531927533</v>
      </c>
      <c r="M85" s="9">
        <f t="shared" si="53"/>
        <v>3.5800166237443842</v>
      </c>
      <c r="N85" s="9">
        <f t="shared" si="54"/>
        <v>0.80220237375615722</v>
      </c>
      <c r="O85" s="9">
        <f t="shared" si="55"/>
        <v>0.80563777478065801</v>
      </c>
      <c r="P85" s="9">
        <f t="shared" si="56"/>
        <v>0.80687502416648149</v>
      </c>
      <c r="Q85" s="45">
        <f t="shared" si="57"/>
        <v>0.82568501037324626</v>
      </c>
      <c r="R85" s="9">
        <f t="shared" si="42"/>
        <v>3.0572656735744073E-2</v>
      </c>
      <c r="S85" s="9">
        <f t="shared" si="43"/>
        <v>1.0834799325753977E-6</v>
      </c>
      <c r="T85" s="9">
        <f t="shared" si="44"/>
        <v>1.1139121088226261E-11</v>
      </c>
      <c r="U85" s="38">
        <f t="shared" si="48"/>
        <v>94</v>
      </c>
      <c r="V85" s="76">
        <f t="shared" si="49"/>
        <v>4.0905128131955797</v>
      </c>
      <c r="W85" s="75">
        <f t="shared" si="58"/>
        <v>4.1537488630537904</v>
      </c>
    </row>
    <row r="86" spans="1:23" x14ac:dyDescent="0.2">
      <c r="A86" s="3">
        <f t="shared" si="22"/>
        <v>95</v>
      </c>
      <c r="B86" s="9">
        <f t="shared" si="39"/>
        <v>0.84955387389484938</v>
      </c>
      <c r="C86" s="9">
        <f t="shared" si="45"/>
        <v>0.83430193246664042</v>
      </c>
      <c r="D86" s="9">
        <f t="shared" si="50"/>
        <v>0.82640063883393244</v>
      </c>
      <c r="E86" s="10">
        <f t="shared" si="46"/>
        <v>20381.984573296191</v>
      </c>
      <c r="F86" s="10">
        <f t="shared" si="46"/>
        <v>20977.734722366091</v>
      </c>
      <c r="G86" s="10">
        <f t="shared" si="59"/>
        <v>21178.304801818533</v>
      </c>
      <c r="H86" s="12">
        <f t="shared" si="40"/>
        <v>3.9024244048845209</v>
      </c>
      <c r="I86" s="12">
        <f t="shared" si="47"/>
        <v>3.8284500508146007</v>
      </c>
      <c r="J86" s="19">
        <f t="shared" si="51"/>
        <v>3.8016630885563925</v>
      </c>
      <c r="K86" s="9">
        <f t="shared" si="41"/>
        <v>3.4280038636026657</v>
      </c>
      <c r="L86" s="9">
        <f t="shared" si="52"/>
        <v>3.352690665534622</v>
      </c>
      <c r="M86" s="9">
        <f t="shared" si="53"/>
        <v>3.3244160988340545</v>
      </c>
      <c r="N86" s="9">
        <f t="shared" si="54"/>
        <v>0.8141702664340702</v>
      </c>
      <c r="O86" s="9">
        <f t="shared" si="55"/>
        <v>0.81769285472311404</v>
      </c>
      <c r="P86" s="9">
        <f t="shared" si="56"/>
        <v>0.81896842435445727</v>
      </c>
      <c r="Q86" s="45">
        <f t="shared" si="57"/>
        <v>0.83813048410452073</v>
      </c>
      <c r="R86" s="9">
        <f t="shared" si="42"/>
        <v>2.1081687474480085E-2</v>
      </c>
      <c r="S86" s="9">
        <f t="shared" si="43"/>
        <v>2.2280387659062592E-7</v>
      </c>
      <c r="T86" s="9">
        <f t="shared" si="44"/>
        <v>5.6838305973892483E-13</v>
      </c>
      <c r="U86" s="38">
        <f t="shared" si="48"/>
        <v>95</v>
      </c>
      <c r="V86" s="76">
        <f t="shared" si="49"/>
        <v>3.8616125583061862</v>
      </c>
      <c r="W86" s="75">
        <f t="shared" si="58"/>
        <v>3.9024241492698408</v>
      </c>
    </row>
    <row r="87" spans="1:23" x14ac:dyDescent="0.2">
      <c r="A87" s="3">
        <f t="shared" si="22"/>
        <v>96</v>
      </c>
      <c r="B87" s="9">
        <f t="shared" si="39"/>
        <v>0.83256992642856165</v>
      </c>
      <c r="C87" s="9">
        <f t="shared" si="45"/>
        <v>0.81579037537873511</v>
      </c>
      <c r="D87" s="9">
        <f t="shared" si="50"/>
        <v>0.80711260827344944</v>
      </c>
      <c r="E87" s="10">
        <f t="shared" si="46"/>
        <v>16763.916802123265</v>
      </c>
      <c r="F87" s="10">
        <f t="shared" si="46"/>
        <v>17315.593951908839</v>
      </c>
      <c r="G87" s="10">
        <f t="shared" si="59"/>
        <v>17501.764617642573</v>
      </c>
      <c r="H87" s="12">
        <f t="shared" si="40"/>
        <v>3.662785127302993</v>
      </c>
      <c r="I87" s="12">
        <f t="shared" si="47"/>
        <v>3.5872305674471527</v>
      </c>
      <c r="J87" s="19">
        <f t="shared" si="51"/>
        <v>3.5597095461289503</v>
      </c>
      <c r="K87" s="9">
        <f t="shared" si="41"/>
        <v>3.1868722647317322</v>
      </c>
      <c r="L87" s="9">
        <f t="shared" si="52"/>
        <v>3.1098130474011678</v>
      </c>
      <c r="M87" s="9">
        <f t="shared" si="53"/>
        <v>3.080620184444383</v>
      </c>
      <c r="N87" s="9">
        <f t="shared" si="54"/>
        <v>0.82558166060461913</v>
      </c>
      <c r="O87" s="9">
        <f t="shared" si="55"/>
        <v>0.82917949678823066</v>
      </c>
      <c r="P87" s="9">
        <f t="shared" si="56"/>
        <v>0.83049002161290697</v>
      </c>
      <c r="Q87" s="45">
        <f t="shared" si="57"/>
        <v>0.85000117822532961</v>
      </c>
      <c r="R87" s="9">
        <f t="shared" si="42"/>
        <v>1.3882270841268184E-2</v>
      </c>
      <c r="S87" s="9">
        <f t="shared" si="43"/>
        <v>3.7657305856980594E-8</v>
      </c>
      <c r="T87" s="9">
        <f t="shared" si="44"/>
        <v>2.0053829172156942E-14</v>
      </c>
      <c r="U87" s="38">
        <f t="shared" si="48"/>
        <v>96</v>
      </c>
      <c r="V87" s="76">
        <f t="shared" si="49"/>
        <v>3.637597291226752</v>
      </c>
      <c r="W87" s="75">
        <f t="shared" si="58"/>
        <v>3.6627850854161976</v>
      </c>
    </row>
    <row r="88" spans="1:23" x14ac:dyDescent="0.2">
      <c r="A88" s="3">
        <f t="shared" si="22"/>
        <v>97</v>
      </c>
      <c r="B88" s="9">
        <f t="shared" si="39"/>
        <v>0.81388493362812886</v>
      </c>
      <c r="C88" s="9">
        <f t="shared" si="45"/>
        <v>0.795473223861351</v>
      </c>
      <c r="D88" s="9">
        <f t="shared" si="50"/>
        <v>0.78596971397961868</v>
      </c>
      <c r="E88" s="10">
        <f t="shared" si="46"/>
        <v>13458.36715765085</v>
      </c>
      <c r="F88" s="10">
        <f t="shared" si="46"/>
        <v>13957.132978598294</v>
      </c>
      <c r="G88" s="10">
        <f t="shared" si="59"/>
        <v>14125.894889933468</v>
      </c>
      <c r="H88" s="12">
        <f t="shared" si="40"/>
        <v>3.4350384096075617</v>
      </c>
      <c r="I88" s="12">
        <f t="shared" si="47"/>
        <v>3.3581856549415563</v>
      </c>
      <c r="J88" s="19">
        <f t="shared" si="51"/>
        <v>3.3300124367835524</v>
      </c>
      <c r="K88" s="9">
        <f t="shared" si="41"/>
        <v>2.9574481779070085</v>
      </c>
      <c r="L88" s="9">
        <f t="shared" si="52"/>
        <v>2.8789043914185801</v>
      </c>
      <c r="M88" s="9">
        <f t="shared" si="53"/>
        <v>2.8488522490134391</v>
      </c>
      <c r="N88" s="9">
        <f t="shared" si="54"/>
        <v>0.83642674239963977</v>
      </c>
      <c r="O88" s="9">
        <f t="shared" si="55"/>
        <v>0.84008639738373525</v>
      </c>
      <c r="P88" s="9">
        <f t="shared" si="56"/>
        <v>0.84142797920078305</v>
      </c>
      <c r="Q88" s="45">
        <f t="shared" si="57"/>
        <v>0.86128621667808514</v>
      </c>
      <c r="R88" s="9">
        <f t="shared" si="42"/>
        <v>8.6799354037165599E-3</v>
      </c>
      <c r="S88" s="9">
        <f t="shared" si="43"/>
        <v>5.1055041666582217E-9</v>
      </c>
      <c r="T88" s="9">
        <f t="shared" si="44"/>
        <v>4.6735884204184613E-16</v>
      </c>
      <c r="U88" s="38">
        <f t="shared" si="48"/>
        <v>97</v>
      </c>
      <c r="V88" s="76">
        <f t="shared" si="49"/>
        <v>3.4202519328813019</v>
      </c>
      <c r="W88" s="75">
        <f t="shared" si="58"/>
        <v>3.435038404075839</v>
      </c>
    </row>
    <row r="89" spans="1:23" x14ac:dyDescent="0.2">
      <c r="A89" s="3">
        <f t="shared" si="22"/>
        <v>98</v>
      </c>
      <c r="B89" s="9">
        <f t="shared" si="39"/>
        <v>0.79338309489803882</v>
      </c>
      <c r="C89" s="9">
        <f t="shared" si="45"/>
        <v>0.77324012169538969</v>
      </c>
      <c r="D89" s="9">
        <f t="shared" si="50"/>
        <v>0.76286550883957915</v>
      </c>
      <c r="E89" s="10">
        <f t="shared" si="46"/>
        <v>10514.620137595241</v>
      </c>
      <c r="F89" s="10">
        <f t="shared" si="46"/>
        <v>10953.562260847651</v>
      </c>
      <c r="G89" s="10">
        <f t="shared" si="59"/>
        <v>11102.525566347165</v>
      </c>
      <c r="H89" s="12">
        <f t="shared" si="40"/>
        <v>3.2193027662046645</v>
      </c>
      <c r="I89" s="12">
        <f t="shared" si="47"/>
        <v>3.1414641363249021</v>
      </c>
      <c r="J89" s="19">
        <f t="shared" si="51"/>
        <v>3.1127319731383083</v>
      </c>
      <c r="K89" s="9">
        <f t="shared" si="41"/>
        <v>2.7398271716027871</v>
      </c>
      <c r="L89" s="9">
        <f t="shared" si="52"/>
        <v>2.6600880251337875</v>
      </c>
      <c r="M89" s="9">
        <f t="shared" si="53"/>
        <v>2.6292441768480415</v>
      </c>
      <c r="N89" s="9">
        <f t="shared" si="54"/>
        <v>0.84669986827596821</v>
      </c>
      <c r="O89" s="9">
        <f t="shared" si="55"/>
        <v>0.85040646969881406</v>
      </c>
      <c r="P89" s="9">
        <f t="shared" si="56"/>
        <v>0.85177466794579471</v>
      </c>
      <c r="Q89" s="45">
        <f t="shared" si="57"/>
        <v>0.87197917786926082</v>
      </c>
      <c r="R89" s="9">
        <f t="shared" si="42"/>
        <v>5.1201586110910958E-3</v>
      </c>
      <c r="S89" s="9">
        <f t="shared" si="43"/>
        <v>5.4028076786398271E-10</v>
      </c>
      <c r="T89" s="9">
        <f t="shared" si="44"/>
        <v>6.8338872147065071E-18</v>
      </c>
      <c r="U89" s="38">
        <f t="shared" si="48"/>
        <v>98</v>
      </c>
      <c r="V89" s="76">
        <f t="shared" si="49"/>
        <v>3.2110957860368581</v>
      </c>
      <c r="W89" s="75">
        <f t="shared" si="58"/>
        <v>3.2193027656318418</v>
      </c>
    </row>
    <row r="90" spans="1:23" x14ac:dyDescent="0.2">
      <c r="A90" s="3">
        <f t="shared" si="22"/>
        <v>99</v>
      </c>
      <c r="B90" s="9">
        <f t="shared" si="39"/>
        <v>0.77095485485206783</v>
      </c>
      <c r="C90" s="9">
        <f t="shared" si="45"/>
        <v>0.7489910160212454</v>
      </c>
      <c r="D90" s="9">
        <f t="shared" si="50"/>
        <v>0.73770610370652323</v>
      </c>
      <c r="E90" s="10">
        <f t="shared" si="46"/>
        <v>7967.3519328224156</v>
      </c>
      <c r="F90" s="10">
        <f t="shared" si="46"/>
        <v>8342.1218664425542</v>
      </c>
      <c r="G90" s="10">
        <f t="shared" si="59"/>
        <v>8469.7338155758662</v>
      </c>
      <c r="H90" s="12">
        <f t="shared" si="40"/>
        <v>3.0156117149035748</v>
      </c>
      <c r="I90" s="12">
        <f t="shared" si="47"/>
        <v>2.937128254307424</v>
      </c>
      <c r="J90" s="19">
        <f t="shared" si="51"/>
        <v>2.9079418928896921</v>
      </c>
      <c r="K90" s="9">
        <f t="shared" si="41"/>
        <v>2.5340169724006087</v>
      </c>
      <c r="L90" s="9">
        <f t="shared" si="52"/>
        <v>2.4533975343373222</v>
      </c>
      <c r="M90" s="9">
        <f t="shared" si="53"/>
        <v>2.4218378646227725</v>
      </c>
      <c r="N90" s="9">
        <f t="shared" si="54"/>
        <v>0.85639944214744868</v>
      </c>
      <c r="O90" s="9">
        <f t="shared" si="55"/>
        <v>0.86013674979488441</v>
      </c>
      <c r="P90" s="9">
        <f t="shared" si="56"/>
        <v>0.86152657652906206</v>
      </c>
      <c r="Q90" s="45">
        <f t="shared" si="57"/>
        <v>0.88207802180319128</v>
      </c>
      <c r="R90" s="9">
        <f t="shared" si="42"/>
        <v>2.8289510604267484E-3</v>
      </c>
      <c r="S90" s="9">
        <f t="shared" si="43"/>
        <v>4.3276129349347485E-11</v>
      </c>
      <c r="T90" s="9">
        <f t="shared" si="44"/>
        <v>5.9176230997586876E-20</v>
      </c>
      <c r="U90" s="38">
        <f t="shared" si="48"/>
        <v>99</v>
      </c>
      <c r="V90" s="76">
        <f t="shared" si="49"/>
        <v>3.0113343095380509</v>
      </c>
      <c r="W90" s="75">
        <f t="shared" si="58"/>
        <v>3.0156117148584816</v>
      </c>
    </row>
    <row r="91" spans="1:23" x14ac:dyDescent="0.2">
      <c r="A91" s="14">
        <f t="shared" si="22"/>
        <v>100</v>
      </c>
      <c r="B91" s="15">
        <f t="shared" si="39"/>
        <v>0.74650145307570803</v>
      </c>
      <c r="C91" s="15">
        <f t="shared" si="45"/>
        <v>0.72264158984165405</v>
      </c>
      <c r="D91" s="15">
        <f t="shared" si="50"/>
        <v>0.71041604742031894</v>
      </c>
      <c r="E91" s="16">
        <f t="shared" si="46"/>
        <v>5833.1990139067111</v>
      </c>
      <c r="F91" s="16">
        <f t="shared" si="46"/>
        <v>6142.4686529244473</v>
      </c>
      <c r="G91" s="16">
        <f t="shared" si="59"/>
        <v>6248.1743325198568</v>
      </c>
      <c r="H91" s="17">
        <f t="shared" si="40"/>
        <v>2.8239180049034829</v>
      </c>
      <c r="I91" s="17">
        <f t="shared" si="47"/>
        <v>2.7451572388824905</v>
      </c>
      <c r="J91" s="20">
        <f t="shared" si="51"/>
        <v>2.7156329295211474</v>
      </c>
      <c r="K91" s="15">
        <f t="shared" si="41"/>
        <v>2.3399413401596934</v>
      </c>
      <c r="L91" s="15">
        <f t="shared" si="52"/>
        <v>2.2587799386448069</v>
      </c>
      <c r="M91" s="15">
        <f t="shared" si="53"/>
        <v>2.2265882565124704</v>
      </c>
      <c r="N91" s="15">
        <f t="shared" si="54"/>
        <v>0.86552771405221496</v>
      </c>
      <c r="O91" s="15">
        <f t="shared" si="55"/>
        <v>0.86927822671988131</v>
      </c>
      <c r="P91" s="40">
        <f t="shared" si="56"/>
        <v>0.87068414621327861</v>
      </c>
      <c r="Q91" s="40">
        <f t="shared" si="57"/>
        <v>0.89158494229809593</v>
      </c>
      <c r="R91" s="15">
        <f t="shared" si="42"/>
        <v>1.4521713512168596E-3</v>
      </c>
      <c r="S91" s="15">
        <f t="shared" si="43"/>
        <v>2.5347042661639139E-12</v>
      </c>
      <c r="T91" s="15">
        <f t="shared" si="44"/>
        <v>2.8436376273585438E-22</v>
      </c>
      <c r="U91" s="16">
        <f t="shared" si="48"/>
        <v>100</v>
      </c>
      <c r="V91" s="15">
        <f t="shared" si="49"/>
        <v>2.8218406949336368</v>
      </c>
      <c r="W91" s="77">
        <f t="shared" si="58"/>
        <v>2.823918004900877</v>
      </c>
    </row>
    <row r="92" spans="1:23" x14ac:dyDescent="0.2">
      <c r="A92" s="3">
        <f t="shared" si="22"/>
        <v>101</v>
      </c>
      <c r="B92" s="9">
        <f t="shared" si="39"/>
        <v>0.71994045674296347</v>
      </c>
      <c r="C92" s="9">
        <f t="shared" si="45"/>
        <v>0.69412972632743664</v>
      </c>
      <c r="D92" s="9">
        <f t="shared" si="50"/>
        <v>0.68094524759475572</v>
      </c>
      <c r="E92" s="10">
        <f t="shared" si="46"/>
        <v>4108.8561789383593</v>
      </c>
      <c r="F92" s="10">
        <f t="shared" si="46"/>
        <v>4354.4915399611473</v>
      </c>
      <c r="G92" s="10">
        <f t="shared" si="59"/>
        <v>4438.8033129018459</v>
      </c>
      <c r="H92" s="12">
        <f t="shared" si="40"/>
        <v>2.6440993650115696</v>
      </c>
      <c r="I92" s="12">
        <f t="shared" si="47"/>
        <v>2.5654523474242072</v>
      </c>
      <c r="J92" s="19">
        <f t="shared" si="51"/>
        <v>2.5357177424954687</v>
      </c>
      <c r="K92" s="9">
        <f t="shared" si="41"/>
        <v>2.1574454196690942</v>
      </c>
      <c r="L92" s="9">
        <f t="shared" si="52"/>
        <v>2.0761002909657615</v>
      </c>
      <c r="M92" s="9">
        <f t="shared" si="53"/>
        <v>2.0433677847970562</v>
      </c>
      <c r="N92" s="9">
        <f t="shared" si="54"/>
        <v>0.87409050642802033</v>
      </c>
      <c r="O92" s="9">
        <f t="shared" si="55"/>
        <v>0.87783560250360904</v>
      </c>
      <c r="P92" s="9">
        <f t="shared" si="56"/>
        <v>0.87925153607164419</v>
      </c>
      <c r="Q92" s="45">
        <f t="shared" si="57"/>
        <v>0.90050615076809382</v>
      </c>
      <c r="R92" s="9">
        <f t="shared" si="42"/>
        <v>6.862762289929175E-4</v>
      </c>
      <c r="S92" s="9">
        <f t="shared" si="43"/>
        <v>1.044235282950213E-13</v>
      </c>
      <c r="T92" s="9">
        <f t="shared" si="44"/>
        <v>7.0491271681578231E-25</v>
      </c>
      <c r="U92" s="38">
        <f t="shared" si="48"/>
        <v>101</v>
      </c>
      <c r="V92" s="76">
        <f t="shared" si="49"/>
        <v>2.6431675032705679</v>
      </c>
      <c r="W92" s="75">
        <f t="shared" si="58"/>
        <v>2.6440993650114635</v>
      </c>
    </row>
    <row r="93" spans="1:23" x14ac:dyDescent="0.2">
      <c r="A93" s="3">
        <f t="shared" si="22"/>
        <v>102</v>
      </c>
      <c r="B93" s="9">
        <f t="shared" si="39"/>
        <v>0.6912123280621435</v>
      </c>
      <c r="C93" s="9">
        <f t="shared" si="45"/>
        <v>0.66342300660156128</v>
      </c>
      <c r="D93" s="9">
        <f t="shared" si="50"/>
        <v>0.64927690140891381</v>
      </c>
      <c r="E93" s="10">
        <f t="shared" si="46"/>
        <v>2771.2511611494356</v>
      </c>
      <c r="F93" s="10">
        <f t="shared" si="46"/>
        <v>2958.1317941560301</v>
      </c>
      <c r="G93" s="10">
        <f t="shared" si="59"/>
        <v>3022.5820209283693</v>
      </c>
      <c r="H93" s="12">
        <f t="shared" si="40"/>
        <v>2.4759655930902529</v>
      </c>
      <c r="I93" s="12">
        <f t="shared" si="47"/>
        <v>2.3978432064673947</v>
      </c>
      <c r="J93" s="19">
        <f t="shared" si="51"/>
        <v>2.3680371297339251</v>
      </c>
      <c r="K93" s="9">
        <f t="shared" si="41"/>
        <v>1.9863023843548548</v>
      </c>
      <c r="L93" s="9">
        <f t="shared" si="52"/>
        <v>1.905147524016813</v>
      </c>
      <c r="M93" s="9">
        <f t="shared" si="53"/>
        <v>1.8719720320442503</v>
      </c>
      <c r="N93" s="9">
        <f t="shared" si="54"/>
        <v>0.88209687651951163</v>
      </c>
      <c r="O93" s="9">
        <f t="shared" si="55"/>
        <v>0.88581699016821913</v>
      </c>
      <c r="P93" s="9">
        <f t="shared" si="56"/>
        <v>0.88723632715552725</v>
      </c>
      <c r="Q93" s="45">
        <f t="shared" si="57"/>
        <v>0.90885160052523106</v>
      </c>
      <c r="R93" s="9">
        <f t="shared" si="42"/>
        <v>2.9553961492580108E-4</v>
      </c>
      <c r="S93" s="9">
        <f t="shared" si="43"/>
        <v>2.8967661903730305E-15</v>
      </c>
      <c r="T93" s="9">
        <f t="shared" si="44"/>
        <v>8.3039516951610332E-28</v>
      </c>
      <c r="U93" s="38">
        <f t="shared" si="48"/>
        <v>102</v>
      </c>
      <c r="V93" s="76">
        <f t="shared" si="49"/>
        <v>2.4755832642199027</v>
      </c>
      <c r="W93" s="75">
        <f t="shared" si="58"/>
        <v>2.4759655930902498</v>
      </c>
    </row>
    <row r="94" spans="1:23" x14ac:dyDescent="0.2">
      <c r="A94" s="3">
        <f t="shared" si="22"/>
        <v>103</v>
      </c>
      <c r="B94" s="9">
        <f t="shared" si="39"/>
        <v>0.66028802140978116</v>
      </c>
      <c r="C94" s="9">
        <f t="shared" si="45"/>
        <v>0.63052715982090879</v>
      </c>
      <c r="D94" s="9">
        <f t="shared" si="50"/>
        <v>0.61543630846802344</v>
      </c>
      <c r="E94" s="10">
        <f t="shared" si="46"/>
        <v>1780.0536717331861</v>
      </c>
      <c r="F94" s="10">
        <f t="shared" si="46"/>
        <v>1915.5229667430197</v>
      </c>
      <c r="G94" s="10">
        <f t="shared" si="59"/>
        <v>1962.4926888026644</v>
      </c>
      <c r="H94" s="12">
        <f t="shared" si="40"/>
        <v>2.319266761253723</v>
      </c>
      <c r="I94" s="12">
        <f t="shared" si="47"/>
        <v>2.2420952431355277</v>
      </c>
      <c r="J94" s="19">
        <f t="shared" si="51"/>
        <v>2.2123673013834102</v>
      </c>
      <c r="K94" s="9">
        <f t="shared" si="41"/>
        <v>1.82622114046468</v>
      </c>
      <c r="L94" s="9">
        <f t="shared" si="52"/>
        <v>1.7456413250697846</v>
      </c>
      <c r="M94" s="9">
        <f t="shared" si="53"/>
        <v>1.7121263863435561</v>
      </c>
      <c r="N94" s="9">
        <f t="shared" si="54"/>
        <v>0.88955872565458449</v>
      </c>
      <c r="O94" s="9">
        <f t="shared" si="55"/>
        <v>0.89323355985068909</v>
      </c>
      <c r="P94" s="9">
        <f t="shared" si="56"/>
        <v>0.89464917612459938</v>
      </c>
      <c r="Q94" s="45">
        <f t="shared" si="57"/>
        <v>0.91663466272873995</v>
      </c>
      <c r="R94" s="9">
        <f t="shared" si="42"/>
        <v>1.1464706117737338E-4</v>
      </c>
      <c r="S94" s="9">
        <f t="shared" si="43"/>
        <v>5.1519874048341211E-17</v>
      </c>
      <c r="T94" s="9">
        <f t="shared" si="44"/>
        <v>4.2389355849443872E-31</v>
      </c>
      <c r="U94" s="38">
        <f t="shared" si="48"/>
        <v>103</v>
      </c>
      <c r="V94" s="76">
        <f t="shared" si="49"/>
        <v>2.3191248888090192</v>
      </c>
      <c r="W94" s="75">
        <f t="shared" si="58"/>
        <v>2.319266761253723</v>
      </c>
    </row>
    <row r="95" spans="1:23" x14ac:dyDescent="0.2">
      <c r="A95" s="3">
        <f t="shared" ref="A95:A121" si="60">A94+1</f>
        <v>104</v>
      </c>
      <c r="B95" s="9">
        <f t="shared" si="39"/>
        <v>0.62717751902855523</v>
      </c>
      <c r="C95" s="9">
        <f t="shared" si="45"/>
        <v>0.59549526724562352</v>
      </c>
      <c r="D95" s="9">
        <f t="shared" si="50"/>
        <v>0.5795003040725234</v>
      </c>
      <c r="E95" s="10">
        <f t="shared" si="46"/>
        <v>1082.3408446957246</v>
      </c>
      <c r="F95" s="10">
        <f t="shared" si="46"/>
        <v>1175.3481169119216</v>
      </c>
      <c r="G95" s="10">
        <f t="shared" si="59"/>
        <v>1207.7892557921973</v>
      </c>
      <c r="H95" s="12">
        <f t="shared" si="40"/>
        <v>2.1737022709088274</v>
      </c>
      <c r="I95" s="12">
        <f t="shared" si="47"/>
        <v>2.0979179606481488</v>
      </c>
      <c r="J95" s="19">
        <f t="shared" si="51"/>
        <v>2.0684279574296869</v>
      </c>
      <c r="K95" s="9">
        <f t="shared" si="41"/>
        <v>1.6768548189714871</v>
      </c>
      <c r="L95" s="9">
        <f t="shared" si="52"/>
        <v>1.5972397857509646</v>
      </c>
      <c r="M95" s="9">
        <f t="shared" si="53"/>
        <v>1.5634934236882314</v>
      </c>
      <c r="N95" s="9">
        <f t="shared" si="54"/>
        <v>0.89649036805196047</v>
      </c>
      <c r="O95" s="9">
        <f t="shared" si="55"/>
        <v>0.90009914473104047</v>
      </c>
      <c r="P95" s="9">
        <f t="shared" si="56"/>
        <v>0.90150343059858629</v>
      </c>
      <c r="Q95" s="45">
        <f t="shared" si="57"/>
        <v>0.92387176692865225</v>
      </c>
      <c r="R95" s="9">
        <f t="shared" si="42"/>
        <v>3.9547114919800712E-5</v>
      </c>
      <c r="S95" s="9">
        <f t="shared" si="43"/>
        <v>5.5596026036714638E-19</v>
      </c>
      <c r="T95" s="9">
        <f t="shared" si="44"/>
        <v>8.4531261128109007E-35</v>
      </c>
      <c r="U95" s="38">
        <f t="shared" si="48"/>
        <v>104</v>
      </c>
      <c r="V95" s="76">
        <f t="shared" si="49"/>
        <v>2.173655256351116</v>
      </c>
      <c r="W95" s="75">
        <f t="shared" si="58"/>
        <v>2.1737022709088274</v>
      </c>
    </row>
    <row r="96" spans="1:23" x14ac:dyDescent="0.2">
      <c r="A96" s="3">
        <f t="shared" si="60"/>
        <v>105</v>
      </c>
      <c r="B96" s="9">
        <f t="shared" si="39"/>
        <v>0.59193909336550965</v>
      </c>
      <c r="C96" s="9">
        <f t="shared" si="45"/>
        <v>0.5584373660036126</v>
      </c>
      <c r="D96" s="9">
        <f t="shared" si="50"/>
        <v>0.54160687757970616</v>
      </c>
      <c r="E96" s="10">
        <f t="shared" si="46"/>
        <v>618.74867788681024</v>
      </c>
      <c r="F96" s="10">
        <f t="shared" si="46"/>
        <v>678.81984571953535</v>
      </c>
      <c r="G96" s="10">
        <f t="shared" si="59"/>
        <v>699.91424098710513</v>
      </c>
      <c r="H96" s="12">
        <f t="shared" si="40"/>
        <v>2.0389304578722545</v>
      </c>
      <c r="I96" s="12">
        <f t="shared" si="47"/>
        <v>1.9649737866292347</v>
      </c>
      <c r="J96" s="19">
        <f t="shared" si="51"/>
        <v>1.9358908829162129</v>
      </c>
      <c r="K96" s="9">
        <f t="shared" si="41"/>
        <v>1.5378097477242283</v>
      </c>
      <c r="L96" s="9">
        <f t="shared" si="52"/>
        <v>1.4595475470535104</v>
      </c>
      <c r="M96" s="9">
        <f t="shared" si="53"/>
        <v>1.4256807217541574</v>
      </c>
      <c r="N96" s="9">
        <f t="shared" si="54"/>
        <v>0.9029080734346544</v>
      </c>
      <c r="O96" s="9">
        <f t="shared" si="55"/>
        <v>0.90642981968432201</v>
      </c>
      <c r="P96" s="9">
        <f t="shared" si="56"/>
        <v>0.9078147198611326</v>
      </c>
      <c r="Q96" s="45">
        <f t="shared" si="57"/>
        <v>0.93058202060421968</v>
      </c>
      <c r="R96" s="9">
        <f t="shared" si="42"/>
        <v>1.1954954242331068E-5</v>
      </c>
      <c r="S96" s="9">
        <f t="shared" si="43"/>
        <v>3.4214741040778769E-21</v>
      </c>
      <c r="T96" s="9">
        <f t="shared" si="44"/>
        <v>5.8606823799679948E-39</v>
      </c>
      <c r="U96" s="38">
        <f t="shared" si="48"/>
        <v>105</v>
      </c>
      <c r="V96" s="76">
        <f t="shared" si="49"/>
        <v>2.0389167423936461</v>
      </c>
      <c r="W96" s="75">
        <f t="shared" si="58"/>
        <v>2.0389304578722545</v>
      </c>
    </row>
    <row r="97" spans="1:23" x14ac:dyDescent="0.2">
      <c r="A97" s="3">
        <f t="shared" si="60"/>
        <v>106</v>
      </c>
      <c r="B97" s="9">
        <f t="shared" si="39"/>
        <v>0.55468892416800297</v>
      </c>
      <c r="C97" s="9">
        <f t="shared" si="45"/>
        <v>0.51952990225951134</v>
      </c>
      <c r="D97" s="9">
        <f t="shared" si="50"/>
        <v>0.50196432812526581</v>
      </c>
      <c r="E97" s="10">
        <f t="shared" si="46"/>
        <v>330.03727820792534</v>
      </c>
      <c r="F97" s="10">
        <f t="shared" si="46"/>
        <v>366.26153140942625</v>
      </c>
      <c r="G97" s="10">
        <f t="shared" si="59"/>
        <v>379.07836663459602</v>
      </c>
      <c r="H97" s="12">
        <f t="shared" si="40"/>
        <v>1.9145784205443594</v>
      </c>
      <c r="I97" s="12">
        <f t="shared" si="47"/>
        <v>1.8428872040932671</v>
      </c>
      <c r="J97" s="19">
        <f t="shared" si="51"/>
        <v>1.8143887526934253</v>
      </c>
      <c r="K97" s="9">
        <f t="shared" si="41"/>
        <v>1.4086545681675222</v>
      </c>
      <c r="L97" s="9">
        <f t="shared" si="52"/>
        <v>1.3321241398188639</v>
      </c>
      <c r="M97" s="9">
        <f t="shared" si="53"/>
        <v>1.2982487863106154</v>
      </c>
      <c r="N97" s="9">
        <f t="shared" si="54"/>
        <v>0.90882959902169702</v>
      </c>
      <c r="O97" s="9">
        <f t="shared" si="55"/>
        <v>0.91224346647174914</v>
      </c>
      <c r="P97" s="9">
        <f t="shared" si="56"/>
        <v>0.91360053558602727</v>
      </c>
      <c r="Q97" s="45">
        <f t="shared" si="57"/>
        <v>0.93678682321815976</v>
      </c>
      <c r="R97" s="9">
        <f t="shared" si="42"/>
        <v>3.1156935582999176E-6</v>
      </c>
      <c r="S97" s="9">
        <f t="shared" si="43"/>
        <v>1.1200561214983079E-23</v>
      </c>
      <c r="T97" s="9">
        <f t="shared" si="44"/>
        <v>0</v>
      </c>
      <c r="U97" s="38">
        <f t="shared" si="48"/>
        <v>106</v>
      </c>
      <c r="V97" s="76">
        <f t="shared" si="49"/>
        <v>1.9145749549109121</v>
      </c>
      <c r="W97" s="75">
        <f t="shared" si="58"/>
        <v>1.9145784205443594</v>
      </c>
    </row>
    <row r="98" spans="1:23" x14ac:dyDescent="0.2">
      <c r="A98" s="3">
        <f t="shared" si="60"/>
        <v>107</v>
      </c>
      <c r="B98" s="9">
        <f t="shared" si="39"/>
        <v>0.51561049864854969</v>
      </c>
      <c r="C98" s="9">
        <f t="shared" si="45"/>
        <v>0.47902425253952563</v>
      </c>
      <c r="D98" s="9">
        <f t="shared" si="50"/>
        <v>0.46085906766840012</v>
      </c>
      <c r="E98" s="10">
        <f t="shared" si="46"/>
        <v>162.84618834597276</v>
      </c>
      <c r="F98" s="10">
        <f t="shared" si="46"/>
        <v>183.06802278449001</v>
      </c>
      <c r="G98" s="10">
        <f t="shared" si="59"/>
        <v>190.28381761455816</v>
      </c>
      <c r="H98" s="12">
        <f t="shared" si="40"/>
        <v>1.8002517232575608</v>
      </c>
      <c r="I98" s="12">
        <f t="shared" si="47"/>
        <v>1.7312538609130796</v>
      </c>
      <c r="J98" s="19">
        <f t="shared" si="51"/>
        <v>1.7035238211483095</v>
      </c>
      <c r="K98" s="9">
        <f t="shared" si="41"/>
        <v>1.28892913901554</v>
      </c>
      <c r="L98" s="9">
        <f t="shared" si="52"/>
        <v>1.2144922056773613</v>
      </c>
      <c r="M98" s="9">
        <f t="shared" si="53"/>
        <v>1.1807187536973718</v>
      </c>
      <c r="N98" s="9">
        <f t="shared" si="54"/>
        <v>0.91427372746392555</v>
      </c>
      <c r="O98" s="9">
        <f t="shared" si="55"/>
        <v>0.91755933995651995</v>
      </c>
      <c r="P98" s="9">
        <f t="shared" si="56"/>
        <v>0.91887981804055663</v>
      </c>
      <c r="Q98" s="45">
        <f t="shared" si="57"/>
        <v>0.9425094911744839</v>
      </c>
      <c r="R98" s="9">
        <f t="shared" si="42"/>
        <v>6.8730008885322113E-7</v>
      </c>
      <c r="S98" s="9">
        <f t="shared" si="43"/>
        <v>1.8035558683317128E-26</v>
      </c>
      <c r="T98" s="9">
        <f t="shared" si="44"/>
        <v>0</v>
      </c>
      <c r="U98" s="38">
        <f t="shared" si="48"/>
        <v>107</v>
      </c>
      <c r="V98" s="76">
        <f t="shared" si="49"/>
        <v>1.8002509785802052</v>
      </c>
      <c r="W98" s="75">
        <f t="shared" si="58"/>
        <v>1.8002517232575608</v>
      </c>
    </row>
    <row r="99" spans="1:23" x14ac:dyDescent="0.2">
      <c r="A99" s="3">
        <f t="shared" si="60"/>
        <v>108</v>
      </c>
      <c r="B99" s="9">
        <f t="shared" si="39"/>
        <v>0.47496298923003577</v>
      </c>
      <c r="C99" s="9">
        <f t="shared" si="45"/>
        <v>0.4372532809329478</v>
      </c>
      <c r="D99" s="9">
        <f t="shared" si="50"/>
        <v>0.4186609296108405</v>
      </c>
      <c r="E99" s="10">
        <f t="shared" si="46"/>
        <v>73.614379651022418</v>
      </c>
      <c r="F99" s="10">
        <f t="shared" si="46"/>
        <v>83.965204376082653</v>
      </c>
      <c r="G99" s="10">
        <f t="shared" si="59"/>
        <v>87.694022778229169</v>
      </c>
      <c r="H99" s="12">
        <f t="shared" si="40"/>
        <v>1.6955436121970553</v>
      </c>
      <c r="I99" s="12">
        <f t="shared" si="47"/>
        <v>1.6296493411651414</v>
      </c>
      <c r="J99" s="19">
        <f t="shared" si="51"/>
        <v>1.6028761589589435</v>
      </c>
      <c r="K99" s="9">
        <f t="shared" si="41"/>
        <v>1.1781528533385681</v>
      </c>
      <c r="L99" s="9">
        <f t="shared" si="52"/>
        <v>1.1061452696889047</v>
      </c>
      <c r="M99" s="9">
        <f t="shared" si="53"/>
        <v>1.07257951790743</v>
      </c>
      <c r="N99" s="9">
        <f t="shared" si="54"/>
        <v>0.91925982799061634</v>
      </c>
      <c r="O99" s="9">
        <f t="shared" si="55"/>
        <v>0.92239765042070743</v>
      </c>
      <c r="P99" s="9">
        <f t="shared" si="56"/>
        <v>0.92367256385909779</v>
      </c>
      <c r="Q99" s="45">
        <f t="shared" si="57"/>
        <v>0.94777491079291376</v>
      </c>
      <c r="R99" s="9">
        <f t="shared" si="42"/>
        <v>1.2570235958923985E-7</v>
      </c>
      <c r="S99" s="9">
        <f t="shared" si="43"/>
        <v>1.3081988198746697E-29</v>
      </c>
      <c r="T99" s="9">
        <f t="shared" si="44"/>
        <v>0</v>
      </c>
      <c r="U99" s="38">
        <f t="shared" si="48"/>
        <v>108</v>
      </c>
      <c r="V99" s="76">
        <f t="shared" si="49"/>
        <v>1.6955434789234654</v>
      </c>
      <c r="W99" s="75">
        <f t="shared" si="58"/>
        <v>1.6955436121970553</v>
      </c>
    </row>
    <row r="100" spans="1:23" x14ac:dyDescent="0.2">
      <c r="A100" s="3">
        <f t="shared" si="60"/>
        <v>109</v>
      </c>
      <c r="B100" s="9">
        <f t="shared" si="39"/>
        <v>0.43308755166628793</v>
      </c>
      <c r="C100" s="9">
        <f t="shared" si="45"/>
        <v>0.39463465760844535</v>
      </c>
      <c r="D100" s="9">
        <f t="shared" si="50"/>
        <v>0.37582461629525421</v>
      </c>
      <c r="E100" s="10">
        <f t="shared" si="46"/>
        <v>30.157998162245452</v>
      </c>
      <c r="F100" s="10">
        <f t="shared" si="46"/>
        <v>34.964105809364327</v>
      </c>
      <c r="G100" s="10">
        <f t="shared" si="59"/>
        <v>36.714061097647644</v>
      </c>
      <c r="H100" s="12">
        <f t="shared" si="40"/>
        <v>1.6000433726745631</v>
      </c>
      <c r="I100" s="12">
        <f t="shared" si="47"/>
        <v>1.5376372672549365</v>
      </c>
      <c r="J100" s="19">
        <f t="shared" si="51"/>
        <v>1.5120110861438731</v>
      </c>
      <c r="K100" s="9">
        <f t="shared" si="41"/>
        <v>1.0758319855471676</v>
      </c>
      <c r="L100" s="9">
        <f t="shared" si="52"/>
        <v>1.0065547199243574</v>
      </c>
      <c r="M100" s="9">
        <f t="shared" si="53"/>
        <v>0.97329391636531226</v>
      </c>
      <c r="N100" s="9">
        <f t="shared" si="54"/>
        <v>0.92380745844406831</v>
      </c>
      <c r="O100" s="9">
        <f t="shared" si="55"/>
        <v>0.92677917774976482</v>
      </c>
      <c r="P100" s="9">
        <f t="shared" si="56"/>
        <v>0.92799947208838696</v>
      </c>
      <c r="Q100" s="45">
        <f t="shared" si="57"/>
        <v>0.95260923711645984</v>
      </c>
      <c r="R100" s="9">
        <f t="shared" si="42"/>
        <v>1.8623139295750602E-8</v>
      </c>
      <c r="S100" s="9">
        <f t="shared" si="43"/>
        <v>3.8719111345637195E-33</v>
      </c>
      <c r="T100" s="9">
        <f t="shared" si="44"/>
        <v>0</v>
      </c>
      <c r="U100" s="38">
        <f t="shared" si="48"/>
        <v>109</v>
      </c>
      <c r="V100" s="76">
        <f t="shared" si="49"/>
        <v>1.600043353269462</v>
      </c>
      <c r="W100" s="75">
        <f t="shared" si="58"/>
        <v>1.6000433726745631</v>
      </c>
    </row>
    <row r="101" spans="1:23" x14ac:dyDescent="0.2">
      <c r="A101" s="3">
        <f t="shared" si="60"/>
        <v>110</v>
      </c>
      <c r="B101" s="9">
        <f t="shared" si="39"/>
        <v>0.39041024711625327</v>
      </c>
      <c r="C101" s="9">
        <f t="shared" si="45"/>
        <v>0.3516694770864226</v>
      </c>
      <c r="D101" s="9">
        <f t="shared" si="50"/>
        <v>0.33288577560404881</v>
      </c>
      <c r="E101" s="10">
        <f t="shared" si="46"/>
        <v>11.061060139321249</v>
      </c>
      <c r="F101" s="10">
        <f t="shared" si="46"/>
        <v>13.061053587243293</v>
      </c>
      <c r="G101" s="10">
        <f t="shared" si="59"/>
        <v>13.798047924663946</v>
      </c>
      <c r="H101" s="12">
        <f t="shared" si="40"/>
        <v>1.5133434543117645</v>
      </c>
      <c r="I101" s="12">
        <f t="shared" si="47"/>
        <v>1.4547763815519863</v>
      </c>
      <c r="J101" s="19">
        <f t="shared" si="51"/>
        <v>1.4304854369323958</v>
      </c>
      <c r="K101" s="9">
        <f t="shared" si="41"/>
        <v>0.98146568101011611</v>
      </c>
      <c r="L101" s="9">
        <f t="shared" si="52"/>
        <v>0.91517562736112623</v>
      </c>
      <c r="M101" s="9">
        <f t="shared" si="53"/>
        <v>0.88230359286463389</v>
      </c>
      <c r="N101" s="9">
        <f t="shared" si="54"/>
        <v>0.92793602598515401</v>
      </c>
      <c r="O101" s="9">
        <f t="shared" si="55"/>
        <v>0.93072493421181013</v>
      </c>
      <c r="P101" s="9">
        <f t="shared" si="56"/>
        <v>0.93188164586036204</v>
      </c>
      <c r="Q101" s="45">
        <f t="shared" si="57"/>
        <v>0.95703965712958439</v>
      </c>
      <c r="R101" s="9">
        <f t="shared" si="42"/>
        <v>2.1773604326908132E-9</v>
      </c>
      <c r="S101" s="9">
        <f t="shared" si="43"/>
        <v>4.184197841628248E-37</v>
      </c>
      <c r="T101" s="9">
        <f t="shared" si="44"/>
        <v>0</v>
      </c>
      <c r="U101" s="38">
        <f t="shared" si="48"/>
        <v>110</v>
      </c>
      <c r="V101" s="76">
        <f t="shared" si="49"/>
        <v>1.5133434520731437</v>
      </c>
      <c r="W101" s="75">
        <f t="shared" si="58"/>
        <v>1.5133434543117645</v>
      </c>
    </row>
    <row r="102" spans="1:23" x14ac:dyDescent="0.2">
      <c r="A102" s="3">
        <f t="shared" si="60"/>
        <v>111</v>
      </c>
      <c r="B102" s="9">
        <f t="shared" si="39"/>
        <v>0.34744011347290338</v>
      </c>
      <c r="C102" s="9">
        <f t="shared" si="45"/>
        <v>0.3089346491945279</v>
      </c>
      <c r="D102" s="9">
        <f t="shared" si="50"/>
        <v>0.29045021009772864</v>
      </c>
      <c r="E102" s="10">
        <f t="shared" si="46"/>
        <v>3.5825126328898955</v>
      </c>
      <c r="F102" s="10">
        <f t="shared" si="46"/>
        <v>4.3183512223601479</v>
      </c>
      <c r="G102" s="10">
        <f t="shared" si="59"/>
        <v>4.5931738852235933</v>
      </c>
      <c r="H102" s="12">
        <f t="shared" si="40"/>
        <v>1.4350449954235922</v>
      </c>
      <c r="I102" s="12">
        <f t="shared" si="47"/>
        <v>1.3806262284577038</v>
      </c>
      <c r="J102" s="19">
        <f t="shared" si="51"/>
        <v>1.3578522781840308</v>
      </c>
      <c r="K102" s="9">
        <f t="shared" si="41"/>
        <v>0.89455020406208363</v>
      </c>
      <c r="L102" s="9">
        <f t="shared" si="52"/>
        <v>0.83145100975588793</v>
      </c>
      <c r="M102" s="9">
        <f t="shared" si="53"/>
        <v>0.79903214021520685</v>
      </c>
      <c r="N102" s="9">
        <f t="shared" si="54"/>
        <v>0.93166452402744793</v>
      </c>
      <c r="O102" s="9">
        <f t="shared" si="55"/>
        <v>0.93425589388296637</v>
      </c>
      <c r="P102" s="9">
        <f t="shared" si="56"/>
        <v>0.93534036770552231</v>
      </c>
      <c r="Q102" s="45">
        <f t="shared" si="57"/>
        <v>0.96109423673921979</v>
      </c>
      <c r="R102" s="9">
        <f t="shared" si="42"/>
        <v>1.9508530791459981E-10</v>
      </c>
      <c r="S102" s="9">
        <f t="shared" si="43"/>
        <v>0</v>
      </c>
      <c r="T102" s="9">
        <f t="shared" si="44"/>
        <v>0</v>
      </c>
      <c r="U102" s="38">
        <f t="shared" si="48"/>
        <v>111</v>
      </c>
      <c r="V102" s="76">
        <f t="shared" si="49"/>
        <v>1.4350449952249926</v>
      </c>
      <c r="W102" s="75">
        <f t="shared" si="58"/>
        <v>1.4350449954235922</v>
      </c>
    </row>
    <row r="103" spans="1:23" x14ac:dyDescent="0.2">
      <c r="A103" s="3">
        <f t="shared" si="60"/>
        <v>112</v>
      </c>
      <c r="B103" s="9">
        <f t="shared" si="39"/>
        <v>0.30476086201804709</v>
      </c>
      <c r="C103" s="9">
        <f t="shared" si="45"/>
        <v>0.26706767517337104</v>
      </c>
      <c r="D103" s="9">
        <f t="shared" si="50"/>
        <v>0.24917498035243041</v>
      </c>
      <c r="E103" s="10">
        <f t="shared" si="46"/>
        <v>1.0089718183553706</v>
      </c>
      <c r="F103" s="10">
        <f t="shared" si="46"/>
        <v>1.2447085956893751</v>
      </c>
      <c r="G103" s="10">
        <f t="shared" si="59"/>
        <v>1.3340883199785931</v>
      </c>
      <c r="H103" s="12">
        <f t="shared" si="40"/>
        <v>1.3647613902819422</v>
      </c>
      <c r="I103" s="12">
        <f t="shared" si="47"/>
        <v>1.3147510246550653</v>
      </c>
      <c r="J103" s="19">
        <f t="shared" si="51"/>
        <v>1.2936636952915417</v>
      </c>
      <c r="K103" s="9">
        <f t="shared" si="41"/>
        <v>0.8145810706211507</v>
      </c>
      <c r="L103" s="9">
        <f t="shared" si="52"/>
        <v>0.75481410784293512</v>
      </c>
      <c r="M103" s="9">
        <f t="shared" si="53"/>
        <v>0.7228861149779241</v>
      </c>
      <c r="N103" s="9">
        <f t="shared" si="54"/>
        <v>0.93501136236752647</v>
      </c>
      <c r="O103" s="9">
        <f t="shared" si="55"/>
        <v>0.93739280834975869</v>
      </c>
      <c r="P103" s="9">
        <f t="shared" si="56"/>
        <v>0.93839696689087893</v>
      </c>
      <c r="Q103" s="45">
        <f t="shared" si="57"/>
        <v>0.96480187136619888</v>
      </c>
      <c r="R103" s="9">
        <f t="shared" si="42"/>
        <v>1.2959948795634505E-11</v>
      </c>
      <c r="S103" s="9">
        <f t="shared" si="43"/>
        <v>0</v>
      </c>
      <c r="T103" s="9">
        <f t="shared" si="44"/>
        <v>0</v>
      </c>
      <c r="U103" s="38">
        <f t="shared" si="48"/>
        <v>112</v>
      </c>
      <c r="V103" s="76">
        <f t="shared" si="49"/>
        <v>1.3647613902688405</v>
      </c>
      <c r="W103" s="75">
        <f t="shared" si="58"/>
        <v>1.3647613902819422</v>
      </c>
    </row>
    <row r="104" spans="1:23" x14ac:dyDescent="0.2">
      <c r="A104" s="3">
        <f t="shared" si="60"/>
        <v>113</v>
      </c>
      <c r="B104" s="9">
        <f t="shared" si="39"/>
        <v>0.26301484020555416</v>
      </c>
      <c r="C104" s="9">
        <f t="shared" si="45"/>
        <v>0.22674285729325083</v>
      </c>
      <c r="D104" s="9">
        <f t="shared" si="50"/>
        <v>0.20974075640169373</v>
      </c>
      <c r="E104" s="10">
        <f t="shared" si="46"/>
        <v>0.24285324514806983</v>
      </c>
      <c r="F104" s="10">
        <f t="shared" si="46"/>
        <v>0.30749512111389915</v>
      </c>
      <c r="G104" s="10">
        <f t="shared" si="59"/>
        <v>0.33242143091907284</v>
      </c>
      <c r="H104" s="12">
        <f t="shared" si="40"/>
        <v>1.3021195640498489</v>
      </c>
      <c r="I104" s="12">
        <f t="shared" si="47"/>
        <v>1.2567212773317302</v>
      </c>
      <c r="J104" s="19">
        <f t="shared" si="51"/>
        <v>1.2374712726775223</v>
      </c>
      <c r="K104" s="9">
        <f t="shared" si="41"/>
        <v>0.74105271058066335</v>
      </c>
      <c r="L104" s="9">
        <f t="shared" si="52"/>
        <v>0.68468821184360673</v>
      </c>
      <c r="M104" s="9">
        <f t="shared" si="53"/>
        <v>0.65325352716835661</v>
      </c>
      <c r="N104" s="9">
        <f t="shared" si="54"/>
        <v>0.93799430647381665</v>
      </c>
      <c r="O104" s="9">
        <f t="shared" si="55"/>
        <v>0.94015612965086992</v>
      </c>
      <c r="P104" s="9">
        <f t="shared" si="56"/>
        <v>0.94107279653916553</v>
      </c>
      <c r="Q104" s="45">
        <f t="shared" si="57"/>
        <v>0.96819235948326621</v>
      </c>
      <c r="R104" s="9">
        <f t="shared" si="42"/>
        <v>6.1511592304143803E-13</v>
      </c>
      <c r="S104" s="9">
        <f t="shared" si="43"/>
        <v>0</v>
      </c>
      <c r="T104" s="9">
        <f t="shared" si="44"/>
        <v>0</v>
      </c>
      <c r="U104" s="38">
        <f t="shared" si="48"/>
        <v>113</v>
      </c>
      <c r="V104" s="76">
        <f t="shared" si="49"/>
        <v>1.3021195640492298</v>
      </c>
      <c r="W104" s="75">
        <f t="shared" si="58"/>
        <v>1.3021195640498489</v>
      </c>
    </row>
    <row r="105" spans="1:23" x14ac:dyDescent="0.2">
      <c r="A105" s="3">
        <f t="shared" si="60"/>
        <v>114</v>
      </c>
      <c r="B105" s="9">
        <f t="shared" ref="B105:B121" si="61">EXP(sel*(A/LN(sel)*(1-sel)-B*cc^x*(cc-sel)/LN(cc/sel)))</f>
        <v>0.22287837123023016</v>
      </c>
      <c r="C105" s="9">
        <f t="shared" si="45"/>
        <v>0.18863880133570843</v>
      </c>
      <c r="D105" s="9">
        <f t="shared" si="50"/>
        <v>0.17281576109589539</v>
      </c>
      <c r="E105" s="10">
        <f t="shared" si="46"/>
        <v>4.8991673898266266E-2</v>
      </c>
      <c r="F105" s="10">
        <f t="shared" si="46"/>
        <v>6.3874007466019858E-2</v>
      </c>
      <c r="G105" s="10">
        <f t="shared" si="59"/>
        <v>6.9722322365099718E-2</v>
      </c>
      <c r="H105" s="12">
        <f t="shared" ref="H105:H121" si="62">1+v*B105*I106</f>
        <v>1.2467586530890198</v>
      </c>
      <c r="I105" s="12">
        <f t="shared" si="47"/>
        <v>1.2061127121360138</v>
      </c>
      <c r="J105" s="19">
        <f t="shared" si="51"/>
        <v>1.1888239586294582</v>
      </c>
      <c r="K105" s="9">
        <f t="shared" ref="K105:K111" si="63">H105-(m-1)/(2*m)-(m^2-1)/(12*m^2)*(delta+sel^2*(A+B*cc^x))</f>
        <v>0.67345533561919946</v>
      </c>
      <c r="L105" s="9">
        <f t="shared" si="52"/>
        <v>0.62048357553607381</v>
      </c>
      <c r="M105" s="9">
        <f t="shared" si="53"/>
        <v>0.58949946744049642</v>
      </c>
      <c r="N105" s="9">
        <f t="shared" si="54"/>
        <v>0.94063054032909421</v>
      </c>
      <c r="O105" s="9">
        <f t="shared" si="55"/>
        <v>0.94256606132685639</v>
      </c>
      <c r="P105" s="9">
        <f t="shared" si="56"/>
        <v>0.94338933530335911</v>
      </c>
      <c r="Q105" s="45">
        <f t="shared" si="57"/>
        <v>0.97129661553236291</v>
      </c>
      <c r="R105" s="9">
        <f t="shared" ref="R105:R111" si="64">v^10*G115/E105</f>
        <v>2.0006840506499882E-14</v>
      </c>
      <c r="S105" s="9">
        <f t="shared" ref="S105:S111" si="65">v^20*G125/E105</f>
        <v>0</v>
      </c>
      <c r="T105" s="9">
        <f t="shared" ref="T105:T111" si="66">G130/E105*v^25</f>
        <v>0</v>
      </c>
      <c r="U105" s="38">
        <f t="shared" si="48"/>
        <v>114</v>
      </c>
      <c r="V105" s="76">
        <f t="shared" si="49"/>
        <v>1.2467586530889998</v>
      </c>
      <c r="W105" s="75">
        <f t="shared" si="58"/>
        <v>1.2467586530890198</v>
      </c>
    </row>
    <row r="106" spans="1:23" x14ac:dyDescent="0.2">
      <c r="A106" s="3">
        <f t="shared" si="60"/>
        <v>115</v>
      </c>
      <c r="B106" s="9">
        <f t="shared" si="61"/>
        <v>0.18502843195162075</v>
      </c>
      <c r="C106" s="9">
        <f t="shared" ref="C106:C121" si="67">EXP(A/LN(sel)*(1-sel)-B*cc^x*(cc-sel)/LN(cc/sel))</f>
        <v>0.15339829071708122</v>
      </c>
      <c r="D106" s="9">
        <f t="shared" si="50"/>
        <v>0.13901303690029859</v>
      </c>
      <c r="E106" s="10">
        <f t="shared" si="46"/>
        <v>8.1041040882805487E-3</v>
      </c>
      <c r="F106" s="10">
        <f t="shared" si="46"/>
        <v>1.0919184482288166E-2</v>
      </c>
      <c r="G106" s="10">
        <f t="shared" si="59"/>
        <v>1.2049116204898076E-2</v>
      </c>
      <c r="H106" s="12">
        <f t="shared" si="62"/>
        <v>1.1983258429693333</v>
      </c>
      <c r="I106" s="12">
        <f t="shared" ref="I106:I121" si="68">1+v*C106*J107</f>
        <v>1.1625021499992376</v>
      </c>
      <c r="J106" s="19">
        <f t="shared" si="51"/>
        <v>1.1472631622466081</v>
      </c>
      <c r="K106" s="9">
        <f t="shared" si="63"/>
        <v>0.6112687399627994</v>
      </c>
      <c r="L106" s="9">
        <f t="shared" si="52"/>
        <v>0.56159102946961592</v>
      </c>
      <c r="M106" s="9">
        <f t="shared" si="53"/>
        <v>0.53095868891355547</v>
      </c>
      <c r="N106" s="9">
        <f t="shared" si="54"/>
        <v>0.94293686462050785</v>
      </c>
      <c r="O106" s="9">
        <f t="shared" si="55"/>
        <v>0.94464275476194104</v>
      </c>
      <c r="P106" s="9">
        <f t="shared" si="56"/>
        <v>0.94536842084539952</v>
      </c>
      <c r="Q106" s="45">
        <f t="shared" si="57"/>
        <v>0.97414703112372769</v>
      </c>
      <c r="R106" s="9">
        <f t="shared" si="64"/>
        <v>4.2551563429800284E-16</v>
      </c>
      <c r="S106" s="9">
        <f t="shared" si="65"/>
        <v>0</v>
      </c>
      <c r="T106" s="9">
        <f t="shared" si="66"/>
        <v>0</v>
      </c>
      <c r="U106" s="38">
        <f t="shared" si="48"/>
        <v>115</v>
      </c>
      <c r="V106" s="76">
        <f t="shared" si="49"/>
        <v>1.1983258429693329</v>
      </c>
      <c r="W106" s="75">
        <f t="shared" si="58"/>
        <v>1.1983258429693333</v>
      </c>
    </row>
    <row r="107" spans="1:23" x14ac:dyDescent="0.2">
      <c r="A107" s="3">
        <f t="shared" si="60"/>
        <v>116</v>
      </c>
      <c r="B107" s="9">
        <f t="shared" si="61"/>
        <v>0.15010188932751936</v>
      </c>
      <c r="C107" s="9">
        <f t="shared" si="67"/>
        <v>0.12158318323556651</v>
      </c>
      <c r="D107" s="9">
        <f t="shared" ref="D107:D121" si="69">EXP(-(A+B/LN(cc)*cc^x*(cc-1)))</f>
        <v>0.10884444381859706</v>
      </c>
      <c r="E107" s="10">
        <f t="shared" si="46"/>
        <v>1.0725161707597082E-3</v>
      </c>
      <c r="F107" s="10">
        <f t="shared" si="46"/>
        <v>1.4994896718272691E-3</v>
      </c>
      <c r="G107" s="10">
        <f t="shared" si="59"/>
        <v>1.6749842356074821E-3</v>
      </c>
      <c r="H107" s="12">
        <f t="shared" si="62"/>
        <v>1.1564692191080967</v>
      </c>
      <c r="I107" s="12">
        <f t="shared" si="68"/>
        <v>1.1254601950701766</v>
      </c>
      <c r="J107" s="19">
        <f t="shared" ref="J107:J121" si="70">1+v*D107*J108</f>
        <v>1.1123152461580839</v>
      </c>
      <c r="K107" s="9">
        <f t="shared" si="63"/>
        <v>0.55395286115829689</v>
      </c>
      <c r="L107" s="9">
        <f t="shared" si="52"/>
        <v>0.5073721246035926</v>
      </c>
      <c r="M107" s="9">
        <f t="shared" si="53"/>
        <v>0.47692527289507319</v>
      </c>
      <c r="N107" s="9">
        <f t="shared" si="54"/>
        <v>0.94493003718532864</v>
      </c>
      <c r="O107" s="9">
        <f t="shared" si="55"/>
        <v>0.94640665737761054</v>
      </c>
      <c r="P107" s="9">
        <f t="shared" si="56"/>
        <v>0.94703260732580552</v>
      </c>
      <c r="Q107" s="45">
        <f t="shared" ref="Q107:Q121" si="71">1-d_m*M107</f>
        <v>0.97677797822332757</v>
      </c>
      <c r="R107" s="9">
        <f t="shared" si="64"/>
        <v>5.6142522612583756E-18</v>
      </c>
      <c r="S107" s="9">
        <f t="shared" si="65"/>
        <v>0</v>
      </c>
      <c r="T107" s="9">
        <f t="shared" si="66"/>
        <v>0</v>
      </c>
      <c r="U107" s="38">
        <f t="shared" si="48"/>
        <v>116</v>
      </c>
      <c r="V107" s="76">
        <f t="shared" si="49"/>
        <v>1.1564692191080967</v>
      </c>
      <c r="W107" s="75">
        <f t="shared" si="58"/>
        <v>1.1564692191080967</v>
      </c>
    </row>
    <row r="108" spans="1:23" x14ac:dyDescent="0.2">
      <c r="A108" s="3">
        <f t="shared" si="60"/>
        <v>117</v>
      </c>
      <c r="B108" s="9">
        <f t="shared" si="61"/>
        <v>0.11865011478707933</v>
      </c>
      <c r="C108" s="9">
        <f t="shared" si="67"/>
        <v>9.362871644242067E-2</v>
      </c>
      <c r="D108" s="9">
        <f t="shared" si="69"/>
        <v>8.2676501105341887E-2</v>
      </c>
      <c r="E108" s="10">
        <f t="shared" si="46"/>
        <v>1.1046003868548241E-4</v>
      </c>
      <c r="F108" s="10">
        <f t="shared" si="46"/>
        <v>1.6098670356534857E-4</v>
      </c>
      <c r="G108" s="10">
        <f t="shared" si="59"/>
        <v>1.8231272752961434E-4</v>
      </c>
      <c r="H108" s="12">
        <f t="shared" si="62"/>
        <v>1.1208276912092692</v>
      </c>
      <c r="I108" s="12">
        <f t="shared" si="68"/>
        <v>1.0945410534108482</v>
      </c>
      <c r="J108" s="19">
        <f t="shared" si="70"/>
        <v>1.0834821174936113</v>
      </c>
      <c r="K108" s="9">
        <f t="shared" si="63"/>
        <v>0.50093513070323825</v>
      </c>
      <c r="L108" s="9">
        <f t="shared" si="52"/>
        <v>0.45714609121511862</v>
      </c>
      <c r="M108" s="9">
        <f t="shared" si="53"/>
        <v>0.42664004230932784</v>
      </c>
      <c r="N108" s="9">
        <f t="shared" si="54"/>
        <v>0.94662725279955851</v>
      </c>
      <c r="O108" s="9">
        <f t="shared" si="55"/>
        <v>0.94787899745662618</v>
      </c>
      <c r="P108" s="9">
        <f t="shared" si="56"/>
        <v>0.94840561345268515</v>
      </c>
      <c r="Q108" s="45">
        <f t="shared" si="71"/>
        <v>0.97922642200702292</v>
      </c>
      <c r="R108" s="9">
        <f t="shared" si="64"/>
        <v>4.3310679491808091E-20</v>
      </c>
      <c r="S108" s="9">
        <f t="shared" si="65"/>
        <v>0</v>
      </c>
      <c r="T108" s="9">
        <f t="shared" si="66"/>
        <v>0</v>
      </c>
      <c r="U108" s="38">
        <f t="shared" si="48"/>
        <v>117</v>
      </c>
      <c r="V108" s="76">
        <f t="shared" si="49"/>
        <v>1.1208276912092692</v>
      </c>
      <c r="W108" s="75">
        <f t="shared" si="58"/>
        <v>1.1208276912092692</v>
      </c>
    </row>
    <row r="109" spans="1:23" x14ac:dyDescent="0.2">
      <c r="A109" s="3">
        <f t="shared" si="60"/>
        <v>118</v>
      </c>
      <c r="B109" s="9">
        <f t="shared" si="61"/>
        <v>9.1093530685937951E-2</v>
      </c>
      <c r="C109" s="9">
        <f t="shared" si="67"/>
        <v>6.9803152838548974E-2</v>
      </c>
      <c r="D109" s="9">
        <f t="shared" si="69"/>
        <v>6.0694496838821117E-2</v>
      </c>
      <c r="E109" s="10">
        <f t="shared" si="46"/>
        <v>8.5823406195633523E-6</v>
      </c>
      <c r="F109" s="10">
        <f t="shared" si="46"/>
        <v>1.3106096269417711E-5</v>
      </c>
      <c r="G109" s="10">
        <f t="shared" si="59"/>
        <v>1.5072978419120053E-5</v>
      </c>
      <c r="H109" s="12">
        <f t="shared" si="62"/>
        <v>1.0910184550474413</v>
      </c>
      <c r="I109" s="12">
        <f t="shared" si="68"/>
        <v>1.0692705691638178</v>
      </c>
      <c r="J109" s="19">
        <f t="shared" si="70"/>
        <v>1.0602314103327266</v>
      </c>
      <c r="K109" s="9">
        <f t="shared" si="63"/>
        <v>0.45159504286820673</v>
      </c>
      <c r="L109" s="9">
        <f t="shared" si="52"/>
        <v>0.41017466066452868</v>
      </c>
      <c r="M109" s="9">
        <f t="shared" si="53"/>
        <v>0.3792771725889324</v>
      </c>
      <c r="N109" s="9">
        <f t="shared" si="54"/>
        <v>0.94804674023583613</v>
      </c>
      <c r="O109" s="9">
        <f t="shared" si="55"/>
        <v>0.94908235384934192</v>
      </c>
      <c r="P109" s="9">
        <f t="shared" si="56"/>
        <v>0.94951278998415578</v>
      </c>
      <c r="Q109" s="45">
        <f t="shared" si="71"/>
        <v>0.98153257279114103</v>
      </c>
      <c r="R109" s="9">
        <f t="shared" si="64"/>
        <v>1.8277788741451726E-22</v>
      </c>
      <c r="S109" s="9">
        <f t="shared" si="65"/>
        <v>0</v>
      </c>
      <c r="T109" s="9">
        <f t="shared" si="66"/>
        <v>0</v>
      </c>
      <c r="U109" s="38">
        <f t="shared" si="48"/>
        <v>118</v>
      </c>
      <c r="V109" s="76">
        <f t="shared" si="49"/>
        <v>1.0910184550474413</v>
      </c>
      <c r="W109" s="75">
        <f t="shared" si="58"/>
        <v>1.0910184550474413</v>
      </c>
    </row>
    <row r="110" spans="1:23" x14ac:dyDescent="0.2">
      <c r="A110" s="3">
        <f t="shared" si="60"/>
        <v>119</v>
      </c>
      <c r="B110" s="9">
        <f t="shared" si="61"/>
        <v>6.7682144348675838E-2</v>
      </c>
      <c r="C110" s="9">
        <f t="shared" si="67"/>
        <v>5.017955304829657E-2</v>
      </c>
      <c r="D110" s="9">
        <f t="shared" si="69"/>
        <v>4.2881668792276589E-2</v>
      </c>
      <c r="E110" s="10">
        <f t="shared" si="46"/>
        <v>4.8576678895847229E-7</v>
      </c>
      <c r="F110" s="10">
        <f t="shared" si="46"/>
        <v>7.8179570858536591E-7</v>
      </c>
      <c r="G110" s="10">
        <f t="shared" si="59"/>
        <v>9.1484684101090099E-7</v>
      </c>
      <c r="H110" s="12">
        <f t="shared" si="62"/>
        <v>1.0666231619341797</v>
      </c>
      <c r="I110" s="12">
        <f t="shared" si="68"/>
        <v>1.0491346320663195</v>
      </c>
      <c r="J110" s="19">
        <f t="shared" si="70"/>
        <v>1.0419887163297445</v>
      </c>
      <c r="K110" s="9">
        <f t="shared" si="63"/>
        <v>0.40524707247426417</v>
      </c>
      <c r="L110" s="9">
        <f t="shared" si="52"/>
        <v>0.36564685992182933</v>
      </c>
      <c r="M110" s="9">
        <f t="shared" si="53"/>
        <v>0.33393240786906031</v>
      </c>
      <c r="N110" s="9">
        <f t="shared" si="54"/>
        <v>0.94920842086027712</v>
      </c>
      <c r="O110" s="9">
        <f t="shared" si="55"/>
        <v>0.95004120799684189</v>
      </c>
      <c r="P110" s="9">
        <f t="shared" si="56"/>
        <v>0.95038148969858349</v>
      </c>
      <c r="Q110" s="45">
        <f t="shared" si="71"/>
        <v>0.98374045979908042</v>
      </c>
      <c r="R110" s="9">
        <f t="shared" si="64"/>
        <v>3.915552602083845E-25</v>
      </c>
      <c r="S110" s="9">
        <f t="shared" si="65"/>
        <v>0</v>
      </c>
      <c r="T110" s="9">
        <f t="shared" si="66"/>
        <v>0</v>
      </c>
      <c r="U110" s="38">
        <f t="shared" si="48"/>
        <v>119</v>
      </c>
      <c r="V110" s="76">
        <f t="shared" si="49"/>
        <v>1.0666231619341797</v>
      </c>
      <c r="W110" s="75">
        <f t="shared" si="58"/>
        <v>1.0666231619341797</v>
      </c>
    </row>
    <row r="111" spans="1:23" x14ac:dyDescent="0.2">
      <c r="A111" s="3">
        <f t="shared" si="60"/>
        <v>120</v>
      </c>
      <c r="B111" s="9">
        <f t="shared" si="61"/>
        <v>4.8468883954114403E-2</v>
      </c>
      <c r="C111" s="9">
        <f t="shared" si="67"/>
        <v>3.4626082168935715E-2</v>
      </c>
      <c r="D111" s="9">
        <f t="shared" si="69"/>
        <v>2.9019185172469705E-2</v>
      </c>
      <c r="E111" s="10">
        <f t="shared" si="46"/>
        <v>1.9258021914650115E-8</v>
      </c>
      <c r="F111" s="10">
        <f t="shared" si="46"/>
        <v>3.2877737930080071E-8</v>
      </c>
      <c r="G111" s="10">
        <f t="shared" si="59"/>
        <v>3.9230159231889976E-8</v>
      </c>
      <c r="H111" s="12">
        <f t="shared" si="62"/>
        <v>1.0471750193170919</v>
      </c>
      <c r="I111" s="12">
        <f t="shared" si="68"/>
        <v>1.0335712720700354</v>
      </c>
      <c r="J111" s="19">
        <f t="shared" si="70"/>
        <v>1.0281351772898442</v>
      </c>
      <c r="K111" s="9">
        <f t="shared" si="63"/>
        <v>0.36112412059369098</v>
      </c>
      <c r="L111" s="9">
        <f t="shared" si="52"/>
        <v>0.32266704518833927</v>
      </c>
      <c r="M111" s="9">
        <f t="shared" si="53"/>
        <v>0.28961614134337549</v>
      </c>
      <c r="N111" s="9">
        <f t="shared" si="54"/>
        <v>0.95013452288966227</v>
      </c>
      <c r="O111" s="9">
        <f t="shared" si="55"/>
        <v>0.95078232037761734</v>
      </c>
      <c r="P111" s="9">
        <f t="shared" si="56"/>
        <v>0.95104118203381693</v>
      </c>
      <c r="Q111" s="45">
        <f t="shared" si="71"/>
        <v>0.98589826808647363</v>
      </c>
      <c r="R111" s="9">
        <f t="shared" si="64"/>
        <v>3.9146260233068629E-28</v>
      </c>
      <c r="S111" s="9">
        <f t="shared" si="65"/>
        <v>0</v>
      </c>
      <c r="T111" s="9">
        <f t="shared" si="66"/>
        <v>0</v>
      </c>
      <c r="U111" s="38">
        <f t="shared" si="48"/>
        <v>120</v>
      </c>
      <c r="V111" s="76">
        <f t="shared" si="49"/>
        <v>1.0471750193170919</v>
      </c>
      <c r="W111" s="75">
        <f t="shared" si="58"/>
        <v>1.0471750193170919</v>
      </c>
    </row>
    <row r="112" spans="1:23" x14ac:dyDescent="0.2">
      <c r="A112" s="3">
        <f t="shared" si="60"/>
        <v>121</v>
      </c>
      <c r="B112" s="9">
        <f t="shared" si="61"/>
        <v>3.3302018252579654E-2</v>
      </c>
      <c r="C112" s="9">
        <f t="shared" si="67"/>
        <v>2.2819210579756763E-2</v>
      </c>
      <c r="D112" s="9">
        <f t="shared" si="69"/>
        <v>1.8709838028080496E-2</v>
      </c>
      <c r="E112" s="10">
        <f t="shared" si="46"/>
        <v>5.116608399755934E-10</v>
      </c>
      <c r="F112" s="10">
        <f t="shared" si="46"/>
        <v>9.3341482936696839E-10</v>
      </c>
      <c r="G112" s="10">
        <f t="shared" si="59"/>
        <v>1.1384272550956871E-9</v>
      </c>
      <c r="H112" s="12">
        <f t="shared" si="62"/>
        <v>1.0321502657025152</v>
      </c>
      <c r="I112" s="12">
        <f t="shared" si="68"/>
        <v>1.0219705147294125</v>
      </c>
      <c r="J112" s="19">
        <f t="shared" si="70"/>
        <v>1.0180139786406777</v>
      </c>
      <c r="K112" s="5"/>
      <c r="L112" s="5"/>
      <c r="M112" s="5"/>
      <c r="N112" s="2"/>
      <c r="O112" s="2"/>
      <c r="P112" s="2"/>
      <c r="Q112" s="45">
        <f t="shared" si="71"/>
        <v>1</v>
      </c>
      <c r="R112" s="21"/>
      <c r="S112" s="5"/>
      <c r="T112" s="5"/>
      <c r="U112" s="38">
        <f t="shared" si="48"/>
        <v>121</v>
      </c>
      <c r="V112" s="76">
        <f t="shared" si="49"/>
        <v>1.0321502657025152</v>
      </c>
      <c r="W112" s="75">
        <f t="shared" si="58"/>
        <v>1.0321502657025152</v>
      </c>
    </row>
    <row r="113" spans="1:23" x14ac:dyDescent="0.2">
      <c r="A113" s="3">
        <f t="shared" si="60"/>
        <v>122</v>
      </c>
      <c r="B113" s="9">
        <f t="shared" si="61"/>
        <v>2.1840723639453295E-2</v>
      </c>
      <c r="C113" s="9">
        <f t="shared" si="67"/>
        <v>1.4280425151819849E-2</v>
      </c>
      <c r="D113" s="9">
        <f t="shared" si="69"/>
        <v>1.1424009584893121E-2</v>
      </c>
      <c r="E113" s="10">
        <f t="shared" si="46"/>
        <v>8.6693487138638521E-12</v>
      </c>
      <c r="F113" s="10">
        <f t="shared" si="46"/>
        <v>1.7039338631997449E-11</v>
      </c>
      <c r="G113" s="10">
        <f t="shared" si="59"/>
        <v>2.1299789549592581E-11</v>
      </c>
      <c r="H113" s="12">
        <f t="shared" si="62"/>
        <v>1.0209682929812762</v>
      </c>
      <c r="I113" s="12">
        <f t="shared" si="68"/>
        <v>1.0136856790962199</v>
      </c>
      <c r="J113" s="19">
        <f t="shared" si="70"/>
        <v>1.0109482265064822</v>
      </c>
      <c r="K113" s="5"/>
      <c r="L113" s="5"/>
      <c r="M113" s="5"/>
      <c r="N113" s="2"/>
      <c r="O113" s="2"/>
      <c r="P113" s="2"/>
      <c r="Q113" s="45">
        <f t="shared" si="71"/>
        <v>1</v>
      </c>
      <c r="R113" s="5"/>
      <c r="S113" s="5"/>
      <c r="T113" s="5"/>
      <c r="U113" s="38">
        <f t="shared" si="48"/>
        <v>122</v>
      </c>
      <c r="V113" s="76">
        <f t="shared" si="49"/>
        <v>1.0209682929812762</v>
      </c>
      <c r="W113" s="75">
        <f t="shared" si="58"/>
        <v>1.0209682929812762</v>
      </c>
    </row>
    <row r="114" spans="1:23" x14ac:dyDescent="0.2">
      <c r="A114" s="3">
        <f t="shared" si="60"/>
        <v>123</v>
      </c>
      <c r="B114" s="9">
        <f t="shared" si="61"/>
        <v>1.3593968360650107E-2</v>
      </c>
      <c r="C114" s="9">
        <f t="shared" si="67"/>
        <v>8.4321880446423612E-3</v>
      </c>
      <c r="D114" s="9">
        <f t="shared" si="69"/>
        <v>6.5614512678834518E-3</v>
      </c>
      <c r="E114" s="10">
        <f t="shared" si="46"/>
        <v>8.8592946267631012E-14</v>
      </c>
      <c r="F114" s="10">
        <f t="shared" si="46"/>
        <v>1.8934484939355027E-13</v>
      </c>
      <c r="G114" s="10">
        <f t="shared" si="59"/>
        <v>2.4332899997075198E-13</v>
      </c>
      <c r="H114" s="12">
        <f t="shared" si="62"/>
        <v>1.0130042412376077</v>
      </c>
      <c r="I114" s="12">
        <f t="shared" si="68"/>
        <v>1.0080576080624384</v>
      </c>
      <c r="J114" s="19">
        <f t="shared" si="70"/>
        <v>1.0062699743361376</v>
      </c>
      <c r="K114" s="5"/>
      <c r="L114" s="5"/>
      <c r="M114" s="5"/>
      <c r="N114" s="2"/>
      <c r="O114" s="2"/>
      <c r="P114" s="2"/>
      <c r="Q114" s="45">
        <f t="shared" si="71"/>
        <v>1</v>
      </c>
      <c r="R114" s="5"/>
      <c r="S114" s="5"/>
      <c r="T114" s="5"/>
      <c r="U114" s="38">
        <f t="shared" si="48"/>
        <v>123</v>
      </c>
      <c r="V114" s="76">
        <f t="shared" si="49"/>
        <v>1.0130042412376077</v>
      </c>
      <c r="W114" s="75">
        <f t="shared" si="58"/>
        <v>1.0130042412376077</v>
      </c>
    </row>
    <row r="115" spans="1:23" x14ac:dyDescent="0.2">
      <c r="A115" s="3">
        <f t="shared" si="60"/>
        <v>124</v>
      </c>
      <c r="B115" s="9">
        <f t="shared" si="61"/>
        <v>7.9779500098882006E-3</v>
      </c>
      <c r="C115" s="9">
        <f t="shared" si="67"/>
        <v>4.6641028963676475E-3</v>
      </c>
      <c r="D115" s="9">
        <f t="shared" si="69"/>
        <v>3.5181936771224369E-3</v>
      </c>
      <c r="E115" s="10">
        <f t="shared" si="46"/>
        <v>5.1285056291982274E-16</v>
      </c>
      <c r="F115" s="10">
        <f t="shared" si="46"/>
        <v>1.204329708538951E-15</v>
      </c>
      <c r="G115" s="10">
        <f t="shared" si="59"/>
        <v>1.596591375370903E-15</v>
      </c>
      <c r="H115" s="12">
        <f t="shared" si="62"/>
        <v>1.0076154075568777</v>
      </c>
      <c r="I115" s="12">
        <f t="shared" si="68"/>
        <v>1.0044493952930607</v>
      </c>
      <c r="J115" s="19">
        <f t="shared" si="70"/>
        <v>1.0033562369302049</v>
      </c>
      <c r="K115" s="5"/>
      <c r="L115" s="5"/>
      <c r="M115" s="5"/>
      <c r="N115" s="2"/>
      <c r="O115" s="2"/>
      <c r="P115" s="2"/>
      <c r="Q115" s="45">
        <f t="shared" si="71"/>
        <v>1</v>
      </c>
      <c r="R115" s="5"/>
      <c r="S115" s="5"/>
      <c r="T115" s="5"/>
      <c r="U115" s="38">
        <f t="shared" si="48"/>
        <v>124</v>
      </c>
      <c r="V115" s="76">
        <f t="shared" si="49"/>
        <v>1.0076154075568777</v>
      </c>
      <c r="W115" s="75">
        <f t="shared" si="58"/>
        <v>1.0076154075568777</v>
      </c>
    </row>
    <row r="116" spans="1:23" x14ac:dyDescent="0.2">
      <c r="A116" s="3">
        <f t="shared" si="60"/>
        <v>125</v>
      </c>
      <c r="B116" s="9">
        <f t="shared" si="61"/>
        <v>4.3826415673544296E-3</v>
      </c>
      <c r="C116" s="9">
        <f t="shared" si="67"/>
        <v>2.3972129492504197E-3</v>
      </c>
      <c r="D116" s="9">
        <f t="shared" si="69"/>
        <v>1.746124634852815E-3</v>
      </c>
      <c r="E116" s="10">
        <f t="shared" si="46"/>
        <v>1.5673130348006853E-18</v>
      </c>
      <c r="F116" s="10">
        <f t="shared" si="46"/>
        <v>4.0914961535173694E-18</v>
      </c>
      <c r="G116" s="10">
        <f t="shared" si="59"/>
        <v>5.6171176817781258E-18</v>
      </c>
      <c r="H116" s="12">
        <f t="shared" si="62"/>
        <v>1.0041784555744635</v>
      </c>
      <c r="I116" s="12">
        <f t="shared" si="68"/>
        <v>1.0022847880483967</v>
      </c>
      <c r="J116" s="19">
        <f t="shared" si="70"/>
        <v>1.0016642345845705</v>
      </c>
      <c r="K116" s="5"/>
      <c r="L116" s="5"/>
      <c r="M116" s="5"/>
      <c r="N116" s="2"/>
      <c r="O116" s="2"/>
      <c r="P116" s="2"/>
      <c r="Q116" s="45">
        <f t="shared" si="71"/>
        <v>1</v>
      </c>
      <c r="R116" s="5"/>
      <c r="S116" s="5"/>
      <c r="T116" s="5"/>
      <c r="U116" s="38">
        <f t="shared" si="48"/>
        <v>125</v>
      </c>
      <c r="V116" s="76">
        <f t="shared" si="49"/>
        <v>1.0041784555744635</v>
      </c>
      <c r="W116" s="75">
        <f t="shared" si="58"/>
        <v>1.0041784555744635</v>
      </c>
    </row>
    <row r="117" spans="1:23" x14ac:dyDescent="0.2">
      <c r="A117" s="3">
        <f t="shared" si="60"/>
        <v>126</v>
      </c>
      <c r="B117" s="9">
        <f t="shared" si="61"/>
        <v>2.2352254418198897E-3</v>
      </c>
      <c r="C117" s="9">
        <f t="shared" si="67"/>
        <v>1.134492110449255E-3</v>
      </c>
      <c r="D117" s="9">
        <f t="shared" si="69"/>
        <v>7.9451923687661418E-4</v>
      </c>
      <c r="E117" s="10">
        <f t="shared" si="46"/>
        <v>2.3361081830300099E-21</v>
      </c>
      <c r="F117" s="10">
        <f t="shared" si="46"/>
        <v>6.8689712553739025E-21</v>
      </c>
      <c r="G117" s="10">
        <f t="shared" si="59"/>
        <v>9.8081875610201212E-21</v>
      </c>
      <c r="H117" s="12">
        <f t="shared" si="62"/>
        <v>1.002129778339111</v>
      </c>
      <c r="I117" s="12">
        <f t="shared" si="68"/>
        <v>1.0010808061210335</v>
      </c>
      <c r="J117" s="19">
        <f t="shared" si="70"/>
        <v>1.0007569213100609</v>
      </c>
      <c r="K117" s="5"/>
      <c r="L117" s="5"/>
      <c r="M117" s="5"/>
      <c r="N117" s="2"/>
      <c r="O117" s="2"/>
      <c r="P117" s="2"/>
      <c r="Q117" s="45">
        <f t="shared" si="71"/>
        <v>1</v>
      </c>
      <c r="R117" s="5"/>
      <c r="S117" s="5"/>
      <c r="T117" s="5"/>
      <c r="U117" s="38">
        <f t="shared" si="48"/>
        <v>126</v>
      </c>
      <c r="V117" s="76">
        <f t="shared" si="49"/>
        <v>1.002129778339111</v>
      </c>
      <c r="W117" s="75">
        <f t="shared" si="58"/>
        <v>1.002129778339111</v>
      </c>
    </row>
    <row r="118" spans="1:23" x14ac:dyDescent="0.2">
      <c r="A118" s="3">
        <f t="shared" si="60"/>
        <v>127</v>
      </c>
      <c r="B118" s="9">
        <f t="shared" si="61"/>
        <v>1.0486904123884738E-3</v>
      </c>
      <c r="C118" s="9">
        <f t="shared" si="67"/>
        <v>4.8933705998442829E-4</v>
      </c>
      <c r="D118" s="9">
        <f t="shared" si="69"/>
        <v>3.2789078541298986E-4</v>
      </c>
      <c r="E118" s="10">
        <f t="shared" si="46"/>
        <v>1.5535878526956509E-24</v>
      </c>
      <c r="F118" s="10">
        <f t="shared" si="46"/>
        <v>5.2217284455523135E-24</v>
      </c>
      <c r="G118" s="10">
        <f t="shared" si="59"/>
        <v>7.7927936961244064E-24</v>
      </c>
      <c r="H118" s="12">
        <f t="shared" si="62"/>
        <v>1.0009989336642418</v>
      </c>
      <c r="I118" s="12">
        <f t="shared" si="68"/>
        <v>1.0004660891144415</v>
      </c>
      <c r="J118" s="19">
        <f t="shared" si="70"/>
        <v>1.0003123130012093</v>
      </c>
      <c r="K118" s="5"/>
      <c r="L118" s="5"/>
      <c r="M118" s="5"/>
      <c r="N118" s="2"/>
      <c r="O118" s="2"/>
      <c r="P118" s="2"/>
      <c r="Q118" s="45">
        <f t="shared" si="71"/>
        <v>1</v>
      </c>
      <c r="R118" s="5"/>
      <c r="S118" s="5"/>
      <c r="T118" s="5"/>
      <c r="U118" s="38">
        <f t="shared" si="48"/>
        <v>127</v>
      </c>
      <c r="V118" s="76">
        <f t="shared" si="49"/>
        <v>1.0009989336642418</v>
      </c>
      <c r="W118" s="75">
        <f t="shared" si="58"/>
        <v>1.0009989336642418</v>
      </c>
    </row>
    <row r="119" spans="1:23" x14ac:dyDescent="0.2">
      <c r="A119" s="3">
        <f t="shared" si="60"/>
        <v>128</v>
      </c>
      <c r="B119" s="9">
        <f t="shared" si="61"/>
        <v>4.4793776907189756E-4</v>
      </c>
      <c r="C119" s="9">
        <f t="shared" si="67"/>
        <v>1.9016507478343569E-4</v>
      </c>
      <c r="D119" s="9">
        <f t="shared" si="69"/>
        <v>1.2125271781921346E-4</v>
      </c>
      <c r="E119" s="10">
        <f t="shared" si="46"/>
        <v>4.1708353527736073E-28</v>
      </c>
      <c r="F119" s="10">
        <f t="shared" si="46"/>
        <v>1.6292326859251256E-27</v>
      </c>
      <c r="G119" s="10">
        <f t="shared" si="59"/>
        <v>2.555185245583628E-27</v>
      </c>
      <c r="H119" s="12">
        <f t="shared" si="62"/>
        <v>1.0004266341041603</v>
      </c>
      <c r="I119" s="12">
        <f t="shared" si="68"/>
        <v>1.0001811164315226</v>
      </c>
      <c r="J119" s="19">
        <f t="shared" si="70"/>
        <v>1.0001154831379466</v>
      </c>
      <c r="K119" s="5"/>
      <c r="L119" s="5"/>
      <c r="M119" s="5"/>
      <c r="N119" s="2"/>
      <c r="O119" s="2"/>
      <c r="P119" s="2"/>
      <c r="Q119" s="45">
        <f t="shared" si="71"/>
        <v>1</v>
      </c>
      <c r="R119" s="5"/>
      <c r="S119" s="5"/>
      <c r="T119" s="5"/>
      <c r="U119" s="38">
        <f t="shared" si="48"/>
        <v>128</v>
      </c>
      <c r="V119" s="76">
        <f t="shared" si="49"/>
        <v>1.0004266341041603</v>
      </c>
      <c r="W119" s="75">
        <f t="shared" si="58"/>
        <v>1.0004266341041603</v>
      </c>
    </row>
    <row r="120" spans="1:23" x14ac:dyDescent="0.2">
      <c r="A120" s="3">
        <f t="shared" si="60"/>
        <v>129</v>
      </c>
      <c r="B120" s="9">
        <f t="shared" si="61"/>
        <v>1.7217845070820003E-4</v>
      </c>
      <c r="C120" s="9">
        <f t="shared" si="67"/>
        <v>6.5728575080417699E-5</v>
      </c>
      <c r="D120" s="9">
        <f t="shared" si="69"/>
        <v>3.9635201751391861E-5</v>
      </c>
      <c r="E120" s="10">
        <f t="shared" si="46"/>
        <v>0</v>
      </c>
      <c r="F120" s="10">
        <f t="shared" si="46"/>
        <v>1.8682746830876106E-31</v>
      </c>
      <c r="G120" s="10">
        <f t="shared" si="59"/>
        <v>3.0982315555856932E-31</v>
      </c>
      <c r="H120" s="12">
        <f t="shared" si="62"/>
        <v>1.0001639794768649</v>
      </c>
      <c r="I120" s="12">
        <f t="shared" si="68"/>
        <v>1.0000625986429337</v>
      </c>
      <c r="J120" s="19">
        <f t="shared" si="70"/>
        <v>1.0000377478111917</v>
      </c>
      <c r="K120" s="5"/>
      <c r="L120" s="5"/>
      <c r="M120" s="5"/>
      <c r="N120" s="2"/>
      <c r="O120" s="2"/>
      <c r="P120" s="2"/>
      <c r="Q120" s="45">
        <f t="shared" si="71"/>
        <v>1</v>
      </c>
      <c r="R120" s="5"/>
      <c r="S120" s="5"/>
      <c r="T120" s="5"/>
      <c r="U120" s="38">
        <f t="shared" si="48"/>
        <v>129</v>
      </c>
      <c r="V120" s="76">
        <f t="shared" si="49"/>
        <v>1.0001639794768649</v>
      </c>
      <c r="W120" s="75">
        <f t="shared" si="58"/>
        <v>1.0001639794768649</v>
      </c>
    </row>
    <row r="121" spans="1:23" x14ac:dyDescent="0.2">
      <c r="A121" s="3">
        <f t="shared" si="60"/>
        <v>130</v>
      </c>
      <c r="B121" s="9">
        <f t="shared" si="61"/>
        <v>5.8782802386148261E-5</v>
      </c>
      <c r="C121" s="9">
        <f t="shared" si="67"/>
        <v>1.9914388949292928E-5</v>
      </c>
      <c r="D121" s="9">
        <f t="shared" si="69"/>
        <v>1.1278594268633149E-5</v>
      </c>
      <c r="E121" s="10">
        <f t="shared" si="46"/>
        <v>0</v>
      </c>
      <c r="F121" s="10">
        <f t="shared" si="46"/>
        <v>0</v>
      </c>
      <c r="G121" s="10">
        <f t="shared" si="59"/>
        <v>1.227990327781676E-35</v>
      </c>
      <c r="H121" s="12">
        <f t="shared" si="62"/>
        <v>1</v>
      </c>
      <c r="I121" s="12">
        <f t="shared" si="68"/>
        <v>1</v>
      </c>
      <c r="J121" s="19">
        <f t="shared" si="70"/>
        <v>1</v>
      </c>
      <c r="K121" s="5"/>
      <c r="L121" s="5"/>
      <c r="M121" s="5"/>
      <c r="N121" s="2"/>
      <c r="O121" s="2"/>
      <c r="P121" s="2"/>
      <c r="Q121" s="45">
        <f t="shared" si="71"/>
        <v>1</v>
      </c>
      <c r="R121" s="5"/>
      <c r="S121" s="5"/>
      <c r="T121" s="5"/>
      <c r="U121" s="38">
        <f t="shared" si="48"/>
        <v>130</v>
      </c>
      <c r="V121" s="76">
        <f t="shared" si="49"/>
        <v>1</v>
      </c>
      <c r="W121" s="75">
        <f t="shared" si="58"/>
        <v>1</v>
      </c>
    </row>
    <row r="122" spans="1:23" x14ac:dyDescent="0.2">
      <c r="A122" s="3"/>
      <c r="B122" s="2"/>
      <c r="C122" s="2"/>
      <c r="D122" s="2"/>
      <c r="E122" s="4"/>
      <c r="F122" s="4"/>
      <c r="G122" s="4"/>
      <c r="H122" s="2"/>
      <c r="I122" s="2"/>
      <c r="J122" s="2"/>
      <c r="K122" s="5"/>
      <c r="L122" s="5"/>
      <c r="M122" s="5"/>
      <c r="N122" s="2"/>
      <c r="O122" s="2"/>
      <c r="P122" s="2"/>
      <c r="R122" s="5"/>
      <c r="S122" s="5"/>
      <c r="T122" s="5"/>
    </row>
    <row r="123" spans="1:23" x14ac:dyDescent="0.2">
      <c r="A123" s="3"/>
      <c r="B123" s="2"/>
      <c r="C123" s="2"/>
      <c r="D123" s="2"/>
      <c r="E123" s="4"/>
      <c r="F123" s="4"/>
      <c r="G123" s="4"/>
      <c r="H123" s="2"/>
      <c r="I123" s="2"/>
      <c r="J123" s="2"/>
      <c r="K123" s="5"/>
      <c r="L123" s="5"/>
      <c r="M123" s="5"/>
      <c r="N123" s="2"/>
      <c r="O123" s="2"/>
      <c r="P123" s="2"/>
      <c r="R123" s="5"/>
      <c r="S123" s="5"/>
      <c r="T123" s="5"/>
    </row>
    <row r="124" spans="1:23" x14ac:dyDescent="0.2">
      <c r="A124" s="3"/>
      <c r="B124" s="2"/>
      <c r="C124" s="2"/>
      <c r="D124" s="2"/>
      <c r="E124" s="4"/>
      <c r="F124" s="4"/>
      <c r="G124" s="4"/>
      <c r="H124" s="2"/>
      <c r="I124" s="2"/>
      <c r="J124" s="2"/>
      <c r="K124" s="5"/>
      <c r="L124" s="5"/>
      <c r="M124" s="5"/>
      <c r="N124" s="2"/>
      <c r="O124" s="2"/>
      <c r="P124" s="2"/>
      <c r="R124" s="5"/>
      <c r="S124" s="5"/>
      <c r="T124" s="5"/>
    </row>
    <row r="125" spans="1:23" x14ac:dyDescent="0.2">
      <c r="A125" s="3"/>
      <c r="B125" s="2"/>
      <c r="C125" s="2"/>
      <c r="D125" s="2"/>
      <c r="E125" s="4"/>
      <c r="F125" s="4"/>
      <c r="G125" s="4"/>
      <c r="H125" s="2"/>
      <c r="I125" s="2"/>
      <c r="J125" s="2"/>
      <c r="K125" s="5"/>
      <c r="L125" s="5"/>
      <c r="M125" s="5"/>
      <c r="N125" s="2"/>
      <c r="O125" s="2"/>
      <c r="P125" s="2"/>
      <c r="R125" s="5"/>
      <c r="S125" s="5"/>
      <c r="T125" s="5"/>
    </row>
    <row r="126" spans="1:23" x14ac:dyDescent="0.2">
      <c r="A126" s="3"/>
      <c r="B126" s="2"/>
      <c r="C126" s="2"/>
      <c r="D126" s="2"/>
      <c r="E126" s="4"/>
      <c r="F126" s="4"/>
      <c r="G126" s="4"/>
      <c r="H126" s="2"/>
      <c r="I126" s="2"/>
      <c r="J126" s="2"/>
      <c r="K126" s="5"/>
      <c r="L126" s="5"/>
      <c r="M126" s="5"/>
      <c r="N126" s="2"/>
      <c r="O126" s="2"/>
      <c r="P126" s="2"/>
      <c r="R126" s="5"/>
      <c r="S126" s="5"/>
      <c r="T126" s="5"/>
    </row>
  </sheetData>
  <printOptions gridLines="1"/>
  <pageMargins left="0.23622047244094491" right="0.23622047244094491" top="0.55118110236220474" bottom="0.55118110236220474" header="0.31496062992125984" footer="0.31496062992125984"/>
  <pageSetup scale="95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zoomScaleNormal="100" zoomScalePageLayoutView="125" workbookViewId="0">
      <pane ySplit="8" topLeftCell="A9" activePane="bottomLeft" state="frozen"/>
      <selection pane="bottomLeft" activeCell="A12" sqref="A12"/>
    </sheetView>
  </sheetViews>
  <sheetFormatPr defaultColWidth="11.42578125" defaultRowHeight="12.75" x14ac:dyDescent="0.2"/>
  <cols>
    <col min="1" max="1" width="11.42578125" style="6"/>
    <col min="2" max="2" width="9.85546875" style="6" bestFit="1" customWidth="1"/>
    <col min="3" max="3" width="11.28515625" style="6" bestFit="1" customWidth="1"/>
    <col min="4" max="4" width="11.42578125" style="6"/>
    <col min="5" max="7" width="11.42578125" style="49"/>
    <col min="8" max="8" width="11.85546875" style="47" customWidth="1"/>
    <col min="9" max="11" width="11.42578125" style="47" customWidth="1"/>
    <col min="12" max="12" width="11.42578125" style="24" customWidth="1"/>
    <col min="13" max="13" width="11.42578125" style="5" customWidth="1"/>
    <col min="14" max="15" width="11.42578125" style="24" customWidth="1"/>
    <col min="16" max="16" width="13" style="24" customWidth="1"/>
    <col min="17" max="17" width="8.85546875" style="25" bestFit="1" customWidth="1"/>
    <col min="18" max="18" width="10.85546875" style="25" bestFit="1" customWidth="1"/>
    <col min="19" max="19" width="8.85546875" style="25" bestFit="1" customWidth="1"/>
    <col min="20" max="20" width="8.85546875" style="25" customWidth="1"/>
    <col min="21" max="21" width="12.28515625" style="25" customWidth="1"/>
    <col min="22" max="22" width="11.42578125" style="38"/>
    <col min="23" max="16384" width="11.42578125" style="6"/>
  </cols>
  <sheetData>
    <row r="1" spans="1:26" ht="15.75" x14ac:dyDescent="0.25">
      <c r="A1" s="1" t="s">
        <v>29</v>
      </c>
      <c r="B1" s="2"/>
      <c r="C1" s="2"/>
      <c r="D1" s="2"/>
      <c r="E1" s="41"/>
      <c r="F1" s="41"/>
      <c r="G1" s="48"/>
      <c r="H1" s="50"/>
      <c r="L1" s="5"/>
      <c r="N1" s="5"/>
      <c r="O1" s="5"/>
      <c r="P1" s="5"/>
      <c r="Q1" s="2"/>
      <c r="R1" s="2"/>
      <c r="S1" s="2"/>
      <c r="T1" s="2"/>
      <c r="U1" s="2"/>
    </row>
    <row r="2" spans="1:26" ht="15.75" x14ac:dyDescent="0.25">
      <c r="A2" s="1" t="s">
        <v>1</v>
      </c>
      <c r="B2" s="2"/>
      <c r="C2" s="2"/>
      <c r="D2" s="2"/>
      <c r="E2" s="72" t="s">
        <v>4</v>
      </c>
      <c r="F2" s="73">
        <v>0.05</v>
      </c>
      <c r="G2" s="72" t="s">
        <v>5</v>
      </c>
      <c r="H2" s="74">
        <v>12</v>
      </c>
      <c r="L2" s="5"/>
      <c r="N2" s="5"/>
      <c r="O2" s="5"/>
      <c r="P2" s="23"/>
      <c r="Q2" s="2"/>
      <c r="R2" s="2"/>
      <c r="S2" s="2"/>
      <c r="T2" s="2"/>
      <c r="U2" s="2"/>
    </row>
    <row r="3" spans="1:26" s="30" customFormat="1" x14ac:dyDescent="0.2">
      <c r="A3" s="26"/>
      <c r="B3" s="27"/>
      <c r="C3" s="27"/>
      <c r="D3" s="27"/>
      <c r="E3" s="42"/>
      <c r="F3" s="42"/>
      <c r="G3" s="51"/>
      <c r="H3" s="51"/>
      <c r="I3" s="54"/>
      <c r="J3" s="54"/>
      <c r="K3" s="54"/>
      <c r="L3" s="28"/>
      <c r="M3" s="28"/>
      <c r="N3" s="28"/>
      <c r="O3" s="28"/>
      <c r="P3" s="29"/>
      <c r="Q3" s="27"/>
      <c r="R3" s="27"/>
      <c r="S3" s="27"/>
      <c r="T3" s="27"/>
      <c r="U3" s="27"/>
      <c r="V3" s="39"/>
    </row>
    <row r="4" spans="1:26" s="30" customFormat="1" x14ac:dyDescent="0.2">
      <c r="A4" s="42"/>
      <c r="B4" s="60"/>
      <c r="C4" s="36"/>
      <c r="D4" s="69"/>
      <c r="E4" s="43"/>
      <c r="F4" s="43"/>
      <c r="G4" s="43"/>
      <c r="H4" s="54"/>
      <c r="I4" s="54"/>
      <c r="J4" s="54"/>
      <c r="K4" s="54"/>
      <c r="L4" s="28"/>
      <c r="M4" s="28"/>
      <c r="N4" s="28"/>
      <c r="O4" s="28"/>
      <c r="P4" s="28"/>
      <c r="Q4" s="27"/>
      <c r="R4" s="27"/>
      <c r="S4" s="27"/>
      <c r="T4" s="27"/>
      <c r="U4" s="27"/>
      <c r="V4" s="39"/>
    </row>
    <row r="5" spans="1:26" s="30" customFormat="1" ht="14.25" x14ac:dyDescent="0.2">
      <c r="A5" s="42"/>
      <c r="B5" s="70"/>
      <c r="C5" s="34"/>
      <c r="D5" s="35"/>
      <c r="E5" s="59" t="s">
        <v>7</v>
      </c>
      <c r="F5" s="60">
        <f>1/(1+i)</f>
        <v>0.95238095238095233</v>
      </c>
      <c r="G5" s="61" t="s">
        <v>36</v>
      </c>
      <c r="H5" s="61">
        <f>m*(1-v^(1/m))</f>
        <v>4.8691111787194874E-2</v>
      </c>
      <c r="I5" s="54"/>
      <c r="J5" s="54"/>
      <c r="K5" s="54"/>
      <c r="L5" s="28"/>
      <c r="M5" s="28"/>
      <c r="N5" s="28"/>
      <c r="O5" s="28"/>
      <c r="P5" s="28"/>
      <c r="Q5" s="27"/>
      <c r="R5" s="27"/>
      <c r="S5" s="27"/>
      <c r="T5" s="27"/>
      <c r="U5" s="27"/>
      <c r="V5" s="39"/>
    </row>
    <row r="6" spans="1:26" s="30" customFormat="1" x14ac:dyDescent="0.2">
      <c r="A6" s="42"/>
      <c r="B6" s="71"/>
      <c r="C6" s="36"/>
      <c r="D6" s="36"/>
      <c r="E6" s="62" t="s">
        <v>9</v>
      </c>
      <c r="F6" s="60">
        <f>LN(1+i)</f>
        <v>4.8790164169432049E-2</v>
      </c>
      <c r="G6" s="63"/>
      <c r="H6" s="61"/>
      <c r="I6" s="54"/>
      <c r="J6" s="54"/>
      <c r="K6" s="54"/>
      <c r="L6" s="28"/>
      <c r="M6" s="28"/>
      <c r="N6" s="28"/>
      <c r="O6" s="28"/>
      <c r="P6" s="28"/>
      <c r="Q6" s="27"/>
      <c r="R6" s="27"/>
      <c r="S6" s="27"/>
      <c r="T6" s="27"/>
      <c r="U6" s="27"/>
      <c r="V6" s="39"/>
    </row>
    <row r="7" spans="1:26" s="30" customFormat="1" x14ac:dyDescent="0.2">
      <c r="A7" s="42"/>
      <c r="B7" s="51"/>
      <c r="C7" s="27"/>
      <c r="D7" s="27"/>
      <c r="E7" s="42"/>
      <c r="G7" s="52"/>
      <c r="H7" s="51"/>
      <c r="I7" s="54"/>
      <c r="J7" s="54"/>
      <c r="K7" s="54"/>
      <c r="L7" s="28"/>
      <c r="M7" s="28"/>
      <c r="N7" s="28"/>
      <c r="O7" s="28"/>
      <c r="P7" s="28"/>
      <c r="Q7" s="27"/>
      <c r="R7" s="27"/>
      <c r="S7" s="27"/>
      <c r="T7" s="27"/>
      <c r="U7" s="27"/>
      <c r="V7" s="39"/>
    </row>
    <row r="8" spans="1:26" ht="19.5" x14ac:dyDescent="0.5">
      <c r="A8" s="7" t="s">
        <v>10</v>
      </c>
      <c r="B8" s="8" t="s">
        <v>13</v>
      </c>
      <c r="C8" s="8" t="s">
        <v>16</v>
      </c>
      <c r="D8" s="8" t="s">
        <v>19</v>
      </c>
      <c r="E8" s="44" t="s">
        <v>31</v>
      </c>
      <c r="F8" s="44" t="s">
        <v>33</v>
      </c>
      <c r="G8" s="44" t="s">
        <v>28</v>
      </c>
      <c r="H8" s="44" t="s">
        <v>34</v>
      </c>
      <c r="I8" s="44" t="s">
        <v>37</v>
      </c>
      <c r="J8" s="8" t="s">
        <v>27</v>
      </c>
      <c r="K8" s="8" t="s">
        <v>35</v>
      </c>
      <c r="L8" s="44" t="s">
        <v>30</v>
      </c>
      <c r="M8" s="53" t="s">
        <v>32</v>
      </c>
      <c r="N8" s="8" t="s">
        <v>10</v>
      </c>
      <c r="O8" s="8" t="s">
        <v>47</v>
      </c>
      <c r="P8" s="8" t="s">
        <v>48</v>
      </c>
      <c r="Q8" s="8" t="s">
        <v>49</v>
      </c>
      <c r="R8" s="8" t="s">
        <v>51</v>
      </c>
      <c r="S8" s="8" t="s">
        <v>50</v>
      </c>
      <c r="T8" s="8" t="s">
        <v>57</v>
      </c>
      <c r="U8" s="8" t="s">
        <v>55</v>
      </c>
      <c r="V8" s="8" t="s">
        <v>52</v>
      </c>
      <c r="W8" s="8" t="s">
        <v>53</v>
      </c>
      <c r="X8" s="8" t="s">
        <v>54</v>
      </c>
      <c r="Y8" s="8" t="s">
        <v>58</v>
      </c>
      <c r="Z8" s="8" t="s">
        <v>56</v>
      </c>
    </row>
    <row r="9" spans="1:26" x14ac:dyDescent="0.2">
      <c r="A9" s="14">
        <v>20</v>
      </c>
      <c r="B9" s="15">
        <f t="shared" ref="B9:B40" si="0">EXP(-(A+B/LN(cc)*cc^x*(cc-1)))</f>
        <v>0.99975036097160142</v>
      </c>
      <c r="C9" s="16">
        <v>100000</v>
      </c>
      <c r="D9" s="15">
        <f t="shared" ref="D9:D40" si="1">1+v*B9*D10</f>
        <v>19.966393800426779</v>
      </c>
      <c r="E9" s="15">
        <f t="shared" ref="E9:E40" si="2">D9-L9*D19</f>
        <v>8.0991436950347957</v>
      </c>
      <c r="F9" s="15">
        <f t="shared" ref="F9:F40" si="3">D9-M9*D29</f>
        <v>13.055893901238123</v>
      </c>
      <c r="G9" s="15">
        <f t="shared" ref="G9:G40" si="4">D9-(m-1)/(2*m)-(m^2-1)/(12*m^2)*(A+B*cc^A9+delta)</f>
        <v>19.504002334475732</v>
      </c>
      <c r="H9" s="15">
        <f t="shared" ref="H9:H40" si="5">G9-L9*G19</f>
        <v>7.9198494781417264</v>
      </c>
      <c r="I9" s="15">
        <f t="shared" ref="I9:I40" si="6">G9-M9*G29</f>
        <v>12.766627802360519</v>
      </c>
      <c r="J9" s="15">
        <f t="shared" ref="J9:J40" si="7">(1-(1-v)*D9)</f>
        <v>4.9219342836818947E-2</v>
      </c>
      <c r="K9" s="15">
        <f t="shared" ref="K9:K40" si="8">1-d_m*G9</f>
        <v>5.0328442034332288E-2</v>
      </c>
      <c r="L9" s="15">
        <f t="shared" ref="L9:L40" si="9">v^10*C19/C9</f>
        <v>0.61223903542042846</v>
      </c>
      <c r="M9" s="15">
        <f t="shared" ref="M9:M40" si="10">v^20*C29/C9</f>
        <v>0.37439544033037819</v>
      </c>
      <c r="N9" s="14">
        <f t="shared" ref="N9:N38" si="11">A9</f>
        <v>20</v>
      </c>
      <c r="O9" s="24">
        <f t="shared" ref="O9:O40" si="12">1+v^2*B9*O10</f>
        <v>10.693729570171811</v>
      </c>
      <c r="P9" s="24">
        <f t="shared" ref="P9:P40" si="13">(1-(1-v^2)*O9)</f>
        <v>5.7983846325520005E-3</v>
      </c>
      <c r="Q9" s="6">
        <f>+C9*C9/100000</f>
        <v>100000</v>
      </c>
      <c r="R9" s="19">
        <f t="shared" ref="R9:R40" si="14">1+v*Q10/Q9*R10</f>
        <v>19.582870425301515</v>
      </c>
      <c r="S9" s="9">
        <f t="shared" ref="S9:S40" si="15">(1-(1-v)*R9)</f>
        <v>6.7482360699926858E-2</v>
      </c>
      <c r="T9" s="9">
        <f t="shared" ref="T9:T40" si="16">1+v^2*Q10/Q9*T10</f>
        <v>10.643785062833082</v>
      </c>
      <c r="U9" s="24">
        <f t="shared" ref="U9:U72" si="17">(1-(1-v^2)*T9)</f>
        <v>1.0441751527989429E-2</v>
      </c>
      <c r="V9" s="6">
        <f>+C9*C19/100000</f>
        <v>99727.28750997399</v>
      </c>
      <c r="W9" s="6">
        <f t="shared" ref="W9:W40" si="18">1+v*V10/V9*W10</f>
        <v>19.138650086686454</v>
      </c>
      <c r="X9" s="9">
        <f t="shared" ref="X9:X40" si="19">(1-(1-v)*W9)</f>
        <v>8.8635710157786929E-2</v>
      </c>
      <c r="Y9" s="9">
        <f t="shared" ref="Y9:Y40" si="20">1+v^2*V10/V9*Y10</f>
        <v>10.593252517504659</v>
      </c>
      <c r="Z9" s="24">
        <f t="shared" ref="Z9:Z72" si="21">(1-(1-v^2)*Y9)</f>
        <v>1.5139788622015149E-2</v>
      </c>
    </row>
    <row r="10" spans="1:26" x14ac:dyDescent="0.2">
      <c r="A10" s="3">
        <f t="shared" ref="A10:A27" si="22">A9+1</f>
        <v>21</v>
      </c>
      <c r="B10" s="9">
        <f t="shared" si="0"/>
        <v>0.99974668279283296</v>
      </c>
      <c r="C10" s="10">
        <f t="shared" ref="C10:C41" si="23">C9*B9</f>
        <v>99975.036097160148</v>
      </c>
      <c r="D10" s="9">
        <f t="shared" si="1"/>
        <v>19.919686221562475</v>
      </c>
      <c r="E10" s="45">
        <f t="shared" si="2"/>
        <v>8.0989736869002105</v>
      </c>
      <c r="F10" s="45">
        <f t="shared" si="3"/>
        <v>13.055062861855445</v>
      </c>
      <c r="G10" s="45">
        <f t="shared" si="4"/>
        <v>19.457294468596839</v>
      </c>
      <c r="H10" s="45">
        <f t="shared" si="5"/>
        <v>7.9196611141414159</v>
      </c>
      <c r="I10" s="45">
        <f t="shared" si="6"/>
        <v>12.765749520438266</v>
      </c>
      <c r="J10" s="9">
        <f t="shared" si="7"/>
        <v>5.1443513258928708E-2</v>
      </c>
      <c r="K10" s="45">
        <f t="shared" si="8"/>
        <v>5.2602699953182896E-2</v>
      </c>
      <c r="L10" s="45">
        <f t="shared" si="9"/>
        <v>0.61219873584615503</v>
      </c>
      <c r="M10" s="45">
        <f t="shared" si="10"/>
        <v>0.37429148916423954</v>
      </c>
      <c r="N10" s="38">
        <f t="shared" si="11"/>
        <v>21</v>
      </c>
      <c r="O10" s="24">
        <f t="shared" si="12"/>
        <v>10.690005493699445</v>
      </c>
      <c r="P10" s="24">
        <f t="shared" si="13"/>
        <v>6.1446139644499853E-3</v>
      </c>
      <c r="Q10" s="6">
        <f t="shared" ref="Q10:Q73" si="24">+C10*C10/100000</f>
        <v>99950.078426284745</v>
      </c>
      <c r="R10" s="19">
        <f t="shared" si="14"/>
        <v>19.521759516133955</v>
      </c>
      <c r="S10" s="9">
        <f t="shared" si="15"/>
        <v>7.0392403993620234E-2</v>
      </c>
      <c r="T10" s="9">
        <f t="shared" si="16"/>
        <v>10.63758348085239</v>
      </c>
      <c r="U10" s="24">
        <f t="shared" si="17"/>
        <v>1.1018315839119497E-2</v>
      </c>
      <c r="V10" s="6">
        <f t="shared" ref="V10:V73" si="25">+C10*C20/100000</f>
        <v>99670.940979665756</v>
      </c>
      <c r="W10" s="6">
        <f t="shared" si="18"/>
        <v>19.056349545623142</v>
      </c>
      <c r="X10" s="9">
        <f t="shared" si="19"/>
        <v>9.2554783541754171E-2</v>
      </c>
      <c r="Y10" s="9">
        <f t="shared" si="20"/>
        <v>10.582540100739857</v>
      </c>
      <c r="Z10" s="24">
        <f t="shared" si="21"/>
        <v>1.6135727595613436E-2</v>
      </c>
    </row>
    <row r="11" spans="1:26" x14ac:dyDescent="0.2">
      <c r="A11" s="3">
        <f t="shared" si="22"/>
        <v>22</v>
      </c>
      <c r="B11" s="9">
        <f t="shared" si="0"/>
        <v>0.99974254853605071</v>
      </c>
      <c r="C11" s="10">
        <f t="shared" si="23"/>
        <v>99949.710700229596</v>
      </c>
      <c r="D11" s="9">
        <f t="shared" si="1"/>
        <v>19.870704123913715</v>
      </c>
      <c r="E11" s="45">
        <f t="shared" si="2"/>
        <v>8.0987826048746072</v>
      </c>
      <c r="F11" s="45">
        <f t="shared" si="3"/>
        <v>13.054128904046644</v>
      </c>
      <c r="G11" s="45">
        <f t="shared" si="4"/>
        <v>19.408312048343678</v>
      </c>
      <c r="H11" s="45">
        <f t="shared" si="5"/>
        <v>7.9194494014980119</v>
      </c>
      <c r="I11" s="45">
        <f t="shared" si="6"/>
        <v>12.764762477208368</v>
      </c>
      <c r="J11" s="9">
        <f t="shared" si="7"/>
        <v>5.3775994099345859E-2</v>
      </c>
      <c r="K11" s="45">
        <f t="shared" si="8"/>
        <v>5.4987708453336892E-2</v>
      </c>
      <c r="L11" s="45">
        <f t="shared" si="9"/>
        <v>0.61215344229109936</v>
      </c>
      <c r="M11" s="45">
        <f t="shared" si="10"/>
        <v>0.37417468250546687</v>
      </c>
      <c r="N11" s="38">
        <f t="shared" si="11"/>
        <v>22</v>
      </c>
      <c r="O11" s="24">
        <f t="shared" si="12"/>
        <v>10.685937988770915</v>
      </c>
      <c r="P11" s="24">
        <f t="shared" si="13"/>
        <v>6.5227720190298433E-3</v>
      </c>
      <c r="Q11" s="6">
        <f t="shared" si="24"/>
        <v>99899.446690595913</v>
      </c>
      <c r="R11" s="19">
        <f t="shared" si="14"/>
        <v>19.457704185911926</v>
      </c>
      <c r="S11" s="9">
        <f t="shared" si="15"/>
        <v>7.3442657813716838E-2</v>
      </c>
      <c r="T11" s="9">
        <f t="shared" si="16"/>
        <v>10.630821045258301</v>
      </c>
      <c r="U11" s="24">
        <f t="shared" si="17"/>
        <v>1.1647023003195756E-2</v>
      </c>
      <c r="V11" s="6">
        <f t="shared" si="25"/>
        <v>99613.080222520919</v>
      </c>
      <c r="W11" s="6">
        <f t="shared" si="18"/>
        <v>18.970179550137974</v>
      </c>
      <c r="X11" s="9">
        <f t="shared" si="19"/>
        <v>9.6658116660095494E-2</v>
      </c>
      <c r="Y11" s="9">
        <f t="shared" si="20"/>
        <v>10.57088704934665</v>
      </c>
      <c r="Z11" s="24">
        <f t="shared" si="21"/>
        <v>1.7219117861195121E-2</v>
      </c>
    </row>
    <row r="12" spans="1:26" x14ac:dyDescent="0.2">
      <c r="A12" s="3">
        <f t="shared" si="22"/>
        <v>23</v>
      </c>
      <c r="B12" s="9">
        <f t="shared" si="0"/>
        <v>0.99973790165183529</v>
      </c>
      <c r="C12" s="10">
        <f t="shared" si="23"/>
        <v>99923.978500888508</v>
      </c>
      <c r="D12" s="9">
        <f t="shared" si="1"/>
        <v>19.819341848682857</v>
      </c>
      <c r="E12" s="45">
        <f t="shared" si="2"/>
        <v>8.0985678376696963</v>
      </c>
      <c r="F12" s="45">
        <f t="shared" si="3"/>
        <v>13.053079300254613</v>
      </c>
      <c r="G12" s="45">
        <f t="shared" si="4"/>
        <v>19.356949410505479</v>
      </c>
      <c r="H12" s="45">
        <f t="shared" si="5"/>
        <v>7.9192114472160569</v>
      </c>
      <c r="I12" s="45">
        <f t="shared" si="6"/>
        <v>12.763653224592124</v>
      </c>
      <c r="J12" s="9">
        <f t="shared" si="7"/>
        <v>5.6221816729386753E-2</v>
      </c>
      <c r="K12" s="45">
        <f t="shared" si="8"/>
        <v>5.7488612394001826E-2</v>
      </c>
      <c r="L12" s="45">
        <f t="shared" si="9"/>
        <v>0.61210253633530798</v>
      </c>
      <c r="M12" s="45">
        <f t="shared" si="10"/>
        <v>0.37404343533314982</v>
      </c>
      <c r="N12" s="38">
        <f t="shared" si="11"/>
        <v>23</v>
      </c>
      <c r="O12" s="24">
        <f t="shared" si="12"/>
        <v>10.68149659955666</v>
      </c>
      <c r="P12" s="24">
        <f t="shared" si="13"/>
        <v>6.9356902906499984E-3</v>
      </c>
      <c r="Q12" s="6">
        <f t="shared" si="24"/>
        <v>99848.014794460294</v>
      </c>
      <c r="R12" s="19">
        <f t="shared" si="14"/>
        <v>19.390572372464238</v>
      </c>
      <c r="S12" s="9">
        <f t="shared" si="15"/>
        <v>7.6639410835035227E-2</v>
      </c>
      <c r="T12" s="9">
        <f t="shared" si="16"/>
        <v>10.623449543536047</v>
      </c>
      <c r="U12" s="24">
        <f t="shared" si="17"/>
        <v>1.2332355362861147E-2</v>
      </c>
      <c r="V12" s="6">
        <f t="shared" si="25"/>
        <v>99553.516317231275</v>
      </c>
      <c r="W12" s="6">
        <f t="shared" si="18"/>
        <v>18.879977860437695</v>
      </c>
      <c r="X12" s="9">
        <f t="shared" si="19"/>
        <v>0.10095343521725164</v>
      </c>
      <c r="Y12" s="9">
        <f t="shared" si="20"/>
        <v>10.558216285311326</v>
      </c>
      <c r="Z12" s="24">
        <f t="shared" si="21"/>
        <v>1.8397125401894088E-2</v>
      </c>
    </row>
    <row r="13" spans="1:26" x14ac:dyDescent="0.2">
      <c r="A13" s="3">
        <f t="shared" si="22"/>
        <v>24</v>
      </c>
      <c r="B13" s="9">
        <f t="shared" si="0"/>
        <v>0.99973267857975967</v>
      </c>
      <c r="C13" s="10">
        <f t="shared" si="23"/>
        <v>99897.788591181379</v>
      </c>
      <c r="D13" s="9">
        <f t="shared" si="1"/>
        <v>19.765489443250747</v>
      </c>
      <c r="E13" s="45">
        <f t="shared" si="2"/>
        <v>8.0983264506908803</v>
      </c>
      <c r="F13" s="45">
        <f t="shared" si="3"/>
        <v>13.05189975373302</v>
      </c>
      <c r="G13" s="45">
        <f t="shared" si="4"/>
        <v>19.303096597502712</v>
      </c>
      <c r="H13" s="45">
        <f t="shared" si="5"/>
        <v>7.9189440001574063</v>
      </c>
      <c r="I13" s="45">
        <f t="shared" si="6"/>
        <v>12.762406657026808</v>
      </c>
      <c r="J13" s="9">
        <f t="shared" si="7"/>
        <v>5.8786216988058637E-2</v>
      </c>
      <c r="K13" s="45">
        <f t="shared" si="8"/>
        <v>6.011076573197438E-2</v>
      </c>
      <c r="L13" s="45">
        <f t="shared" si="9"/>
        <v>0.61204532309419546</v>
      </c>
      <c r="M13" s="45">
        <f t="shared" si="10"/>
        <v>0.37389596846429285</v>
      </c>
      <c r="N13" s="38">
        <f t="shared" si="11"/>
        <v>24</v>
      </c>
      <c r="O13" s="24">
        <f t="shared" si="12"/>
        <v>10.676648332903207</v>
      </c>
      <c r="P13" s="24">
        <f t="shared" si="13"/>
        <v>7.3864361699959025E-3</v>
      </c>
      <c r="Q13" s="6">
        <f t="shared" si="24"/>
        <v>99795.681654083688</v>
      </c>
      <c r="R13" s="19">
        <f t="shared" si="14"/>
        <v>19.320227263177618</v>
      </c>
      <c r="S13" s="9">
        <f t="shared" si="15"/>
        <v>7.9989177943921907E-2</v>
      </c>
      <c r="T13" s="9">
        <f t="shared" si="16"/>
        <v>10.615416959016725</v>
      </c>
      <c r="U13" s="24">
        <f t="shared" si="17"/>
        <v>1.3079148934952323E-2</v>
      </c>
      <c r="V13" s="6">
        <f t="shared" si="25"/>
        <v>99492.037138963497</v>
      </c>
      <c r="W13" s="6">
        <f t="shared" si="18"/>
        <v>18.785577768945966</v>
      </c>
      <c r="X13" s="9">
        <f t="shared" si="19"/>
        <v>0.10544867766923871</v>
      </c>
      <c r="Y13" s="9">
        <f t="shared" si="20"/>
        <v>10.544445166528444</v>
      </c>
      <c r="Z13" s="24">
        <f t="shared" si="21"/>
        <v>1.9677433497354846E-2</v>
      </c>
    </row>
    <row r="14" spans="1:26" x14ac:dyDescent="0.2">
      <c r="A14" s="3">
        <f t="shared" si="22"/>
        <v>25</v>
      </c>
      <c r="B14" s="9">
        <f t="shared" si="0"/>
        <v>0.99972680787931956</v>
      </c>
      <c r="C14" s="10">
        <f t="shared" si="23"/>
        <v>99871.083772456317</v>
      </c>
      <c r="D14" s="9">
        <f t="shared" si="1"/>
        <v>19.709032561989318</v>
      </c>
      <c r="E14" s="45">
        <f t="shared" si="2"/>
        <v>8.0980551460771633</v>
      </c>
      <c r="F14" s="45">
        <f t="shared" si="3"/>
        <v>13.050574206338968</v>
      </c>
      <c r="G14" s="45">
        <f t="shared" si="4"/>
        <v>19.246639258131868</v>
      </c>
      <c r="H14" s="45">
        <f t="shared" si="5"/>
        <v>7.9186434067865221</v>
      </c>
      <c r="I14" s="45">
        <f t="shared" si="6"/>
        <v>12.761005808585328</v>
      </c>
      <c r="J14" s="9">
        <f t="shared" si="7"/>
        <v>6.1474639905269579E-2</v>
      </c>
      <c r="K14" s="45">
        <f t="shared" si="8"/>
        <v>6.2859736354487827E-2</v>
      </c>
      <c r="L14" s="45">
        <f t="shared" si="9"/>
        <v>0.6119810217946734</v>
      </c>
      <c r="M14" s="45">
        <f t="shared" si="10"/>
        <v>0.37373028510228506</v>
      </c>
      <c r="N14" s="38">
        <f t="shared" si="11"/>
        <v>25</v>
      </c>
      <c r="O14" s="24">
        <f t="shared" si="12"/>
        <v>10.671357469460416</v>
      </c>
      <c r="P14" s="24">
        <f t="shared" si="13"/>
        <v>7.878330503679476E-3</v>
      </c>
      <c r="Q14" s="6">
        <f t="shared" si="24"/>
        <v>99742.333738849862</v>
      </c>
      <c r="R14" s="19">
        <f t="shared" si="14"/>
        <v>19.24652726897386</v>
      </c>
      <c r="S14" s="9">
        <f t="shared" si="15"/>
        <v>8.3498701477434212E-2</v>
      </c>
      <c r="T14" s="9">
        <f t="shared" si="16"/>
        <v>10.606667218045123</v>
      </c>
      <c r="U14" s="24">
        <f t="shared" si="17"/>
        <v>1.389261691643906E-2</v>
      </c>
      <c r="V14" s="6">
        <f t="shared" si="25"/>
        <v>99428.404527243285</v>
      </c>
      <c r="W14" s="6">
        <f t="shared" si="18"/>
        <v>18.686808271303402</v>
      </c>
      <c r="X14" s="9">
        <f t="shared" si="19"/>
        <v>0.11015198708078944</v>
      </c>
      <c r="Y14" s="9">
        <f t="shared" si="20"/>
        <v>10.529485190748922</v>
      </c>
      <c r="Z14" s="24">
        <f t="shared" si="21"/>
        <v>2.1068270247831977E-2</v>
      </c>
    </row>
    <row r="15" spans="1:26" x14ac:dyDescent="0.2">
      <c r="A15" s="3">
        <f t="shared" si="22"/>
        <v>26</v>
      </c>
      <c r="B15" s="9">
        <f t="shared" si="0"/>
        <v>0.99972020925317651</v>
      </c>
      <c r="C15" s="10">
        <f t="shared" si="23"/>
        <v>99843.799779285866</v>
      </c>
      <c r="D15" s="9">
        <f t="shared" si="1"/>
        <v>19.649852374930148</v>
      </c>
      <c r="E15" s="45">
        <f t="shared" si="2"/>
        <v>8.0977502178201757</v>
      </c>
      <c r="F15" s="45">
        <f t="shared" si="3"/>
        <v>13.049084623114442</v>
      </c>
      <c r="G15" s="45">
        <f t="shared" si="4"/>
        <v>19.187458556157715</v>
      </c>
      <c r="H15" s="45">
        <f t="shared" si="5"/>
        <v>7.9183055614689124</v>
      </c>
      <c r="I15" s="45">
        <f t="shared" si="6"/>
        <v>12.759431625633216</v>
      </c>
      <c r="J15" s="9">
        <f t="shared" si="7"/>
        <v>6.4292744050944317E-2</v>
      </c>
      <c r="K15" s="45">
        <f t="shared" si="8"/>
        <v>6.574131052995591E-2</v>
      </c>
      <c r="L15" s="45">
        <f t="shared" si="9"/>
        <v>0.61190875519790544</v>
      </c>
      <c r="M15" s="45">
        <f t="shared" si="10"/>
        <v>0.3735441446408696</v>
      </c>
      <c r="N15" s="38">
        <f t="shared" si="11"/>
        <v>26</v>
      </c>
      <c r="O15" s="24">
        <f t="shared" si="12"/>
        <v>10.665585363963988</v>
      </c>
      <c r="P15" s="24">
        <f t="shared" si="13"/>
        <v>8.4149661620774863E-3</v>
      </c>
      <c r="Q15" s="6">
        <f t="shared" si="24"/>
        <v>99687.843543661249</v>
      </c>
      <c r="R15" s="19">
        <f t="shared" si="14"/>
        <v>19.169326019394827</v>
      </c>
      <c r="S15" s="9">
        <f t="shared" si="15"/>
        <v>8.7174951457388183E-2</v>
      </c>
      <c r="T15" s="9">
        <f t="shared" si="16"/>
        <v>10.597139927248241</v>
      </c>
      <c r="U15" s="24">
        <f t="shared" si="17"/>
        <v>1.4778374110707038E-2</v>
      </c>
      <c r="V15" s="6">
        <f t="shared" si="25"/>
        <v>99362.351112876553</v>
      </c>
      <c r="W15" s="6">
        <f t="shared" si="18"/>
        <v>18.583494284239045</v>
      </c>
      <c r="X15" s="9">
        <f t="shared" si="19"/>
        <v>0.11507170075052064</v>
      </c>
      <c r="Y15" s="9">
        <f t="shared" si="20"/>
        <v>10.513241699714619</v>
      </c>
      <c r="Z15" s="24">
        <f t="shared" si="21"/>
        <v>2.2578436080953002E-2</v>
      </c>
    </row>
    <row r="16" spans="1:26" x14ac:dyDescent="0.2">
      <c r="A16" s="3">
        <f t="shared" si="22"/>
        <v>27</v>
      </c>
      <c r="B16" s="9">
        <f t="shared" si="0"/>
        <v>0.99971279244938138</v>
      </c>
      <c r="C16" s="10">
        <f t="shared" si="23"/>
        <v>99815.864407979927</v>
      </c>
      <c r="D16" s="9">
        <f t="shared" si="1"/>
        <v>19.587825485998032</v>
      </c>
      <c r="E16" s="45">
        <f t="shared" si="2"/>
        <v>8.0974075013611255</v>
      </c>
      <c r="F16" s="45">
        <f t="shared" si="3"/>
        <v>13.047410750941197</v>
      </c>
      <c r="G16" s="45">
        <f t="shared" si="4"/>
        <v>19.125431088461156</v>
      </c>
      <c r="H16" s="45">
        <f t="shared" si="5"/>
        <v>7.9179258506581025</v>
      </c>
      <c r="I16" s="45">
        <f t="shared" si="6"/>
        <v>12.757662712171454</v>
      </c>
      <c r="J16" s="9">
        <f t="shared" si="7"/>
        <v>6.7246405428664113E-2</v>
      </c>
      <c r="K16" s="45">
        <f t="shared" si="8"/>
        <v>6.8761496893445684E-2</v>
      </c>
      <c r="L16" s="45">
        <f t="shared" si="9"/>
        <v>0.61182753772966103</v>
      </c>
      <c r="M16" s="45">
        <f t="shared" si="10"/>
        <v>0.37333503342593349</v>
      </c>
      <c r="N16" s="38">
        <f t="shared" si="11"/>
        <v>27</v>
      </c>
      <c r="O16" s="24">
        <f t="shared" si="12"/>
        <v>10.65929023454563</v>
      </c>
      <c r="P16" s="24">
        <f t="shared" si="13"/>
        <v>9.0002276272763693E-3</v>
      </c>
      <c r="Q16" s="6">
        <f t="shared" si="24"/>
        <v>99632.067875122331</v>
      </c>
      <c r="R16" s="19">
        <f t="shared" si="14"/>
        <v>19.088472381951252</v>
      </c>
      <c r="S16" s="9">
        <f t="shared" si="15"/>
        <v>9.1025124668986934E-2</v>
      </c>
      <c r="T16" s="9">
        <f t="shared" si="16"/>
        <v>10.586770101654906</v>
      </c>
      <c r="U16" s="24">
        <f t="shared" si="17"/>
        <v>1.5742462204418439E-2</v>
      </c>
      <c r="V16" s="6">
        <f t="shared" si="25"/>
        <v>99293.576764104597</v>
      </c>
      <c r="W16" s="6">
        <f t="shared" si="18"/>
        <v>18.475456915639008</v>
      </c>
      <c r="X16" s="9">
        <f t="shared" si="19"/>
        <v>0.12021633735052251</v>
      </c>
      <c r="Y16" s="9">
        <f t="shared" si="20"/>
        <v>10.495613586550634</v>
      </c>
      <c r="Z16" s="24">
        <f t="shared" si="21"/>
        <v>2.4217330955609295E-2</v>
      </c>
    </row>
    <row r="17" spans="1:26" x14ac:dyDescent="0.2">
      <c r="A17" s="3">
        <f t="shared" si="22"/>
        <v>28</v>
      </c>
      <c r="B17" s="9">
        <f t="shared" si="0"/>
        <v>0.9997044560275975</v>
      </c>
      <c r="C17" s="10">
        <f t="shared" si="23"/>
        <v>99787.196538050426</v>
      </c>
      <c r="D17" s="9">
        <f t="shared" si="1"/>
        <v>19.522823862720703</v>
      </c>
      <c r="E17" s="45">
        <f t="shared" si="2"/>
        <v>8.0970223169922892</v>
      </c>
      <c r="F17" s="45">
        <f t="shared" si="3"/>
        <v>13.045529848259726</v>
      </c>
      <c r="G17" s="45">
        <f t="shared" si="4"/>
        <v>19.060428814652596</v>
      </c>
      <c r="H17" s="45">
        <f t="shared" si="5"/>
        <v>7.9174990902268281</v>
      </c>
      <c r="I17" s="45">
        <f t="shared" si="6"/>
        <v>12.755675044707306</v>
      </c>
      <c r="J17" s="9">
        <f t="shared" si="7"/>
        <v>7.034172082282264E-2</v>
      </c>
      <c r="K17" s="45">
        <f t="shared" si="8"/>
        <v>7.1926529873880152E-2</v>
      </c>
      <c r="L17" s="45">
        <f t="shared" si="9"/>
        <v>0.61173626216304688</v>
      </c>
      <c r="M17" s="45">
        <f t="shared" si="10"/>
        <v>0.37310013215157944</v>
      </c>
      <c r="N17" s="38">
        <f t="shared" si="11"/>
        <v>28</v>
      </c>
      <c r="O17" s="24">
        <f t="shared" si="12"/>
        <v>10.652426941036437</v>
      </c>
      <c r="P17" s="24">
        <f t="shared" si="13"/>
        <v>9.6383116043214923E-3</v>
      </c>
      <c r="Q17" s="6">
        <f t="shared" si="24"/>
        <v>99574.845929235045</v>
      </c>
      <c r="R17" s="19">
        <f t="shared" si="14"/>
        <v>19.003810509196661</v>
      </c>
      <c r="S17" s="9">
        <f t="shared" si="15"/>
        <v>9.5056642419205639E-2</v>
      </c>
      <c r="T17" s="9">
        <f t="shared" si="16"/>
        <v>10.575487884665719</v>
      </c>
      <c r="U17" s="24">
        <f t="shared" si="17"/>
        <v>1.6791375802052588E-2</v>
      </c>
      <c r="V17" s="6">
        <f t="shared" si="25"/>
        <v>99221.744607876171</v>
      </c>
      <c r="W17" s="6">
        <f t="shared" si="18"/>
        <v>18.362513792498046</v>
      </c>
      <c r="X17" s="9">
        <f t="shared" si="19"/>
        <v>0.12559458130961587</v>
      </c>
      <c r="Y17" s="9">
        <f t="shared" si="20"/>
        <v>10.47649301003336</v>
      </c>
      <c r="Z17" s="24">
        <f t="shared" si="21"/>
        <v>2.5994980926603017E-2</v>
      </c>
    </row>
    <row r="18" spans="1:26" x14ac:dyDescent="0.2">
      <c r="A18" s="3">
        <f t="shared" si="22"/>
        <v>29</v>
      </c>
      <c r="B18" s="9">
        <f t="shared" si="0"/>
        <v>0.99969508597249268</v>
      </c>
      <c r="C18" s="10">
        <f t="shared" si="23"/>
        <v>99757.705033590668</v>
      </c>
      <c r="D18" s="9">
        <f t="shared" si="1"/>
        <v>19.454714779544641</v>
      </c>
      <c r="E18" s="45">
        <f t="shared" si="2"/>
        <v>8.096589406309155</v>
      </c>
      <c r="F18" s="45">
        <f t="shared" si="3"/>
        <v>13.04341638252326</v>
      </c>
      <c r="G18" s="45">
        <f t="shared" si="4"/>
        <v>18.99231900027943</v>
      </c>
      <c r="H18" s="45">
        <f t="shared" si="5"/>
        <v>7.9170194551094131</v>
      </c>
      <c r="I18" s="45">
        <f t="shared" si="6"/>
        <v>12.753441653163406</v>
      </c>
      <c r="J18" s="9">
        <f t="shared" si="7"/>
        <v>7.3585010497873138E-2</v>
      </c>
      <c r="K18" s="45">
        <f t="shared" si="8"/>
        <v>7.5242872459329035E-2</v>
      </c>
      <c r="L18" s="45">
        <f t="shared" si="9"/>
        <v>0.61163368468047008</v>
      </c>
      <c r="M18" s="45">
        <f t="shared" si="10"/>
        <v>0.3728362795407143</v>
      </c>
      <c r="N18" s="38">
        <f t="shared" si="11"/>
        <v>29</v>
      </c>
      <c r="O18" s="24">
        <f t="shared" si="12"/>
        <v>10.644946752341873</v>
      </c>
      <c r="P18" s="24">
        <f t="shared" si="13"/>
        <v>1.033374864848724E-2</v>
      </c>
      <c r="Q18" s="6">
        <f t="shared" si="24"/>
        <v>99515.997135688798</v>
      </c>
      <c r="R18" s="19">
        <f t="shared" si="14"/>
        <v>18.915179917309601</v>
      </c>
      <c r="S18" s="9">
        <f t="shared" si="15"/>
        <v>9.9277146794779947E-2</v>
      </c>
      <c r="T18" s="9">
        <f t="shared" si="16"/>
        <v>10.563218261159081</v>
      </c>
      <c r="U18" s="24">
        <f t="shared" si="17"/>
        <v>1.7932089098588122E-2</v>
      </c>
      <c r="V18" s="6">
        <f t="shared" si="25"/>
        <v>99146.476577429567</v>
      </c>
      <c r="W18" s="6">
        <f t="shared" si="18"/>
        <v>18.244479452790284</v>
      </c>
      <c r="X18" s="9">
        <f t="shared" si="19"/>
        <v>0.13121526415284268</v>
      </c>
      <c r="Y18" s="9">
        <f t="shared" si="20"/>
        <v>10.455765119956668</v>
      </c>
      <c r="Z18" s="24">
        <f t="shared" si="21"/>
        <v>2.7922063677497277E-2</v>
      </c>
    </row>
    <row r="19" spans="1:26" x14ac:dyDescent="0.2">
      <c r="A19" s="14">
        <f t="shared" si="22"/>
        <v>30</v>
      </c>
      <c r="B19" s="15">
        <f t="shared" si="0"/>
        <v>0.99968455413538904</v>
      </c>
      <c r="C19" s="16">
        <f t="shared" si="23"/>
        <v>99727.28750997399</v>
      </c>
      <c r="D19" s="15">
        <f t="shared" si="1"/>
        <v>19.383360777123052</v>
      </c>
      <c r="E19" s="15">
        <f t="shared" si="2"/>
        <v>8.0961028608695251</v>
      </c>
      <c r="F19" s="15">
        <f t="shared" si="3"/>
        <v>13.041041691712282</v>
      </c>
      <c r="G19" s="15">
        <f t="shared" si="4"/>
        <v>18.920964175992296</v>
      </c>
      <c r="H19" s="15">
        <f t="shared" si="5"/>
        <v>7.9164804003235094</v>
      </c>
      <c r="I19" s="15">
        <f t="shared" si="6"/>
        <v>12.750932263977873</v>
      </c>
      <c r="J19" s="15">
        <f t="shared" si="7"/>
        <v>7.6982820136996533E-2</v>
      </c>
      <c r="K19" s="15">
        <f t="shared" si="8"/>
        <v>7.8717218185249571E-2</v>
      </c>
      <c r="L19" s="15">
        <f t="shared" si="9"/>
        <v>0.61151840812188396</v>
      </c>
      <c r="M19" s="15">
        <f t="shared" si="10"/>
        <v>0.37253993193446233</v>
      </c>
      <c r="N19" s="14">
        <f t="shared" si="11"/>
        <v>30</v>
      </c>
      <c r="O19" s="24">
        <f t="shared" si="12"/>
        <v>10.636797103101401</v>
      </c>
      <c r="P19" s="24">
        <f t="shared" si="13"/>
        <v>1.1091425788757991E-2</v>
      </c>
      <c r="Q19" s="6">
        <f t="shared" si="24"/>
        <v>99455.318740970135</v>
      </c>
      <c r="R19" s="19">
        <f t="shared" si="14"/>
        <v>18.822415600303049</v>
      </c>
      <c r="S19" s="9">
        <f t="shared" si="15"/>
        <v>0.10369449522366336</v>
      </c>
      <c r="T19" s="9">
        <f t="shared" si="16"/>
        <v>10.549880765346186</v>
      </c>
      <c r="U19" s="24">
        <f t="shared" si="17"/>
        <v>1.9172083040376542E-2</v>
      </c>
      <c r="V19" s="6">
        <f t="shared" si="25"/>
        <v>99067.348432305414</v>
      </c>
      <c r="W19" s="6">
        <f t="shared" si="18"/>
        <v>18.121165807627765</v>
      </c>
      <c r="X19" s="9">
        <f t="shared" si="19"/>
        <v>0.13708734249391497</v>
      </c>
      <c r="Y19" s="9">
        <f t="shared" si="20"/>
        <v>10.43330779848168</v>
      </c>
      <c r="Z19" s="24">
        <f t="shared" si="21"/>
        <v>3.0009932567462205E-2</v>
      </c>
    </row>
    <row r="20" spans="1:26" x14ac:dyDescent="0.2">
      <c r="A20" s="3">
        <f t="shared" si="22"/>
        <v>31</v>
      </c>
      <c r="B20" s="9">
        <f t="shared" si="0"/>
        <v>0.99967271648292844</v>
      </c>
      <c r="C20" s="10">
        <f t="shared" si="23"/>
        <v>99695.828949540097</v>
      </c>
      <c r="D20" s="9">
        <f t="shared" si="1"/>
        <v>19.308619640196053</v>
      </c>
      <c r="E20" s="45">
        <f t="shared" si="2"/>
        <v>8.0955560421161934</v>
      </c>
      <c r="F20" s="45">
        <f t="shared" si="3"/>
        <v>13.038373605864308</v>
      </c>
      <c r="G20" s="45">
        <f t="shared" si="4"/>
        <v>18.846222115288423</v>
      </c>
      <c r="H20" s="45">
        <f t="shared" si="5"/>
        <v>7.9158745723295123</v>
      </c>
      <c r="I20" s="45">
        <f t="shared" si="6"/>
        <v>12.748112901165422</v>
      </c>
      <c r="J20" s="9">
        <f t="shared" si="7"/>
        <v>8.0541921895425084E-2</v>
      </c>
      <c r="K20" s="45">
        <f t="shared" si="8"/>
        <v>8.2356492218187194E-2</v>
      </c>
      <c r="L20" s="45">
        <f t="shared" si="9"/>
        <v>0.61138886320454366</v>
      </c>
      <c r="M20" s="45">
        <f t="shared" si="10"/>
        <v>0.37220711839002268</v>
      </c>
      <c r="N20" s="38">
        <f t="shared" si="11"/>
        <v>31</v>
      </c>
      <c r="O20" s="24">
        <f t="shared" si="12"/>
        <v>10.627921340005411</v>
      </c>
      <c r="P20" s="24">
        <f t="shared" si="13"/>
        <v>1.1916610112874926E-2</v>
      </c>
      <c r="Q20" s="6">
        <f t="shared" si="24"/>
        <v>99392.583099359574</v>
      </c>
      <c r="R20" s="19">
        <f t="shared" si="14"/>
        <v>18.725348184328251</v>
      </c>
      <c r="S20" s="9">
        <f t="shared" si="15"/>
        <v>0.10831675312722522</v>
      </c>
      <c r="T20" s="9">
        <f t="shared" si="16"/>
        <v>10.535389185359927</v>
      </c>
      <c r="U20" s="24">
        <f t="shared" si="17"/>
        <v>2.0519372789665979E-2</v>
      </c>
      <c r="V20" s="6">
        <f t="shared" si="25"/>
        <v>98983.884191459467</v>
      </c>
      <c r="W20" s="6">
        <f t="shared" si="18"/>
        <v>17.992382680379546</v>
      </c>
      <c r="X20" s="9">
        <f t="shared" si="19"/>
        <v>0.14321987236287781</v>
      </c>
      <c r="Y20" s="9">
        <f t="shared" si="20"/>
        <v>10.408991423078113</v>
      </c>
      <c r="Z20" s="24">
        <f t="shared" si="21"/>
        <v>3.2270638670741647E-2</v>
      </c>
    </row>
    <row r="21" spans="1:26" x14ac:dyDescent="0.2">
      <c r="A21" s="3">
        <f t="shared" si="22"/>
        <v>32</v>
      </c>
      <c r="B21" s="9">
        <f t="shared" si="0"/>
        <v>0.99965941112888679</v>
      </c>
      <c r="C21" s="10">
        <f t="shared" si="23"/>
        <v>99663.200148004122</v>
      </c>
      <c r="D21" s="9">
        <f t="shared" si="1"/>
        <v>19.230344396954589</v>
      </c>
      <c r="E21" s="45">
        <f t="shared" si="2"/>
        <v>8.0949414915086013</v>
      </c>
      <c r="F21" s="45">
        <f t="shared" si="3"/>
        <v>13.035376024178589</v>
      </c>
      <c r="G21" s="45">
        <f t="shared" si="4"/>
        <v>18.76794583372175</v>
      </c>
      <c r="H21" s="45">
        <f t="shared" si="5"/>
        <v>7.9151937095638338</v>
      </c>
      <c r="I21" s="45">
        <f t="shared" si="6"/>
        <v>12.744945440703837</v>
      </c>
      <c r="J21" s="9">
        <f t="shared" si="7"/>
        <v>8.4269314430732822E-2</v>
      </c>
      <c r="K21" s="45">
        <f t="shared" si="8"/>
        <v>8.6167851394235995E-2</v>
      </c>
      <c r="L21" s="45">
        <f t="shared" si="9"/>
        <v>0.61124328747551882</v>
      </c>
      <c r="M21" s="45">
        <f t="shared" si="10"/>
        <v>0.37183339086439121</v>
      </c>
      <c r="N21" s="38">
        <f t="shared" si="11"/>
        <v>32</v>
      </c>
      <c r="O21" s="24">
        <f t="shared" si="12"/>
        <v>10.618258458329384</v>
      </c>
      <c r="P21" s="24">
        <f t="shared" si="13"/>
        <v>1.2814973261893292E-2</v>
      </c>
      <c r="Q21" s="6">
        <f t="shared" si="24"/>
        <v>99327.534637411285</v>
      </c>
      <c r="R21" s="19">
        <f t="shared" si="14"/>
        <v>18.623804126896996</v>
      </c>
      <c r="S21" s="9">
        <f t="shared" si="15"/>
        <v>0.11315218443347541</v>
      </c>
      <c r="T21" s="9">
        <f t="shared" si="16"/>
        <v>10.51965126698218</v>
      </c>
      <c r="U21" s="24">
        <f t="shared" si="17"/>
        <v>2.1982535269229775E-2</v>
      </c>
      <c r="V21" s="6">
        <f t="shared" si="25"/>
        <v>98895.549914331394</v>
      </c>
      <c r="W21" s="6">
        <f t="shared" si="18"/>
        <v>17.857938429687664</v>
      </c>
      <c r="X21" s="9">
        <f t="shared" si="19"/>
        <v>0.14962197953868173</v>
      </c>
      <c r="Y21" s="9">
        <f t="shared" si="20"/>
        <v>10.382678657445759</v>
      </c>
      <c r="Z21" s="24">
        <f t="shared" si="21"/>
        <v>3.4716950214792708E-2</v>
      </c>
    </row>
    <row r="22" spans="1:26" x14ac:dyDescent="0.2">
      <c r="A22" s="3">
        <f t="shared" si="22"/>
        <v>33</v>
      </c>
      <c r="B22" s="9">
        <f t="shared" si="0"/>
        <v>0.99964445612233466</v>
      </c>
      <c r="C22" s="10">
        <f t="shared" si="23"/>
        <v>99629.255971174178</v>
      </c>
      <c r="D22" s="9">
        <f t="shared" si="1"/>
        <v>19.148383343068776</v>
      </c>
      <c r="E22" s="45">
        <f t="shared" si="2"/>
        <v>8.094250829685917</v>
      </c>
      <c r="F22" s="45">
        <f t="shared" si="3"/>
        <v>13.032008442839013</v>
      </c>
      <c r="G22" s="45">
        <f t="shared" si="4"/>
        <v>18.685983612758406</v>
      </c>
      <c r="H22" s="45">
        <f t="shared" si="5"/>
        <v>7.9144285308471556</v>
      </c>
      <c r="I22" s="45">
        <f t="shared" si="6"/>
        <v>12.741387113184597</v>
      </c>
      <c r="J22" s="9">
        <f t="shared" si="7"/>
        <v>8.817222175862871E-2</v>
      </c>
      <c r="K22" s="45">
        <f t="shared" si="8"/>
        <v>9.0158683057488975E-2</v>
      </c>
      <c r="L22" s="45">
        <f t="shared" si="9"/>
        <v>0.61107970173194937</v>
      </c>
      <c r="M22" s="45">
        <f t="shared" si="10"/>
        <v>0.37141376904335499</v>
      </c>
      <c r="N22" s="38">
        <f t="shared" si="11"/>
        <v>33</v>
      </c>
      <c r="O22" s="24">
        <f t="shared" si="12"/>
        <v>10.607742829463493</v>
      </c>
      <c r="P22" s="24">
        <f t="shared" si="13"/>
        <v>1.3792616761896692E-2</v>
      </c>
      <c r="Q22" s="6">
        <f t="shared" si="24"/>
        <v>99259.886453697458</v>
      </c>
      <c r="R22" s="19">
        <f t="shared" si="14"/>
        <v>18.517605966208627</v>
      </c>
      <c r="S22" s="9">
        <f t="shared" si="15"/>
        <v>0.11820923970435004</v>
      </c>
      <c r="T22" s="9">
        <f t="shared" si="16"/>
        <v>10.502568419385231</v>
      </c>
      <c r="U22" s="24">
        <f t="shared" si="17"/>
        <v>2.3570736519739732E-2</v>
      </c>
      <c r="V22" s="6">
        <f t="shared" si="25"/>
        <v>98801.746758584253</v>
      </c>
      <c r="W22" s="6">
        <f t="shared" si="18"/>
        <v>17.717640663525053</v>
      </c>
      <c r="X22" s="9">
        <f t="shared" si="19"/>
        <v>0.15630282554642516</v>
      </c>
      <c r="Y22" s="9">
        <f t="shared" si="20"/>
        <v>10.354224277640876</v>
      </c>
      <c r="Z22" s="24">
        <f t="shared" si="21"/>
        <v>3.7362368745405439E-2</v>
      </c>
    </row>
    <row r="23" spans="1:26" x14ac:dyDescent="0.2">
      <c r="A23" s="3">
        <f t="shared" si="22"/>
        <v>34</v>
      </c>
      <c r="B23" s="9">
        <f t="shared" si="0"/>
        <v>0.99962764696203188</v>
      </c>
      <c r="C23" s="10">
        <f t="shared" si="23"/>
        <v>99593.833399177267</v>
      </c>
      <c r="D23" s="9">
        <f t="shared" si="1"/>
        <v>19.062580093867098</v>
      </c>
      <c r="E23" s="45">
        <f t="shared" si="2"/>
        <v>8.0934746433472409</v>
      </c>
      <c r="F23" s="45">
        <f t="shared" si="3"/>
        <v>13.028225428264353</v>
      </c>
      <c r="G23" s="45">
        <f t="shared" si="4"/>
        <v>18.600179051761586</v>
      </c>
      <c r="H23" s="45">
        <f t="shared" si="5"/>
        <v>7.913568610218725</v>
      </c>
      <c r="I23" s="45">
        <f t="shared" si="6"/>
        <v>12.737389949226035</v>
      </c>
      <c r="J23" s="9">
        <f t="shared" si="7"/>
        <v>9.2258090768232437E-2</v>
      </c>
      <c r="K23" s="45">
        <f t="shared" si="8"/>
        <v>9.4336602528836244E-2</v>
      </c>
      <c r="L23" s="45">
        <f t="shared" si="9"/>
        <v>0.61089588361538572</v>
      </c>
      <c r="M23" s="45">
        <f t="shared" si="10"/>
        <v>0.37094267936356201</v>
      </c>
      <c r="N23" s="38">
        <f t="shared" si="11"/>
        <v>34</v>
      </c>
      <c r="O23" s="24">
        <f t="shared" si="12"/>
        <v>10.596303920468305</v>
      </c>
      <c r="P23" s="24">
        <f t="shared" si="13"/>
        <v>1.4856098097050352E-2</v>
      </c>
      <c r="Q23" s="6">
        <f t="shared" si="24"/>
        <v>99189.316511430778</v>
      </c>
      <c r="R23" s="19">
        <f t="shared" si="14"/>
        <v>18.406572626129591</v>
      </c>
      <c r="S23" s="9">
        <f t="shared" si="15"/>
        <v>0.1234965416128756</v>
      </c>
      <c r="T23" s="9">
        <f t="shared" si="16"/>
        <v>10.484035426288196</v>
      </c>
      <c r="U23" s="24">
        <f t="shared" si="17"/>
        <v>2.5293758553704415E-2</v>
      </c>
      <c r="V23" s="6">
        <f t="shared" si="25"/>
        <v>98701.803236821099</v>
      </c>
      <c r="W23" s="6">
        <f t="shared" si="18"/>
        <v>17.571297051577567</v>
      </c>
      <c r="X23" s="9">
        <f t="shared" si="19"/>
        <v>0.16327156897249595</v>
      </c>
      <c r="Y23" s="9">
        <f t="shared" si="20"/>
        <v>10.323475041518861</v>
      </c>
      <c r="Z23" s="24">
        <f t="shared" si="21"/>
        <v>4.0221141264685678E-2</v>
      </c>
    </row>
    <row r="24" spans="1:26" x14ac:dyDescent="0.2">
      <c r="A24" s="3">
        <f t="shared" si="22"/>
        <v>35</v>
      </c>
      <c r="B24" s="9">
        <f t="shared" si="0"/>
        <v>0.9996087538032451</v>
      </c>
      <c r="C24" s="10">
        <f t="shared" si="23"/>
        <v>99556.749332748193</v>
      </c>
      <c r="D24" s="9">
        <f t="shared" si="1"/>
        <v>18.972773668474591</v>
      </c>
      <c r="E24" s="45">
        <f t="shared" si="2"/>
        <v>8.0926023583839708</v>
      </c>
      <c r="F24" s="45">
        <f t="shared" si="3"/>
        <v>13.023976030050525</v>
      </c>
      <c r="G24" s="45">
        <f t="shared" si="4"/>
        <v>18.510371151911336</v>
      </c>
      <c r="H24" s="45">
        <f t="shared" si="5"/>
        <v>7.9126022365828739</v>
      </c>
      <c r="I24" s="45">
        <f t="shared" si="6"/>
        <v>12.732900161700581</v>
      </c>
      <c r="J24" s="9">
        <f t="shared" si="7"/>
        <v>9.6534587215494683E-2</v>
      </c>
      <c r="K24" s="45">
        <f t="shared" si="8"/>
        <v>9.8709449019818041E-2</v>
      </c>
      <c r="L24" s="45">
        <f t="shared" si="9"/>
        <v>0.61068933805544667</v>
      </c>
      <c r="M24" s="45">
        <f t="shared" si="10"/>
        <v>0.37041388777316175</v>
      </c>
      <c r="N24" s="38">
        <f t="shared" si="11"/>
        <v>35</v>
      </c>
      <c r="O24" s="24">
        <f t="shared" si="12"/>
        <v>10.583866006977452</v>
      </c>
      <c r="P24" s="24">
        <f t="shared" si="13"/>
        <v>1.6012457401188618E-2</v>
      </c>
      <c r="Q24" s="6">
        <f t="shared" si="24"/>
        <v>99115.463377036576</v>
      </c>
      <c r="R24" s="19">
        <f t="shared" si="14"/>
        <v>18.290519782728541</v>
      </c>
      <c r="S24" s="9">
        <f t="shared" si="15"/>
        <v>0.12902286748911607</v>
      </c>
      <c r="T24" s="9">
        <f t="shared" si="16"/>
        <v>10.463940166511309</v>
      </c>
      <c r="U24" s="24">
        <f t="shared" si="17"/>
        <v>2.7162025335682571E-2</v>
      </c>
      <c r="V24" s="6">
        <f t="shared" si="25"/>
        <v>98594.966587999705</v>
      </c>
      <c r="W24" s="6">
        <f t="shared" si="18"/>
        <v>17.418716243278677</v>
      </c>
      <c r="X24" s="9">
        <f t="shared" si="19"/>
        <v>0.17053732174863345</v>
      </c>
      <c r="Y24" s="9">
        <f t="shared" si="20"/>
        <v>10.290269610534182</v>
      </c>
      <c r="Z24" s="24">
        <f t="shared" si="21"/>
        <v>4.3308267501356523E-2</v>
      </c>
    </row>
    <row r="25" spans="1:26" x14ac:dyDescent="0.2">
      <c r="A25" s="3">
        <f t="shared" si="22"/>
        <v>36</v>
      </c>
      <c r="B25" s="9">
        <f t="shared" si="0"/>
        <v>0.99958751831901593</v>
      </c>
      <c r="C25" s="10">
        <f t="shared" si="23"/>
        <v>99517.798133210468</v>
      </c>
      <c r="D25" s="9">
        <f t="shared" si="1"/>
        <v>18.878798610053806</v>
      </c>
      <c r="E25" s="45">
        <f t="shared" si="2"/>
        <v>8.0916220976326656</v>
      </c>
      <c r="F25" s="45">
        <f t="shared" si="3"/>
        <v>13.019203127423253</v>
      </c>
      <c r="G25" s="45">
        <f t="shared" si="4"/>
        <v>18.416394436200047</v>
      </c>
      <c r="H25" s="45">
        <f t="shared" si="5"/>
        <v>7.9115162563715433</v>
      </c>
      <c r="I25" s="45">
        <f t="shared" si="6"/>
        <v>12.727857458384591</v>
      </c>
      <c r="J25" s="9">
        <f t="shared" si="7"/>
        <v>0.10100958999743681</v>
      </c>
      <c r="K25" s="45">
        <f t="shared" si="8"/>
        <v>0.10328527978990976</v>
      </c>
      <c r="L25" s="45">
        <f t="shared" si="9"/>
        <v>0.61045726420445923</v>
      </c>
      <c r="M25" s="45">
        <f t="shared" si="10"/>
        <v>0.36982042578725605</v>
      </c>
      <c r="N25" s="38">
        <f t="shared" si="11"/>
        <v>36</v>
      </c>
      <c r="O25" s="24">
        <f t="shared" si="12"/>
        <v>10.570347881099499</v>
      </c>
      <c r="P25" s="24">
        <f t="shared" si="13"/>
        <v>1.7269244614331547E-2</v>
      </c>
      <c r="Q25" s="6">
        <f t="shared" si="24"/>
        <v>99037.921452824288</v>
      </c>
      <c r="R25" s="19">
        <f t="shared" si="14"/>
        <v>18.169260298610496</v>
      </c>
      <c r="S25" s="9">
        <f t="shared" si="15"/>
        <v>0.13479712863759452</v>
      </c>
      <c r="T25" s="9">
        <f t="shared" si="16"/>
        <v>10.442163348551354</v>
      </c>
      <c r="U25" s="24">
        <f t="shared" si="17"/>
        <v>2.9186627458943737E-2</v>
      </c>
      <c r="V25" s="6">
        <f t="shared" si="25"/>
        <v>98480.393172637807</v>
      </c>
      <c r="W25" s="6">
        <f t="shared" si="18"/>
        <v>17.259708898759435</v>
      </c>
      <c r="X25" s="9">
        <f t="shared" si="19"/>
        <v>0.17810910005907366</v>
      </c>
      <c r="Y25" s="9">
        <f t="shared" si="20"/>
        <v>10.254438533900307</v>
      </c>
      <c r="Z25" s="24">
        <f t="shared" si="21"/>
        <v>4.6639501383417437E-2</v>
      </c>
    </row>
    <row r="26" spans="1:26" x14ac:dyDescent="0.2">
      <c r="A26" s="3">
        <f t="shared" si="22"/>
        <v>37</v>
      </c>
      <c r="B26" s="9">
        <f t="shared" si="0"/>
        <v>0.99956365017324111</v>
      </c>
      <c r="C26" s="10">
        <f t="shared" si="23"/>
        <v>99476.748864548645</v>
      </c>
      <c r="D26" s="9">
        <f t="shared" si="1"/>
        <v>18.780485146639482</v>
      </c>
      <c r="E26" s="45">
        <f t="shared" si="2"/>
        <v>8.0905205214336995</v>
      </c>
      <c r="F26" s="45">
        <f t="shared" si="3"/>
        <v>13.013842702585062</v>
      </c>
      <c r="G26" s="45">
        <f t="shared" si="4"/>
        <v>18.318079109991196</v>
      </c>
      <c r="H26" s="45">
        <f t="shared" si="5"/>
        <v>7.9102958972268684</v>
      </c>
      <c r="I26" s="45">
        <f t="shared" si="6"/>
        <v>12.72219427821568</v>
      </c>
      <c r="J26" s="9">
        <f t="shared" si="7"/>
        <v>0.10569118349335704</v>
      </c>
      <c r="K26" s="45">
        <f t="shared" si="8"/>
        <v>0.10807236232873951</v>
      </c>
      <c r="L26" s="45">
        <f t="shared" si="9"/>
        <v>0.6101965184687278</v>
      </c>
      <c r="M26" s="45">
        <f t="shared" si="10"/>
        <v>0.36915450942296563</v>
      </c>
      <c r="N26" s="38">
        <f t="shared" si="11"/>
        <v>37</v>
      </c>
      <c r="O26" s="24">
        <f t="shared" si="12"/>
        <v>10.555662556347341</v>
      </c>
      <c r="P26" s="24">
        <f t="shared" si="13"/>
        <v>1.8634546915552552E-2</v>
      </c>
      <c r="Q26" s="6">
        <f t="shared" si="24"/>
        <v>98956.235646604808</v>
      </c>
      <c r="R26" s="19">
        <f t="shared" si="14"/>
        <v>18.042604731609785</v>
      </c>
      <c r="S26" s="9">
        <f t="shared" si="15"/>
        <v>0.14082834611381878</v>
      </c>
      <c r="T26" s="9">
        <f t="shared" si="16"/>
        <v>10.418578264501127</v>
      </c>
      <c r="U26" s="24">
        <f t="shared" si="17"/>
        <v>3.1379345023704097E-2</v>
      </c>
      <c r="V26" s="6">
        <f t="shared" si="25"/>
        <v>98357.13779442021</v>
      </c>
      <c r="W26" s="6">
        <f t="shared" si="18"/>
        <v>17.094088839772763</v>
      </c>
      <c r="X26" s="9">
        <f t="shared" si="19"/>
        <v>0.18599576953462948</v>
      </c>
      <c r="Y26" s="9">
        <f t="shared" si="20"/>
        <v>10.21580430609167</v>
      </c>
      <c r="Z26" s="24">
        <f t="shared" si="21"/>
        <v>5.0231345692157037E-2</v>
      </c>
    </row>
    <row r="27" spans="1:26" x14ac:dyDescent="0.2">
      <c r="A27" s="3">
        <f t="shared" si="22"/>
        <v>38</v>
      </c>
      <c r="B27" s="9">
        <f t="shared" si="0"/>
        <v>0.99953682305770042</v>
      </c>
      <c r="C27" s="10">
        <f t="shared" si="23"/>
        <v>99433.342202415064</v>
      </c>
      <c r="D27" s="9">
        <f t="shared" si="1"/>
        <v>18.67765939741378</v>
      </c>
      <c r="E27" s="45">
        <f t="shared" si="2"/>
        <v>8.0892826489800367</v>
      </c>
      <c r="F27" s="45">
        <f t="shared" si="3"/>
        <v>13.007823033935797</v>
      </c>
      <c r="G27" s="45">
        <f t="shared" si="4"/>
        <v>18.215251266984446</v>
      </c>
      <c r="H27" s="45">
        <f t="shared" si="5"/>
        <v>7.9089245704890949</v>
      </c>
      <c r="I27" s="45">
        <f t="shared" si="6"/>
        <v>12.715834943959225</v>
      </c>
      <c r="J27" s="9">
        <f t="shared" si="7"/>
        <v>0.11058764774219998</v>
      </c>
      <c r="K27" s="45">
        <f t="shared" si="8"/>
        <v>0.11307916432741727</v>
      </c>
      <c r="L27" s="45">
        <f t="shared" si="9"/>
        <v>0.60990357320380084</v>
      </c>
      <c r="M27" s="45">
        <f t="shared" si="10"/>
        <v>0.36840745065139802</v>
      </c>
      <c r="N27" s="38">
        <f t="shared" si="11"/>
        <v>38</v>
      </c>
      <c r="O27" s="24">
        <f t="shared" si="12"/>
        <v>10.539716972047787</v>
      </c>
      <c r="P27" s="24">
        <f t="shared" si="13"/>
        <v>2.0117016204173388E-2</v>
      </c>
      <c r="Q27" s="6">
        <f t="shared" si="24"/>
        <v>98869.895415425752</v>
      </c>
      <c r="R27" s="19">
        <f t="shared" si="14"/>
        <v>17.910361924682437</v>
      </c>
      <c r="S27" s="9">
        <f t="shared" si="15"/>
        <v>0.14712562263416873</v>
      </c>
      <c r="T27" s="9">
        <f t="shared" si="16"/>
        <v>10.393050569394395</v>
      </c>
      <c r="U27" s="24">
        <f t="shared" si="17"/>
        <v>3.3752668151540766E-2</v>
      </c>
      <c r="V27" s="6">
        <f t="shared" si="25"/>
        <v>98224.141844741476</v>
      </c>
      <c r="W27" s="6">
        <f t="shared" si="18"/>
        <v>16.92167432728364</v>
      </c>
      <c r="X27" s="9">
        <f t="shared" si="19"/>
        <v>0.19420598441506387</v>
      </c>
      <c r="Y27" s="9">
        <f t="shared" si="20"/>
        <v>10.174181509647767</v>
      </c>
      <c r="Z27" s="24">
        <f t="shared" si="21"/>
        <v>5.4101038785581146E-2</v>
      </c>
    </row>
    <row r="28" spans="1:26" x14ac:dyDescent="0.2">
      <c r="A28" s="3">
        <v>39</v>
      </c>
      <c r="B28" s="9">
        <f t="shared" si="0"/>
        <v>0.99950667023929685</v>
      </c>
      <c r="C28" s="10">
        <f t="shared" si="23"/>
        <v>99387.286971011126</v>
      </c>
      <c r="D28" s="9">
        <f t="shared" si="1"/>
        <v>18.570143629628905</v>
      </c>
      <c r="E28" s="45">
        <f t="shared" si="2"/>
        <v>8.0878916582209328</v>
      </c>
      <c r="F28" s="45">
        <f t="shared" si="3"/>
        <v>13.001063801794912</v>
      </c>
      <c r="G28" s="45">
        <f t="shared" si="4"/>
        <v>18.107733145789673</v>
      </c>
      <c r="H28" s="45">
        <f t="shared" si="5"/>
        <v>7.9073836500366088</v>
      </c>
      <c r="I28" s="45">
        <f t="shared" si="6"/>
        <v>12.7086947237697</v>
      </c>
      <c r="J28" s="9">
        <f t="shared" si="7"/>
        <v>0.11570744620814644</v>
      </c>
      <c r="K28" s="45">
        <f t="shared" si="8"/>
        <v>0.11831434118566109</v>
      </c>
      <c r="L28" s="45">
        <f t="shared" si="9"/>
        <v>0.60957447060080006</v>
      </c>
      <c r="M28" s="45">
        <f t="shared" si="10"/>
        <v>0.36756956108782485</v>
      </c>
      <c r="N28" s="38">
        <f t="shared" si="11"/>
        <v>39</v>
      </c>
      <c r="O28" s="24">
        <f t="shared" si="12"/>
        <v>10.522411700159582</v>
      </c>
      <c r="P28" s="24">
        <f t="shared" si="13"/>
        <v>2.1725896357045027E-2</v>
      </c>
      <c r="Q28" s="6">
        <f t="shared" si="24"/>
        <v>98778.328114581178</v>
      </c>
      <c r="R28" s="19">
        <f t="shared" si="14"/>
        <v>17.772339684070097</v>
      </c>
      <c r="S28" s="9">
        <f t="shared" si="15"/>
        <v>0.15369811028237534</v>
      </c>
      <c r="T28" s="9">
        <f t="shared" si="16"/>
        <v>10.365438092872939</v>
      </c>
      <c r="U28" s="24">
        <f t="shared" si="17"/>
        <v>3.631981449480548E-2</v>
      </c>
      <c r="V28" s="6">
        <f t="shared" si="25"/>
        <v>98080.220161398218</v>
      </c>
      <c r="W28" s="6">
        <f t="shared" si="18"/>
        <v>16.74228947185432</v>
      </c>
      <c r="X28" s="9">
        <f t="shared" si="19"/>
        <v>0.20274812038788859</v>
      </c>
      <c r="Y28" s="9">
        <f t="shared" si="20"/>
        <v>10.12937705619207</v>
      </c>
      <c r="Z28" s="24">
        <f t="shared" si="21"/>
        <v>5.8266532190759279E-2</v>
      </c>
    </row>
    <row r="29" spans="1:26" x14ac:dyDescent="0.2">
      <c r="A29" s="14">
        <f t="shared" ref="A29:A92" si="26">A28+1</f>
        <v>40</v>
      </c>
      <c r="B29" s="15">
        <f t="shared" si="0"/>
        <v>0.99947277955720504</v>
      </c>
      <c r="C29" s="16">
        <f t="shared" si="23"/>
        <v>99338.256264512776</v>
      </c>
      <c r="D29" s="15">
        <f t="shared" si="1"/>
        <v>18.457756571743008</v>
      </c>
      <c r="E29" s="15">
        <f t="shared" si="2"/>
        <v>8.0863286618465366</v>
      </c>
      <c r="F29" s="15">
        <f t="shared" si="3"/>
        <v>12.993475098988164</v>
      </c>
      <c r="G29" s="15">
        <f t="shared" si="4"/>
        <v>17.995343442671054</v>
      </c>
      <c r="H29" s="15">
        <f t="shared" si="5"/>
        <v>7.9056522247663761</v>
      </c>
      <c r="I29" s="15">
        <f t="shared" si="6"/>
        <v>12.700678793920048</v>
      </c>
      <c r="J29" s="15">
        <f t="shared" si="7"/>
        <v>0.12105921086937954</v>
      </c>
      <c r="K29" s="15">
        <f t="shared" si="8"/>
        <v>0.12378672078393949</v>
      </c>
      <c r="L29" s="15">
        <f t="shared" si="9"/>
        <v>0.60920477124902828</v>
      </c>
      <c r="M29" s="15">
        <f t="shared" si="10"/>
        <v>0.36663004776652686</v>
      </c>
      <c r="N29" s="14">
        <f t="shared" si="11"/>
        <v>40</v>
      </c>
      <c r="O29" s="24">
        <f t="shared" si="12"/>
        <v>10.503640657958243</v>
      </c>
      <c r="P29" s="24">
        <f t="shared" si="13"/>
        <v>2.3471049940389399E-2</v>
      </c>
      <c r="Q29" s="6">
        <f t="shared" si="24"/>
        <v>98680.891576740119</v>
      </c>
      <c r="R29" s="19">
        <f t="shared" si="14"/>
        <v>17.628345552974661</v>
      </c>
      <c r="S29" s="9">
        <f t="shared" si="15"/>
        <v>0.1605549736678723</v>
      </c>
      <c r="T29" s="9">
        <f t="shared" si="16"/>
        <v>10.335590690940329</v>
      </c>
      <c r="U29" s="24">
        <f t="shared" si="17"/>
        <v>3.9094743019152389E-2</v>
      </c>
      <c r="V29" s="6">
        <f t="shared" si="25"/>
        <v>97924.046488543245</v>
      </c>
      <c r="W29" s="6">
        <f t="shared" si="18"/>
        <v>16.555765782164698</v>
      </c>
      <c r="X29" s="9">
        <f t="shared" si="19"/>
        <v>0.21163020084929918</v>
      </c>
      <c r="Y29" s="9">
        <f t="shared" si="20"/>
        <v>10.081190539476189</v>
      </c>
      <c r="Z29" s="24">
        <f t="shared" si="21"/>
        <v>6.2746457781124532E-2</v>
      </c>
    </row>
    <row r="30" spans="1:26" x14ac:dyDescent="0.2">
      <c r="A30" s="3">
        <f t="shared" si="26"/>
        <v>41</v>
      </c>
      <c r="B30" s="9">
        <f t="shared" si="0"/>
        <v>0.99943468780225275</v>
      </c>
      <c r="C30" s="10">
        <f t="shared" si="23"/>
        <v>99285.883105058514</v>
      </c>
      <c r="D30" s="9">
        <f t="shared" si="1"/>
        <v>18.340313788686831</v>
      </c>
      <c r="E30" s="45">
        <f t="shared" si="2"/>
        <v>8.084572456620732</v>
      </c>
      <c r="F30" s="45">
        <f t="shared" si="3"/>
        <v>12.984956338522895</v>
      </c>
      <c r="G30" s="45">
        <f t="shared" si="4"/>
        <v>17.877897686373295</v>
      </c>
      <c r="H30" s="45">
        <f t="shared" si="5"/>
        <v>7.9037068217241266</v>
      </c>
      <c r="I30" s="45">
        <f t="shared" si="6"/>
        <v>12.691681094910106</v>
      </c>
      <c r="J30" s="9">
        <f t="shared" si="7"/>
        <v>0.12665172434824512</v>
      </c>
      <c r="K30" s="45">
        <f t="shared" si="8"/>
        <v>0.12950528523276528</v>
      </c>
      <c r="L30" s="45">
        <f t="shared" si="9"/>
        <v>0.60878949681734484</v>
      </c>
      <c r="M30" s="45">
        <f t="shared" si="10"/>
        <v>0.36557690102487178</v>
      </c>
      <c r="N30" s="38">
        <f t="shared" si="11"/>
        <v>41</v>
      </c>
      <c r="O30" s="24">
        <f t="shared" si="12"/>
        <v>10.483290830632638</v>
      </c>
      <c r="P30" s="24">
        <f t="shared" si="13"/>
        <v>2.5362984000139477E-2</v>
      </c>
      <c r="Q30" s="6">
        <f t="shared" si="24"/>
        <v>98576.865839513441</v>
      </c>
      <c r="R30" s="19">
        <f t="shared" si="14"/>
        <v>17.478187688066271</v>
      </c>
      <c r="S30" s="9">
        <f t="shared" si="15"/>
        <v>0.16770534818731953</v>
      </c>
      <c r="T30" s="9">
        <f t="shared" si="16"/>
        <v>10.303350146481129</v>
      </c>
      <c r="U30" s="24">
        <f t="shared" si="17"/>
        <v>4.2092163252320569E-2</v>
      </c>
      <c r="V30" s="6">
        <f t="shared" si="25"/>
        <v>97754.137422745698</v>
      </c>
      <c r="W30" s="6">
        <f t="shared" si="18"/>
        <v>16.361943855956955</v>
      </c>
      <c r="X30" s="9">
        <f t="shared" si="19"/>
        <v>0.22085981638300123</v>
      </c>
      <c r="Y30" s="9">
        <f t="shared" si="20"/>
        <v>10.029414715066123</v>
      </c>
      <c r="Z30" s="24">
        <f t="shared" si="21"/>
        <v>6.7560083179792896E-2</v>
      </c>
    </row>
    <row r="31" spans="1:26" x14ac:dyDescent="0.2">
      <c r="A31" s="3">
        <f t="shared" si="26"/>
        <v>42</v>
      </c>
      <c r="B31" s="9">
        <f t="shared" si="0"/>
        <v>0.9993918744026169</v>
      </c>
      <c r="C31" s="10">
        <f t="shared" si="23"/>
        <v>99229.755584275117</v>
      </c>
      <c r="D31" s="9">
        <f t="shared" si="1"/>
        <v>18.217628125514551</v>
      </c>
      <c r="E31" s="45">
        <f t="shared" si="2"/>
        <v>8.0825992430515825</v>
      </c>
      <c r="F31" s="45">
        <f t="shared" si="3"/>
        <v>12.975395050617861</v>
      </c>
      <c r="G31" s="45">
        <f t="shared" si="4"/>
        <v>17.755208681277477</v>
      </c>
      <c r="H31" s="45">
        <f t="shared" si="5"/>
        <v>7.9015210965951788</v>
      </c>
      <c r="I31" s="45">
        <f t="shared" si="6"/>
        <v>12.681583073312853</v>
      </c>
      <c r="J31" s="9">
        <f t="shared" si="7"/>
        <v>0.13249389878502038</v>
      </c>
      <c r="K31" s="45">
        <f t="shared" si="8"/>
        <v>0.13547914929494553</v>
      </c>
      <c r="L31" s="45">
        <f t="shared" si="9"/>
        <v>0.6083230662541772</v>
      </c>
      <c r="M31" s="45">
        <f t="shared" si="10"/>
        <v>0.36439677476683274</v>
      </c>
      <c r="N31" s="38">
        <f t="shared" si="11"/>
        <v>42</v>
      </c>
      <c r="O31" s="24">
        <f t="shared" si="12"/>
        <v>10.461242008483467</v>
      </c>
      <c r="P31" s="24">
        <f t="shared" si="13"/>
        <v>2.741287449473373E-2</v>
      </c>
      <c r="Q31" s="6">
        <f t="shared" si="24"/>
        <v>98465.4439331498</v>
      </c>
      <c r="R31" s="19">
        <f t="shared" si="14"/>
        <v>17.321675846127601</v>
      </c>
      <c r="S31" s="9">
        <f t="shared" si="15"/>
        <v>0.17515829304154196</v>
      </c>
      <c r="T31" s="9">
        <f t="shared" si="16"/>
        <v>10.268550128175228</v>
      </c>
      <c r="U31" s="24">
        <f t="shared" si="17"/>
        <v>4.5327539103889647E-2</v>
      </c>
      <c r="V31" s="6">
        <f t="shared" si="25"/>
        <v>97568.834730354341</v>
      </c>
      <c r="W31" s="6">
        <f t="shared" si="18"/>
        <v>16.160675216345076</v>
      </c>
      <c r="X31" s="9">
        <f t="shared" si="19"/>
        <v>0.23044403731690022</v>
      </c>
      <c r="Y31" s="9">
        <f t="shared" si="20"/>
        <v>9.9738361219599483</v>
      </c>
      <c r="Z31" s="24">
        <f t="shared" si="21"/>
        <v>7.2727253967441841E-2</v>
      </c>
    </row>
    <row r="32" spans="1:26" x14ac:dyDescent="0.2">
      <c r="A32" s="3">
        <f t="shared" si="26"/>
        <v>43</v>
      </c>
      <c r="B32" s="9">
        <f t="shared" si="0"/>
        <v>0.99934375433067468</v>
      </c>
      <c r="C32" s="10">
        <f t="shared" si="23"/>
        <v>99169.411429882253</v>
      </c>
      <c r="D32" s="9">
        <f t="shared" si="1"/>
        <v>18.089510226002833</v>
      </c>
      <c r="E32" s="45">
        <f t="shared" si="2"/>
        <v>8.0803823120916736</v>
      </c>
      <c r="F32" s="45">
        <f t="shared" si="3"/>
        <v>12.964665561643473</v>
      </c>
      <c r="G32" s="45">
        <f t="shared" si="4"/>
        <v>17.6270870254437</v>
      </c>
      <c r="H32" s="45">
        <f t="shared" si="5"/>
        <v>7.8990654879497093</v>
      </c>
      <c r="I32" s="45">
        <f t="shared" si="6"/>
        <v>12.670252302150686</v>
      </c>
      <c r="J32" s="9">
        <f t="shared" si="7"/>
        <v>0.13859475114272124</v>
      </c>
      <c r="K32" s="45">
        <f t="shared" si="8"/>
        <v>0.14171753516150842</v>
      </c>
      <c r="L32" s="45">
        <f t="shared" si="9"/>
        <v>0.60779922486490279</v>
      </c>
      <c r="M32" s="45">
        <f t="shared" si="10"/>
        <v>0.36307485970707554</v>
      </c>
      <c r="N32" s="38">
        <f t="shared" si="11"/>
        <v>43</v>
      </c>
      <c r="O32" s="24">
        <f t="shared" si="12"/>
        <v>10.43736654411777</v>
      </c>
      <c r="P32" s="24">
        <f t="shared" si="13"/>
        <v>2.963258886886877E-2</v>
      </c>
      <c r="Q32" s="6">
        <f t="shared" si="24"/>
        <v>98345.721633492605</v>
      </c>
      <c r="R32" s="19">
        <f t="shared" si="14"/>
        <v>17.158622487989675</v>
      </c>
      <c r="S32" s="9">
        <f t="shared" si="15"/>
        <v>0.18292273866715747</v>
      </c>
      <c r="T32" s="9">
        <f t="shared" si="16"/>
        <v>10.231016218411419</v>
      </c>
      <c r="U32" s="24">
        <f t="shared" si="17"/>
        <v>4.8817086270139476E-2</v>
      </c>
      <c r="V32" s="6">
        <f t="shared" si="25"/>
        <v>97366.285925357937</v>
      </c>
      <c r="W32" s="6">
        <f t="shared" si="18"/>
        <v>15.951824294746505</v>
      </c>
      <c r="X32" s="9">
        <f t="shared" si="19"/>
        <v>0.24038931929778462</v>
      </c>
      <c r="Y32" s="9">
        <f t="shared" si="20"/>
        <v>9.9142358619142019</v>
      </c>
      <c r="Z32" s="24">
        <f t="shared" si="21"/>
        <v>7.8268321227930704E-2</v>
      </c>
    </row>
    <row r="33" spans="1:26" x14ac:dyDescent="0.2">
      <c r="A33" s="3">
        <f t="shared" si="26"/>
        <v>44</v>
      </c>
      <c r="B33" s="9">
        <f t="shared" si="0"/>
        <v>0.99928967013552195</v>
      </c>
      <c r="C33" s="10">
        <f t="shared" si="23"/>
        <v>99104.331933101857</v>
      </c>
      <c r="D33" s="9">
        <f t="shared" si="1"/>
        <v>17.955769133035936</v>
      </c>
      <c r="E33" s="45">
        <f t="shared" si="2"/>
        <v>8.0778916952466915</v>
      </c>
      <c r="F33" s="45">
        <f t="shared" si="3"/>
        <v>12.952627548152938</v>
      </c>
      <c r="G33" s="45">
        <f t="shared" si="4"/>
        <v>17.493341710370814</v>
      </c>
      <c r="H33" s="45">
        <f t="shared" si="5"/>
        <v>7.8963068313034235</v>
      </c>
      <c r="I33" s="45">
        <f t="shared" si="6"/>
        <v>12.657540973409187</v>
      </c>
      <c r="J33" s="9">
        <f t="shared" si="7"/>
        <v>0.14496337461733544</v>
      </c>
      <c r="K33" s="45">
        <f t="shared" si="8"/>
        <v>0.14822974324873595</v>
      </c>
      <c r="L33" s="45">
        <f t="shared" si="9"/>
        <v>0.60721096558755649</v>
      </c>
      <c r="M33" s="45">
        <f t="shared" si="10"/>
        <v>0.3615947506343139</v>
      </c>
      <c r="N33" s="38">
        <f t="shared" si="11"/>
        <v>44</v>
      </c>
      <c r="O33" s="24">
        <f t="shared" si="12"/>
        <v>10.411529135796263</v>
      </c>
      <c r="P33" s="24">
        <f t="shared" si="13"/>
        <v>3.2034706195811613E-2</v>
      </c>
      <c r="Q33" s="6">
        <f t="shared" si="24"/>
        <v>98216.686079064326</v>
      </c>
      <c r="R33" s="19">
        <f t="shared" si="14"/>
        <v>16.988844006613512</v>
      </c>
      <c r="S33" s="9">
        <f t="shared" si="15"/>
        <v>0.19100742825649852</v>
      </c>
      <c r="T33" s="9">
        <f t="shared" si="16"/>
        <v>10.190566021785491</v>
      </c>
      <c r="U33" s="24">
        <f t="shared" si="17"/>
        <v>5.2577762146926443E-2</v>
      </c>
      <c r="V33" s="6">
        <f t="shared" si="25"/>
        <v>97144.423005878387</v>
      </c>
      <c r="W33" s="6">
        <f t="shared" si="18"/>
        <v>15.735270559637824</v>
      </c>
      <c r="X33" s="9">
        <f t="shared" si="19"/>
        <v>0.25070140192200752</v>
      </c>
      <c r="Y33" s="9">
        <f t="shared" si="20"/>
        <v>9.8503905525011799</v>
      </c>
      <c r="Z33" s="24">
        <f t="shared" si="21"/>
        <v>8.4204052942066565E-2</v>
      </c>
    </row>
    <row r="34" spans="1:26" x14ac:dyDescent="0.2">
      <c r="A34" s="3">
        <f t="shared" si="26"/>
        <v>45</v>
      </c>
      <c r="B34" s="9">
        <f t="shared" si="0"/>
        <v>0.99922888299411228</v>
      </c>
      <c r="C34" s="10">
        <f t="shared" si="23"/>
        <v>99033.93516643063</v>
      </c>
      <c r="D34" s="9">
        <f t="shared" si="1"/>
        <v>17.816212977837793</v>
      </c>
      <c r="E34" s="45">
        <f t="shared" si="2"/>
        <v>8.0750937741421929</v>
      </c>
      <c r="F34" s="45">
        <f t="shared" si="3"/>
        <v>12.93912446025093</v>
      </c>
      <c r="G34" s="45">
        <f t="shared" si="4"/>
        <v>17.353780809525535</v>
      </c>
      <c r="H34" s="45">
        <f t="shared" si="5"/>
        <v>7.8932079287096659</v>
      </c>
      <c r="I34" s="45">
        <f t="shared" si="6"/>
        <v>12.643284257610999</v>
      </c>
      <c r="J34" s="9">
        <f t="shared" si="7"/>
        <v>0.15160890581724695</v>
      </c>
      <c r="K34" s="45">
        <f t="shared" si="8"/>
        <v>0.15502511867291502</v>
      </c>
      <c r="L34" s="45">
        <f t="shared" si="9"/>
        <v>0.60655044175592021</v>
      </c>
      <c r="M34" s="45">
        <f t="shared" si="10"/>
        <v>0.35993830930233467</v>
      </c>
      <c r="N34" s="38">
        <f t="shared" si="11"/>
        <v>45</v>
      </c>
      <c r="O34" s="24">
        <f t="shared" si="12"/>
        <v>10.383586643908945</v>
      </c>
      <c r="P34" s="24">
        <f t="shared" si="13"/>
        <v>3.4632534239757207E-2</v>
      </c>
      <c r="Q34" s="6">
        <f t="shared" si="24"/>
        <v>98077.20314548786</v>
      </c>
      <c r="R34" s="19">
        <f t="shared" si="14"/>
        <v>16.812162085688328</v>
      </c>
      <c r="S34" s="9">
        <f t="shared" si="15"/>
        <v>0.19942085306245971</v>
      </c>
      <c r="T34" s="9">
        <f t="shared" si="16"/>
        <v>10.147009366733702</v>
      </c>
      <c r="U34" s="24">
        <f t="shared" si="17"/>
        <v>5.6627247083714138E-2</v>
      </c>
      <c r="V34" s="6">
        <f t="shared" si="25"/>
        <v>96900.939262962493</v>
      </c>
      <c r="W34" s="6">
        <f t="shared" si="18"/>
        <v>15.510910787874941</v>
      </c>
      <c r="X34" s="9">
        <f t="shared" si="19"/>
        <v>0.2613852005773829</v>
      </c>
      <c r="Y34" s="9">
        <f t="shared" si="20"/>
        <v>9.7820734698559022</v>
      </c>
      <c r="Z34" s="24">
        <f t="shared" si="21"/>
        <v>9.0555527745822539E-2</v>
      </c>
    </row>
    <row r="35" spans="1:26" x14ac:dyDescent="0.2">
      <c r="A35" s="3">
        <f t="shared" si="26"/>
        <v>46</v>
      </c>
      <c r="B35" s="9">
        <f t="shared" si="0"/>
        <v>0.99916056266106057</v>
      </c>
      <c r="C35" s="10">
        <f t="shared" si="23"/>
        <v>98957.56841486381</v>
      </c>
      <c r="D35" s="9">
        <f t="shared" si="1"/>
        <v>17.670649765268767</v>
      </c>
      <c r="E35" s="45">
        <f t="shared" si="2"/>
        <v>8.0719508452604884</v>
      </c>
      <c r="F35" s="45">
        <f t="shared" si="3"/>
        <v>12.923981810188545</v>
      </c>
      <c r="G35" s="45">
        <f t="shared" si="4"/>
        <v>17.208212262849127</v>
      </c>
      <c r="H35" s="45">
        <f t="shared" si="5"/>
        <v>7.8897270692480834</v>
      </c>
      <c r="I35" s="45">
        <f t="shared" si="6"/>
        <v>12.627298527335636</v>
      </c>
      <c r="J35" s="9">
        <f t="shared" si="7"/>
        <v>0.15854048736815307</v>
      </c>
      <c r="K35" s="45">
        <f t="shared" si="8"/>
        <v>0.16211301305183545</v>
      </c>
      <c r="L35" s="45">
        <f t="shared" si="9"/>
        <v>0.60580887061635935</v>
      </c>
      <c r="M35" s="45">
        <f t="shared" si="10"/>
        <v>0.35808552528881771</v>
      </c>
      <c r="N35" s="38">
        <f t="shared" si="11"/>
        <v>46</v>
      </c>
      <c r="O35" s="24">
        <f t="shared" si="12"/>
        <v>10.353387948425196</v>
      </c>
      <c r="P35" s="24">
        <f t="shared" si="13"/>
        <v>3.7440122708767953E-2</v>
      </c>
      <c r="Q35" s="6">
        <f t="shared" si="24"/>
        <v>97926.003465824513</v>
      </c>
      <c r="R35" s="19">
        <f t="shared" si="14"/>
        <v>16.628405194418978</v>
      </c>
      <c r="S35" s="9">
        <f t="shared" si="15"/>
        <v>0.20817118121814304</v>
      </c>
      <c r="T35" s="9">
        <f t="shared" si="16"/>
        <v>10.100148613775177</v>
      </c>
      <c r="U35" s="24">
        <f t="shared" si="17"/>
        <v>6.0983915726116611E-2</v>
      </c>
      <c r="V35" s="6">
        <f t="shared" si="25"/>
        <v>96633.2640995283</v>
      </c>
      <c r="W35" s="6">
        <f t="shared" si="18"/>
        <v>15.278661472417868</v>
      </c>
      <c r="X35" s="9">
        <f t="shared" si="19"/>
        <v>0.27244469178962449</v>
      </c>
      <c r="Y35" s="9">
        <f t="shared" si="20"/>
        <v>9.7090558966253777</v>
      </c>
      <c r="Z35" s="24">
        <f t="shared" si="21"/>
        <v>9.7344009610791926E-2</v>
      </c>
    </row>
    <row r="36" spans="1:26" x14ac:dyDescent="0.2">
      <c r="A36" s="3">
        <f t="shared" si="26"/>
        <v>47</v>
      </c>
      <c r="B36" s="9">
        <f t="shared" si="0"/>
        <v>0.9990837761827337</v>
      </c>
      <c r="C36" s="10">
        <f t="shared" si="23"/>
        <v>98874.499736965721</v>
      </c>
      <c r="D36" s="9">
        <f t="shared" si="1"/>
        <v>17.518888262476437</v>
      </c>
      <c r="E36" s="45">
        <f t="shared" si="2"/>
        <v>8.0684206352181622</v>
      </c>
      <c r="F36" s="45">
        <f t="shared" si="3"/>
        <v>12.90700532445447</v>
      </c>
      <c r="G36" s="45">
        <f t="shared" si="4"/>
        <v>17.056444764520105</v>
      </c>
      <c r="H36" s="45">
        <f t="shared" si="5"/>
        <v>7.8858174954261404</v>
      </c>
      <c r="I36" s="45">
        <f t="shared" si="6"/>
        <v>12.609379444360332</v>
      </c>
      <c r="J36" s="9">
        <f t="shared" si="7"/>
        <v>0.16576722559635915</v>
      </c>
      <c r="K36" s="45">
        <f t="shared" si="8"/>
        <v>0.16950274127863685</v>
      </c>
      <c r="L36" s="45">
        <f t="shared" si="9"/>
        <v>0.60497642685564501</v>
      </c>
      <c r="M36" s="45">
        <f t="shared" si="10"/>
        <v>0.35601437809032521</v>
      </c>
      <c r="N36" s="38">
        <f t="shared" si="11"/>
        <v>47</v>
      </c>
      <c r="O36" s="24">
        <f t="shared" si="12"/>
        <v>10.320773856080322</v>
      </c>
      <c r="P36" s="24">
        <f t="shared" si="13"/>
        <v>4.0472271883688182E-2</v>
      </c>
      <c r="Q36" s="6">
        <f t="shared" si="24"/>
        <v>97761.666982352355</v>
      </c>
      <c r="R36" s="19">
        <f t="shared" si="14"/>
        <v>16.437410223229556</v>
      </c>
      <c r="S36" s="9">
        <f t="shared" si="15"/>
        <v>0.21726617984621077</v>
      </c>
      <c r="T36" s="9">
        <f t="shared" si="16"/>
        <v>10.04977908468314</v>
      </c>
      <c r="U36" s="24">
        <f t="shared" si="17"/>
        <v>6.5666797115625841E-2</v>
      </c>
      <c r="V36" s="6">
        <f t="shared" si="25"/>
        <v>96338.535832747482</v>
      </c>
      <c r="W36" s="6">
        <f t="shared" si="18"/>
        <v>15.03846135693542</v>
      </c>
      <c r="X36" s="9">
        <f t="shared" si="19"/>
        <v>0.28388279252688398</v>
      </c>
      <c r="Y36" s="9">
        <f t="shared" si="20"/>
        <v>9.6311086897239893</v>
      </c>
      <c r="Z36" s="24">
        <f t="shared" si="21"/>
        <v>0.10459080208915228</v>
      </c>
    </row>
    <row r="37" spans="1:26" x14ac:dyDescent="0.2">
      <c r="A37" s="3">
        <f t="shared" si="26"/>
        <v>48</v>
      </c>
      <c r="B37" s="9">
        <f t="shared" si="0"/>
        <v>0.99899747522516436</v>
      </c>
      <c r="C37" s="10">
        <f t="shared" si="23"/>
        <v>98783.908565386417</v>
      </c>
      <c r="D37" s="9">
        <f t="shared" si="1"/>
        <v>17.360738998155714</v>
      </c>
      <c r="E37" s="45">
        <f t="shared" si="2"/>
        <v>8.0644557616195822</v>
      </c>
      <c r="F37" s="45">
        <f t="shared" si="3"/>
        <v>12.887978960952488</v>
      </c>
      <c r="G37" s="45">
        <f t="shared" si="4"/>
        <v>16.898288761216136</v>
      </c>
      <c r="H37" s="45">
        <f t="shared" si="5"/>
        <v>7.8814268101752702</v>
      </c>
      <c r="I37" s="45">
        <f t="shared" si="6"/>
        <v>12.589299913930621</v>
      </c>
      <c r="J37" s="9">
        <f t="shared" si="7"/>
        <v>0.17329814294496504</v>
      </c>
      <c r="K37" s="45">
        <f t="shared" si="8"/>
        <v>0.17720353291532631</v>
      </c>
      <c r="L37" s="45">
        <f t="shared" si="9"/>
        <v>0.60404212540708235</v>
      </c>
      <c r="M37" s="45">
        <f t="shared" si="10"/>
        <v>0.35370070488554284</v>
      </c>
      <c r="N37" s="38">
        <f t="shared" si="11"/>
        <v>48</v>
      </c>
      <c r="O37" s="24">
        <f t="shared" si="12"/>
        <v>10.28557706701168</v>
      </c>
      <c r="P37" s="24">
        <f t="shared" si="13"/>
        <v>4.374453572000192E-2</v>
      </c>
      <c r="Q37" s="6">
        <f t="shared" si="24"/>
        <v>97582.605914546235</v>
      </c>
      <c r="R37" s="19">
        <f t="shared" si="14"/>
        <v>16.23902426388041</v>
      </c>
      <c r="S37" s="9">
        <f t="shared" si="15"/>
        <v>0.22671313029140816</v>
      </c>
      <c r="T37" s="9">
        <f t="shared" si="16"/>
        <v>9.9956896276344249</v>
      </c>
      <c r="U37" s="24">
        <f t="shared" si="17"/>
        <v>7.0695522147365741E-2</v>
      </c>
      <c r="V37" s="6">
        <f t="shared" si="25"/>
        <v>96013.572502993396</v>
      </c>
      <c r="W37" s="6">
        <f t="shared" si="18"/>
        <v>14.790274083917447</v>
      </c>
      <c r="X37" s="9">
        <f t="shared" si="19"/>
        <v>0.29570123409916838</v>
      </c>
      <c r="Y37" s="9">
        <f t="shared" si="20"/>
        <v>9.5480040810409008</v>
      </c>
      <c r="Z37" s="24">
        <f t="shared" si="21"/>
        <v>0.11231708090095871</v>
      </c>
    </row>
    <row r="38" spans="1:26" x14ac:dyDescent="0.2">
      <c r="A38" s="3">
        <f t="shared" si="26"/>
        <v>49</v>
      </c>
      <c r="B38" s="9">
        <f t="shared" si="0"/>
        <v>0.99890048184739311</v>
      </c>
      <c r="C38" s="10">
        <f t="shared" si="23"/>
        <v>98684.875249694524</v>
      </c>
      <c r="D38" s="9">
        <f t="shared" si="1"/>
        <v>17.196015379509916</v>
      </c>
      <c r="E38" s="45">
        <f t="shared" si="2"/>
        <v>8.060003134205294</v>
      </c>
      <c r="F38" s="45">
        <f t="shared" si="3"/>
        <v>12.866662797353738</v>
      </c>
      <c r="G38" s="45">
        <f t="shared" si="4"/>
        <v>16.73355756795317</v>
      </c>
      <c r="H38" s="45">
        <f t="shared" si="5"/>
        <v>7.876496318818754</v>
      </c>
      <c r="I38" s="45">
        <f t="shared" si="6"/>
        <v>12.566807914805318</v>
      </c>
      <c r="J38" s="9">
        <f t="shared" si="7"/>
        <v>0.18114212478524117</v>
      </c>
      <c r="K38" s="45">
        <f t="shared" si="8"/>
        <v>0.18522447786133145</v>
      </c>
      <c r="L38" s="45">
        <f t="shared" si="9"/>
        <v>0.60299369283878657</v>
      </c>
      <c r="M38" s="45">
        <f t="shared" si="10"/>
        <v>0.35111807984068572</v>
      </c>
      <c r="N38" s="38">
        <f t="shared" si="11"/>
        <v>49</v>
      </c>
      <c r="O38" s="24">
        <f t="shared" si="12"/>
        <v>10.247622211530594</v>
      </c>
      <c r="P38" s="24">
        <f t="shared" si="13"/>
        <v>4.7273218429127795E-2</v>
      </c>
      <c r="Q38" s="6">
        <f t="shared" si="24"/>
        <v>97387.046030477708</v>
      </c>
      <c r="R38" s="19">
        <f t="shared" si="14"/>
        <v>16.03310653594545</v>
      </c>
      <c r="S38" s="9">
        <f t="shared" si="15"/>
        <v>0.23651873638354914</v>
      </c>
      <c r="T38" s="9">
        <f t="shared" si="16"/>
        <v>9.9376633339520719</v>
      </c>
      <c r="U38" s="24">
        <f t="shared" si="17"/>
        <v>7.6090256934160494E-2</v>
      </c>
      <c r="V38" s="6">
        <f t="shared" si="25"/>
        <v>95654.840780660612</v>
      </c>
      <c r="W38" s="6">
        <f t="shared" si="18"/>
        <v>14.534090938584857</v>
      </c>
      <c r="X38" s="9">
        <f t="shared" si="19"/>
        <v>0.30790043149595847</v>
      </c>
      <c r="Y38" s="9">
        <f t="shared" si="20"/>
        <v>9.4595177221487035</v>
      </c>
      <c r="Z38" s="24">
        <f t="shared" si="21"/>
        <v>0.12054370383651447</v>
      </c>
    </row>
    <row r="39" spans="1:26" x14ac:dyDescent="0.2">
      <c r="A39" s="14">
        <f t="shared" si="26"/>
        <v>50</v>
      </c>
      <c r="B39" s="15">
        <f t="shared" si="0"/>
        <v>0.99879147253187961</v>
      </c>
      <c r="C39" s="16">
        <f t="shared" si="23"/>
        <v>98576.369437969741</v>
      </c>
      <c r="D39" s="15">
        <f t="shared" si="1"/>
        <v>17.024534933684688</v>
      </c>
      <c r="E39" s="15">
        <f t="shared" si="2"/>
        <v>8.0550032907337545</v>
      </c>
      <c r="F39" s="15">
        <f t="shared" si="3"/>
        <v>12.842790802671816</v>
      </c>
      <c r="G39" s="15">
        <f t="shared" si="4"/>
        <v>16.562068608258247</v>
      </c>
      <c r="H39" s="15">
        <f t="shared" si="5"/>
        <v>7.870960300134584</v>
      </c>
      <c r="I39" s="15">
        <f t="shared" si="6"/>
        <v>12.54162422046285</v>
      </c>
      <c r="J39" s="15">
        <f t="shared" si="7"/>
        <v>0.18930786030072821</v>
      </c>
      <c r="K39" s="15">
        <f t="shared" si="8"/>
        <v>0.19357446596810668</v>
      </c>
      <c r="L39" s="15">
        <f t="shared" si="9"/>
        <v>0.60181742670012228</v>
      </c>
      <c r="M39" s="15">
        <f t="shared" si="10"/>
        <v>0.34823771259581665</v>
      </c>
      <c r="N39" s="14">
        <f t="shared" ref="N39:N70" si="27">A39</f>
        <v>50</v>
      </c>
      <c r="O39" s="24">
        <f t="shared" si="12"/>
        <v>10.206725968693743</v>
      </c>
      <c r="P39" s="24">
        <f t="shared" si="13"/>
        <v>5.1075363454776035E-2</v>
      </c>
      <c r="Q39" s="6">
        <f t="shared" si="24"/>
        <v>97173.006115710945</v>
      </c>
      <c r="R39" s="19">
        <f t="shared" si="14"/>
        <v>15.819530459689206</v>
      </c>
      <c r="S39" s="9">
        <f t="shared" si="15"/>
        <v>0.24668902572908458</v>
      </c>
      <c r="T39" s="9">
        <f t="shared" si="16"/>
        <v>9.8754784224018337</v>
      </c>
      <c r="U39" s="24">
        <f t="shared" si="17"/>
        <v>8.1871620593026107E-2</v>
      </c>
      <c r="V39" s="6">
        <f t="shared" si="25"/>
        <v>95258.423153410171</v>
      </c>
      <c r="W39" s="6">
        <f t="shared" si="18"/>
        <v>14.269933666067818</v>
      </c>
      <c r="X39" s="9">
        <f t="shared" si="19"/>
        <v>0.3204793492348651</v>
      </c>
      <c r="Y39" s="9">
        <f t="shared" si="20"/>
        <v>9.3654309812358854</v>
      </c>
      <c r="Z39" s="24">
        <f t="shared" si="21"/>
        <v>0.12929099720936155</v>
      </c>
    </row>
    <row r="40" spans="1:26" x14ac:dyDescent="0.2">
      <c r="A40" s="3">
        <f t="shared" si="26"/>
        <v>51</v>
      </c>
      <c r="B40" s="9">
        <f t="shared" si="0"/>
        <v>0.99866896026142316</v>
      </c>
      <c r="C40" s="10">
        <f t="shared" si="23"/>
        <v>98457.237187796374</v>
      </c>
      <c r="D40" s="9">
        <f t="shared" si="1"/>
        <v>16.846120679941905</v>
      </c>
      <c r="E40" s="45">
        <f t="shared" si="2"/>
        <v>8.0493896618134784</v>
      </c>
      <c r="F40" s="45">
        <f t="shared" si="3"/>
        <v>12.816068511860912</v>
      </c>
      <c r="G40" s="45">
        <f t="shared" si="4"/>
        <v>16.383644784925924</v>
      </c>
      <c r="H40" s="45">
        <f t="shared" si="5"/>
        <v>7.864745200462151</v>
      </c>
      <c r="I40" s="45">
        <f t="shared" si="6"/>
        <v>12.513440035556435</v>
      </c>
      <c r="J40" s="9">
        <f t="shared" si="7"/>
        <v>0.19780377714562269</v>
      </c>
      <c r="K40" s="45">
        <f t="shared" si="8"/>
        <v>0.20226212029547952</v>
      </c>
      <c r="L40" s="45">
        <f t="shared" si="9"/>
        <v>0.60049804232177117</v>
      </c>
      <c r="M40" s="45">
        <f t="shared" si="10"/>
        <v>0.3450283757029759</v>
      </c>
      <c r="N40" s="38">
        <f t="shared" si="27"/>
        <v>51</v>
      </c>
      <c r="O40" s="24">
        <f t="shared" si="12"/>
        <v>10.162697279297074</v>
      </c>
      <c r="P40" s="24">
        <f t="shared" si="13"/>
        <v>5.5168733670792891E-2</v>
      </c>
      <c r="Q40" s="6">
        <f t="shared" si="24"/>
        <v>96938.275546539939</v>
      </c>
      <c r="R40" s="19">
        <f t="shared" si="14"/>
        <v>15.598185873081396</v>
      </c>
      <c r="S40" s="9">
        <f t="shared" si="15"/>
        <v>0.2572292441389803</v>
      </c>
      <c r="T40" s="9">
        <f t="shared" si="16"/>
        <v>9.8089093070667328</v>
      </c>
      <c r="U40" s="24">
        <f t="shared" si="17"/>
        <v>8.8060585964316762E-2</v>
      </c>
      <c r="V40" s="6">
        <f t="shared" si="25"/>
        <v>94819.983696411378</v>
      </c>
      <c r="W40" s="6">
        <f t="shared" si="18"/>
        <v>13.997857334046381</v>
      </c>
      <c r="X40" s="9">
        <f t="shared" si="19"/>
        <v>0.33343536504540972</v>
      </c>
      <c r="Y40" s="9">
        <f t="shared" si="20"/>
        <v>9.2655334968409768</v>
      </c>
      <c r="Z40" s="24">
        <f t="shared" si="21"/>
        <v>0.13857851843428504</v>
      </c>
    </row>
    <row r="41" spans="1:26" x14ac:dyDescent="0.2">
      <c r="A41" s="3">
        <f t="shared" si="26"/>
        <v>52</v>
      </c>
      <c r="B41" s="9">
        <f t="shared" ref="B41:B72" si="28">EXP(-(A+B/LN(cc)*cc^x*(cc-1)))</f>
        <v>0.99853127440738698</v>
      </c>
      <c r="C41" s="10">
        <f t="shared" si="23"/>
        <v>98326.18669254893</v>
      </c>
      <c r="D41" s="9">
        <f t="shared" ref="D41:D72" si="29">1+v*B41*D42</f>
        <v>16.660602638118974</v>
      </c>
      <c r="E41" s="45">
        <f t="shared" ref="E41:E72" si="30">D41-L41*D51</f>
        <v>8.0430877587697918</v>
      </c>
      <c r="F41" s="45">
        <f t="shared" ref="F41:F72" si="31">D41-M41*D61</f>
        <v>12.78617063315904</v>
      </c>
      <c r="G41" s="45">
        <f t="shared" ref="G41:G72" si="32">D41-(m-1)/(2*m)-(m^2-1)/(12*m^2)*(A+B*cc^A41+delta)</f>
        <v>16.198115986884353</v>
      </c>
      <c r="H41" s="45">
        <f t="shared" ref="H41:H72" si="33">G41-L41*G51</f>
        <v>7.8577687447419731</v>
      </c>
      <c r="I41" s="45">
        <f t="shared" ref="I41:I72" si="34">G41-M41*G61</f>
        <v>12.481914582760567</v>
      </c>
      <c r="J41" s="9">
        <f t="shared" ref="J41:J72" si="35">(1-(1-v)*D41)</f>
        <v>0.20663796961338132</v>
      </c>
      <c r="K41" s="45">
        <f t="shared" ref="K41:K72" si="36">1-d_m*G41</f>
        <v>0.21129572374066552</v>
      </c>
      <c r="L41" s="45">
        <f t="shared" ref="L41:L72" si="37">v^10*C51/C41</f>
        <v>0.59901850674617663</v>
      </c>
      <c r="M41" s="45">
        <f t="shared" ref="M41:M72" si="38">v^20*C61/C41</f>
        <v>0.34145637332574075</v>
      </c>
      <c r="N41" s="38">
        <f t="shared" si="27"/>
        <v>52</v>
      </c>
      <c r="O41" s="24">
        <f t="shared" ref="O41:O72" si="39">1+v^2*B41*O42</f>
        <v>10.115337666828696</v>
      </c>
      <c r="P41" s="24">
        <f t="shared" ref="P41:P72" si="40">(1-(1-v^2)*O41)</f>
        <v>5.9571781542002711E-2</v>
      </c>
      <c r="Q41" s="6">
        <f t="shared" si="24"/>
        <v>96680.38989497986</v>
      </c>
      <c r="R41" s="19">
        <f t="shared" ref="R41:R72" si="41">1+v*Q42/Q41*R42</f>
        <v>15.368981387959257</v>
      </c>
      <c r="S41" s="9">
        <f t="shared" ref="S41:S72" si="42">(1-(1-v)*R41)</f>
        <v>0.26814374343051073</v>
      </c>
      <c r="T41" s="9">
        <f t="shared" ref="T41:T72" si="43">1+v^2*Q42/Q41*T42</f>
        <v>9.7377278645343353</v>
      </c>
      <c r="U41" s="24">
        <f t="shared" si="17"/>
        <v>9.4678361800662025E-2</v>
      </c>
      <c r="V41" s="6">
        <f t="shared" si="25"/>
        <v>94334.732883697186</v>
      </c>
      <c r="W41" s="6">
        <f t="shared" ref="W41:W72" si="44">1+v*V42/V41*W42</f>
        <v>13.717953207363436</v>
      </c>
      <c r="X41" s="9">
        <f t="shared" ref="X41:X72" si="45">(1-(1-v)*W41)</f>
        <v>0.34676413298269282</v>
      </c>
      <c r="Y41" s="9">
        <f t="shared" ref="Y41:Y72" si="46">1+v^2*V42/V41*Y42</f>
        <v>9.1596259884223734</v>
      </c>
      <c r="Z41" s="24">
        <f t="shared" si="21"/>
        <v>0.14842479472717107</v>
      </c>
    </row>
    <row r="42" spans="1:26" x14ac:dyDescent="0.2">
      <c r="A42" s="3">
        <f t="shared" si="26"/>
        <v>53</v>
      </c>
      <c r="B42" s="9">
        <f t="shared" si="28"/>
        <v>0.99837653816669603</v>
      </c>
      <c r="C42" s="10">
        <f t="shared" ref="C42:C73" si="47">C41*B41</f>
        <v>98181.772505729532</v>
      </c>
      <c r="D42" s="9">
        <f t="shared" si="29"/>
        <v>16.467819477946712</v>
      </c>
      <c r="E42" s="45">
        <f t="shared" si="30"/>
        <v>8.0360142786253874</v>
      </c>
      <c r="F42" s="45">
        <f t="shared" si="31"/>
        <v>12.752738630411407</v>
      </c>
      <c r="G42" s="45">
        <f t="shared" si="32"/>
        <v>16.005320736722336</v>
      </c>
      <c r="H42" s="45">
        <f t="shared" si="33"/>
        <v>7.8499389584800543</v>
      </c>
      <c r="I42" s="45">
        <f t="shared" si="34"/>
        <v>12.446672688995717</v>
      </c>
      <c r="J42" s="9">
        <f t="shared" si="35"/>
        <v>0.21581812009777479</v>
      </c>
      <c r="K42" s="45">
        <f t="shared" si="36"/>
        <v>0.22068313881834456</v>
      </c>
      <c r="L42" s="45">
        <f t="shared" si="37"/>
        <v>0.5973598597263382</v>
      </c>
      <c r="M42" s="45">
        <f t="shared" si="38"/>
        <v>0.33748556648232197</v>
      </c>
      <c r="N42" s="38">
        <f t="shared" si="27"/>
        <v>53</v>
      </c>
      <c r="O42" s="24">
        <f t="shared" si="39"/>
        <v>10.064441680750516</v>
      </c>
      <c r="P42" s="24">
        <f t="shared" si="40"/>
        <v>6.4303607912082894E-2</v>
      </c>
      <c r="Q42" s="6">
        <f t="shared" si="24"/>
        <v>96396.604523668269</v>
      </c>
      <c r="R42" s="19">
        <f t="shared" si="41"/>
        <v>15.13184687716408</v>
      </c>
      <c r="S42" s="9">
        <f t="shared" si="42"/>
        <v>0.27943586299218592</v>
      </c>
      <c r="T42" s="9">
        <f t="shared" si="43"/>
        <v>9.6617049154104073</v>
      </c>
      <c r="U42" s="24">
        <f t="shared" si="17"/>
        <v>0.10174625502987078</v>
      </c>
      <c r="V42" s="6">
        <f t="shared" si="25"/>
        <v>93797.392097726857</v>
      </c>
      <c r="W42" s="6">
        <f t="shared" si="44"/>
        <v>13.430351595102806</v>
      </c>
      <c r="X42" s="9">
        <f t="shared" si="45"/>
        <v>0.3604594478522466</v>
      </c>
      <c r="Y42" s="9">
        <f t="shared" si="46"/>
        <v>9.0475233182869719</v>
      </c>
      <c r="Z42" s="24">
        <f t="shared" si="21"/>
        <v>0.15884703843590453</v>
      </c>
    </row>
    <row r="43" spans="1:26" x14ac:dyDescent="0.2">
      <c r="A43" s="3">
        <f t="shared" si="26"/>
        <v>54</v>
      </c>
      <c r="B43" s="9">
        <f t="shared" si="28"/>
        <v>0.99820264325484998</v>
      </c>
      <c r="C43" s="10">
        <f t="shared" si="47"/>
        <v>98022.37814534035</v>
      </c>
      <c r="D43" s="9">
        <f t="shared" si="29"/>
        <v>16.267620312540139</v>
      </c>
      <c r="E43" s="45">
        <f t="shared" si="30"/>
        <v>8.0280761204457161</v>
      </c>
      <c r="F43" s="45">
        <f t="shared" si="31"/>
        <v>12.715378338166451</v>
      </c>
      <c r="G43" s="45">
        <f t="shared" si="32"/>
        <v>15.80510798216728</v>
      </c>
      <c r="H43" s="45">
        <f t="shared" si="33"/>
        <v>7.8411530949521735</v>
      </c>
      <c r="I43" s="45">
        <f t="shared" si="34"/>
        <v>12.40730243711101</v>
      </c>
      <c r="J43" s="9">
        <f t="shared" si="35"/>
        <v>0.22535141368856393</v>
      </c>
      <c r="K43" s="45">
        <f t="shared" si="36"/>
        <v>0.23043172043160698</v>
      </c>
      <c r="L43" s="45">
        <f t="shared" si="37"/>
        <v>0.59550102209439404</v>
      </c>
      <c r="M43" s="45">
        <f t="shared" si="38"/>
        <v>0.33307747352538053</v>
      </c>
      <c r="N43" s="38">
        <f t="shared" si="27"/>
        <v>54</v>
      </c>
      <c r="O43" s="24">
        <f t="shared" si="39"/>
        <v>10.009797477190766</v>
      </c>
      <c r="P43" s="24">
        <f t="shared" si="40"/>
        <v>6.9383908016277362E-2</v>
      </c>
      <c r="Q43" s="6">
        <f t="shared" si="24"/>
        <v>96083.866172680966</v>
      </c>
      <c r="R43" s="19">
        <f t="shared" si="41"/>
        <v>14.886736080818372</v>
      </c>
      <c r="S43" s="9">
        <f t="shared" si="42"/>
        <v>0.2911078056753148</v>
      </c>
      <c r="T43" s="9">
        <f t="shared" si="43"/>
        <v>9.580611933936682</v>
      </c>
      <c r="U43" s="24">
        <f t="shared" si="17"/>
        <v>0.10928551181087476</v>
      </c>
      <c r="V43" s="6">
        <f t="shared" si="25"/>
        <v>93202.158745728491</v>
      </c>
      <c r="W43" s="6">
        <f t="shared" si="44"/>
        <v>13.135224624381275</v>
      </c>
      <c r="X43" s="9">
        <f t="shared" si="45"/>
        <v>0.37451311312470048</v>
      </c>
      <c r="Y43" s="9">
        <f t="shared" si="46"/>
        <v>8.9290577928749144</v>
      </c>
      <c r="Z43" s="24">
        <f t="shared" si="21"/>
        <v>0.16986084011820468</v>
      </c>
    </row>
    <row r="44" spans="1:26" x14ac:dyDescent="0.2">
      <c r="A44" s="3">
        <f t="shared" si="26"/>
        <v>55</v>
      </c>
      <c r="B44" s="9">
        <f t="shared" si="28"/>
        <v>0.99800722152882837</v>
      </c>
      <c r="C44" s="10">
        <f t="shared" si="47"/>
        <v>97846.196962805174</v>
      </c>
      <c r="D44" s="9">
        <f t="shared" si="29"/>
        <v>16.059866637794798</v>
      </c>
      <c r="E44" s="45">
        <f t="shared" si="30"/>
        <v>8.0191693077128345</v>
      </c>
      <c r="F44" s="45">
        <f t="shared" si="31"/>
        <v>12.673657686404807</v>
      </c>
      <c r="G44" s="45">
        <f t="shared" si="32"/>
        <v>15.597339033219045</v>
      </c>
      <c r="H44" s="45">
        <f t="shared" si="33"/>
        <v>7.831296462583067</v>
      </c>
      <c r="I44" s="45">
        <f t="shared" si="34"/>
        <v>12.36335296990007</v>
      </c>
      <c r="J44" s="9">
        <f t="shared" si="35"/>
        <v>0.23524444581929449</v>
      </c>
      <c r="K44" s="45">
        <f t="shared" si="36"/>
        <v>0.2405482215507535</v>
      </c>
      <c r="L44" s="45">
        <f t="shared" si="37"/>
        <v>0.59341859229438343</v>
      </c>
      <c r="M44" s="45">
        <f t="shared" si="38"/>
        <v>0.32819146836918245</v>
      </c>
      <c r="N44" s="38">
        <f t="shared" si="27"/>
        <v>55</v>
      </c>
      <c r="O44" s="24">
        <f t="shared" si="39"/>
        <v>9.9511875526728701</v>
      </c>
      <c r="P44" s="24">
        <f t="shared" si="40"/>
        <v>7.483290326624048E-2</v>
      </c>
      <c r="Q44" s="6">
        <f t="shared" si="24"/>
        <v>95738.782600840641</v>
      </c>
      <c r="R44" s="19">
        <f t="shared" si="41"/>
        <v>14.633629315760963</v>
      </c>
      <c r="S44" s="9">
        <f t="shared" si="42"/>
        <v>0.30316050877328671</v>
      </c>
      <c r="T44" s="9">
        <f t="shared" si="43"/>
        <v>9.4942229976502599</v>
      </c>
      <c r="U44" s="24">
        <f t="shared" si="17"/>
        <v>0.11731713627287765</v>
      </c>
      <c r="V44" s="6">
        <f t="shared" si="25"/>
        <v>92542.673205534418</v>
      </c>
      <c r="W44" s="6">
        <f t="shared" si="44"/>
        <v>12.832788888774695</v>
      </c>
      <c r="X44" s="9">
        <f t="shared" si="45"/>
        <v>0.38891481482025192</v>
      </c>
      <c r="Y44" s="9">
        <f t="shared" si="46"/>
        <v>8.8040826838380681</v>
      </c>
      <c r="Z44" s="24">
        <f t="shared" si="21"/>
        <v>0.18147984118512228</v>
      </c>
    </row>
    <row r="45" spans="1:26" x14ac:dyDescent="0.2">
      <c r="A45" s="3">
        <f t="shared" si="26"/>
        <v>56</v>
      </c>
      <c r="B45" s="9">
        <f t="shared" si="28"/>
        <v>0.99778761317702136</v>
      </c>
      <c r="C45" s="10">
        <f t="shared" si="47"/>
        <v>97651.21116801168</v>
      </c>
      <c r="D45" s="9">
        <f t="shared" si="29"/>
        <v>15.844434417479581</v>
      </c>
      <c r="E45" s="45">
        <f t="shared" si="30"/>
        <v>8.0091778121233634</v>
      </c>
      <c r="F45" s="45">
        <f t="shared" si="31"/>
        <v>12.627104634782114</v>
      </c>
      <c r="G45" s="45">
        <f t="shared" si="32"/>
        <v>15.381889644699775</v>
      </c>
      <c r="H45" s="45">
        <f t="shared" si="33"/>
        <v>7.8202411484458398</v>
      </c>
      <c r="I45" s="45">
        <f t="shared" si="34"/>
        <v>12.314332558231701</v>
      </c>
      <c r="J45" s="9">
        <f t="shared" si="35"/>
        <v>0.24550312297716193</v>
      </c>
      <c r="K45" s="45">
        <f t="shared" si="36"/>
        <v>0.25103869181162797</v>
      </c>
      <c r="L45" s="45">
        <f t="shared" si="37"/>
        <v>0.59108663252899518</v>
      </c>
      <c r="M45" s="45">
        <f t="shared" si="38"/>
        <v>0.32278510310896791</v>
      </c>
      <c r="N45" s="38">
        <f t="shared" si="27"/>
        <v>56</v>
      </c>
      <c r="O45" s="24">
        <f t="shared" si="39"/>
        <v>9.8883896468245887</v>
      </c>
      <c r="P45" s="24">
        <f t="shared" si="40"/>
        <v>8.0671257324697487E-2</v>
      </c>
      <c r="Q45" s="6">
        <f t="shared" si="24"/>
        <v>95357.590425796094</v>
      </c>
      <c r="R45" s="19">
        <f t="shared" si="41"/>
        <v>14.372536267521244</v>
      </c>
      <c r="S45" s="9">
        <f t="shared" si="42"/>
        <v>0.31559351107041622</v>
      </c>
      <c r="T45" s="9">
        <f t="shared" si="43"/>
        <v>9.4023169864871488</v>
      </c>
      <c r="U45" s="24">
        <f t="shared" si="17"/>
        <v>0.12586168606355241</v>
      </c>
      <c r="V45" s="6">
        <f t="shared" si="25"/>
        <v>91811.989211470544</v>
      </c>
      <c r="W45" s="6">
        <f t="shared" si="44"/>
        <v>12.523307913063974</v>
      </c>
      <c r="X45" s="9">
        <f t="shared" si="45"/>
        <v>0.40365200413981006</v>
      </c>
      <c r="Y45" s="9">
        <f t="shared" si="46"/>
        <v>8.6724759407735021</v>
      </c>
      <c r="Z45" s="24">
        <f t="shared" si="21"/>
        <v>0.19371538872627247</v>
      </c>
    </row>
    <row r="46" spans="1:26" x14ac:dyDescent="0.2">
      <c r="A46" s="3">
        <f t="shared" si="26"/>
        <v>57</v>
      </c>
      <c r="B46" s="9">
        <f t="shared" si="28"/>
        <v>0.99754083107299685</v>
      </c>
      <c r="C46" s="10">
        <f t="shared" si="47"/>
        <v>97435.168915175673</v>
      </c>
      <c r="D46" s="9">
        <f t="shared" si="29"/>
        <v>15.621216311479978</v>
      </c>
      <c r="E46" s="45">
        <f t="shared" si="30"/>
        <v>7.9979722753575277</v>
      </c>
      <c r="F46" s="45">
        <f t="shared" si="31"/>
        <v>12.575205443605318</v>
      </c>
      <c r="G46" s="45">
        <f t="shared" si="32"/>
        <v>15.158652241638817</v>
      </c>
      <c r="H46" s="45">
        <f t="shared" si="33"/>
        <v>7.80784463534361</v>
      </c>
      <c r="I46" s="45">
        <f t="shared" si="34"/>
        <v>12.259707074387785</v>
      </c>
      <c r="J46" s="9">
        <f t="shared" si="35"/>
        <v>0.25613255659619072</v>
      </c>
      <c r="K46" s="45">
        <f t="shared" si="36"/>
        <v>0.26190836915915217</v>
      </c>
      <c r="L46" s="45">
        <f t="shared" si="37"/>
        <v>0.58847644682736477</v>
      </c>
      <c r="M46" s="45">
        <f t="shared" si="38"/>
        <v>0.31681458595461914</v>
      </c>
      <c r="N46" s="38">
        <f t="shared" si="27"/>
        <v>57</v>
      </c>
      <c r="O46" s="24">
        <f t="shared" si="39"/>
        <v>9.8211778300414228</v>
      </c>
      <c r="P46" s="24">
        <f t="shared" si="40"/>
        <v>8.6919974984810411E-2</v>
      </c>
      <c r="Q46" s="6">
        <f t="shared" si="24"/>
        <v>94936.121415288158</v>
      </c>
      <c r="R46" s="19">
        <f t="shared" si="41"/>
        <v>14.103498839108864</v>
      </c>
      <c r="S46" s="9">
        <f t="shared" si="42"/>
        <v>0.32840481718529146</v>
      </c>
      <c r="T46" s="9">
        <f t="shared" si="43"/>
        <v>9.3046800374127923</v>
      </c>
      <c r="U46" s="24">
        <f t="shared" si="17"/>
        <v>0.13493904414076019</v>
      </c>
      <c r="V46" s="6">
        <f t="shared" si="25"/>
        <v>91002.549763866409</v>
      </c>
      <c r="W46" s="6">
        <f t="shared" si="44"/>
        <v>12.207094370068992</v>
      </c>
      <c r="X46" s="9">
        <f t="shared" si="45"/>
        <v>0.41870979190147595</v>
      </c>
      <c r="Y46" s="9">
        <f t="shared" si="46"/>
        <v>8.5341440579463708</v>
      </c>
      <c r="Z46" s="24">
        <f t="shared" si="21"/>
        <v>0.2065761760185908</v>
      </c>
    </row>
    <row r="47" spans="1:26" x14ac:dyDescent="0.2">
      <c r="A47" s="3">
        <f t="shared" si="26"/>
        <v>58</v>
      </c>
      <c r="B47" s="9">
        <f t="shared" si="28"/>
        <v>0.99726352084579795</v>
      </c>
      <c r="C47" s="10">
        <f t="shared" si="47"/>
        <v>97195.559375382174</v>
      </c>
      <c r="D47" s="9">
        <f t="shared" si="29"/>
        <v>15.390124041880496</v>
      </c>
      <c r="E47" s="45">
        <f t="shared" si="30"/>
        <v>7.9854086270592255</v>
      </c>
      <c r="F47" s="45">
        <f t="shared" si="31"/>
        <v>12.517403440625886</v>
      </c>
      <c r="G47" s="45">
        <f t="shared" si="32"/>
        <v>14.927538282142372</v>
      </c>
      <c r="H47" s="45">
        <f t="shared" si="33"/>
        <v>7.7939483121025219</v>
      </c>
      <c r="I47" s="45">
        <f t="shared" si="34"/>
        <v>12.198899045500427</v>
      </c>
      <c r="J47" s="9">
        <f t="shared" si="35"/>
        <v>0.2671369503866422</v>
      </c>
      <c r="K47" s="45">
        <f t="shared" si="36"/>
        <v>0.27316156479657483</v>
      </c>
      <c r="L47" s="45">
        <f t="shared" si="37"/>
        <v>0.58555635444659282</v>
      </c>
      <c r="M47" s="45">
        <f t="shared" si="38"/>
        <v>0.31023544952797</v>
      </c>
      <c r="N47" s="38">
        <f t="shared" si="27"/>
        <v>58</v>
      </c>
      <c r="O47" s="24">
        <f t="shared" si="39"/>
        <v>9.7493237917486297</v>
      </c>
      <c r="P47" s="24">
        <f t="shared" si="40"/>
        <v>9.3600282399786572E-2</v>
      </c>
      <c r="Q47" s="6">
        <f t="shared" si="24"/>
        <v>94469.767622934422</v>
      </c>
      <c r="R47" s="19">
        <f t="shared" si="41"/>
        <v>13.826594025360533</v>
      </c>
      <c r="S47" s="9">
        <f t="shared" si="42"/>
        <v>0.34159076069711669</v>
      </c>
      <c r="T47" s="9">
        <f t="shared" si="43"/>
        <v>9.2011082564733666</v>
      </c>
      <c r="U47" s="24">
        <f t="shared" si="17"/>
        <v>0.14456816663172722</v>
      </c>
      <c r="V47" s="6">
        <f t="shared" si="25"/>
        <v>90106.171215001465</v>
      </c>
      <c r="W47" s="6">
        <f t="shared" si="44"/>
        <v>11.884511979999578</v>
      </c>
      <c r="X47" s="9">
        <f t="shared" si="45"/>
        <v>0.43407085809525758</v>
      </c>
      <c r="Y47" s="9">
        <f t="shared" si="46"/>
        <v>8.3890260469817761</v>
      </c>
      <c r="Z47" s="24">
        <f t="shared" si="21"/>
        <v>0.22006787318309962</v>
      </c>
    </row>
    <row r="48" spans="1:26" x14ac:dyDescent="0.2">
      <c r="A48" s="3">
        <f t="shared" si="26"/>
        <v>59</v>
      </c>
      <c r="B48" s="9">
        <f t="shared" si="28"/>
        <v>0.99695191617142243</v>
      </c>
      <c r="C48" s="10">
        <f t="shared" si="47"/>
        <v>96929.585753270439</v>
      </c>
      <c r="D48" s="9">
        <f t="shared" si="29"/>
        <v>15.151090888353922</v>
      </c>
      <c r="E48" s="45">
        <f t="shared" si="30"/>
        <v>7.9713265996523957</v>
      </c>
      <c r="F48" s="45">
        <f t="shared" si="31"/>
        <v>12.453098479054706</v>
      </c>
      <c r="G48" s="45">
        <f t="shared" si="32"/>
        <v>14.688480749171612</v>
      </c>
      <c r="H48" s="45">
        <f t="shared" si="33"/>
        <v>7.7783758796968794</v>
      </c>
      <c r="I48" s="45">
        <f t="shared" si="34"/>
        <v>12.1312875000079</v>
      </c>
      <c r="J48" s="9">
        <f t="shared" si="35"/>
        <v>0.27851948150695527</v>
      </c>
      <c r="K48" s="45">
        <f t="shared" si="36"/>
        <v>0.28480154185802509</v>
      </c>
      <c r="L48" s="45">
        <f t="shared" si="37"/>
        <v>0.58229146342756</v>
      </c>
      <c r="M48" s="45">
        <f t="shared" si="38"/>
        <v>0.30300344809555402</v>
      </c>
      <c r="N48" s="38">
        <f t="shared" si="27"/>
        <v>59</v>
      </c>
      <c r="O48" s="24">
        <f t="shared" si="39"/>
        <v>9.672598344138569</v>
      </c>
      <c r="P48" s="24">
        <f t="shared" si="40"/>
        <v>0.10073348727963349</v>
      </c>
      <c r="Q48" s="6">
        <f t="shared" si="24"/>
        <v>93953.445943006082</v>
      </c>
      <c r="R48" s="19">
        <f t="shared" si="41"/>
        <v>13.541936775685835</v>
      </c>
      <c r="S48" s="9">
        <f t="shared" si="42"/>
        <v>0.35514586782448332</v>
      </c>
      <c r="T48" s="9">
        <f t="shared" si="43"/>
        <v>9.0914106850298904</v>
      </c>
      <c r="U48" s="24">
        <f t="shared" si="17"/>
        <v>0.15476680706071255</v>
      </c>
      <c r="V48" s="6">
        <f t="shared" si="25"/>
        <v>89114.038859209861</v>
      </c>
      <c r="W48" s="6">
        <f t="shared" si="44"/>
        <v>11.555977018297007</v>
      </c>
      <c r="X48" s="9">
        <f t="shared" si="45"/>
        <v>0.44971538008109424</v>
      </c>
      <c r="Y48" s="9">
        <f t="shared" si="46"/>
        <v>8.2370974565135082</v>
      </c>
      <c r="Z48" s="24">
        <f t="shared" si="21"/>
        <v>0.23419275347606783</v>
      </c>
    </row>
    <row r="49" spans="1:26" x14ac:dyDescent="0.2">
      <c r="A49" s="14">
        <f t="shared" si="26"/>
        <v>60</v>
      </c>
      <c r="B49" s="15">
        <f t="shared" si="28"/>
        <v>0.99660178873805105</v>
      </c>
      <c r="C49" s="16">
        <f t="shared" si="47"/>
        <v>96634.136250425174</v>
      </c>
      <c r="D49" s="15">
        <f t="shared" si="29"/>
        <v>14.904074300627279</v>
      </c>
      <c r="E49" s="15">
        <f t="shared" si="30"/>
        <v>7.9555481438787812</v>
      </c>
      <c r="F49" s="15">
        <f t="shared" si="31"/>
        <v>12.381647322482584</v>
      </c>
      <c r="G49" s="15">
        <f t="shared" si="32"/>
        <v>14.441436758949703</v>
      </c>
      <c r="H49" s="15">
        <f t="shared" si="33"/>
        <v>7.7609316598530453</v>
      </c>
      <c r="I49" s="15">
        <f t="shared" si="34"/>
        <v>12.056208861518083</v>
      </c>
      <c r="J49" s="15">
        <f t="shared" si="35"/>
        <v>0.29028217616060492</v>
      </c>
      <c r="K49" s="15">
        <f t="shared" si="36"/>
        <v>0.29683038840227483</v>
      </c>
      <c r="L49" s="15">
        <f t="shared" si="37"/>
        <v>0.57864345089717528</v>
      </c>
      <c r="M49" s="15">
        <f t="shared" si="38"/>
        <v>0.29507572455936687</v>
      </c>
      <c r="N49" s="14">
        <f t="shared" si="27"/>
        <v>60</v>
      </c>
      <c r="O49" s="24">
        <f t="shared" si="39"/>
        <v>9.5907731549699928</v>
      </c>
      <c r="P49" s="24">
        <f t="shared" si="40"/>
        <v>0.10834081779190474</v>
      </c>
      <c r="Q49" s="6">
        <f t="shared" si="24"/>
        <v>93381.562888657354</v>
      </c>
      <c r="R49" s="19">
        <f t="shared" si="41"/>
        <v>13.249682801882464</v>
      </c>
      <c r="S49" s="9">
        <f t="shared" si="42"/>
        <v>0.36906272371988191</v>
      </c>
      <c r="T49" s="9">
        <f t="shared" si="43"/>
        <v>8.9754125108060361</v>
      </c>
      <c r="U49" s="24">
        <f t="shared" si="17"/>
        <v>0.16555121781621829</v>
      </c>
      <c r="V49" s="6">
        <f t="shared" si="25"/>
        <v>88016.718141232981</v>
      </c>
      <c r="W49" s="6">
        <f t="shared" si="44"/>
        <v>11.221959354708128</v>
      </c>
      <c r="X49" s="9">
        <f t="shared" si="45"/>
        <v>0.46562098310913613</v>
      </c>
      <c r="Y49" s="9">
        <f t="shared" si="46"/>
        <v>8.0783743684169558</v>
      </c>
      <c r="Z49" s="24">
        <f t="shared" si="21"/>
        <v>0.24894932175715323</v>
      </c>
    </row>
    <row r="50" spans="1:26" x14ac:dyDescent="0.2">
      <c r="A50" s="3">
        <f t="shared" si="26"/>
        <v>61</v>
      </c>
      <c r="B50" s="9">
        <f t="shared" si="28"/>
        <v>0.99620839228149105</v>
      </c>
      <c r="C50" s="10">
        <f t="shared" si="47"/>
        <v>96305.753040330266</v>
      </c>
      <c r="D50" s="9">
        <f t="shared" si="29"/>
        <v>14.649058611609565</v>
      </c>
      <c r="E50" s="45">
        <f t="shared" si="30"/>
        <v>7.9378757532955548</v>
      </c>
      <c r="F50" s="45">
        <f t="shared" si="31"/>
        <v>12.302365235485887</v>
      </c>
      <c r="G50" s="45">
        <f t="shared" si="32"/>
        <v>14.18639026952731</v>
      </c>
      <c r="H50" s="45">
        <f t="shared" si="33"/>
        <v>7.741398818088614</v>
      </c>
      <c r="I50" s="45">
        <f t="shared" si="34"/>
        <v>11.972959187832991</v>
      </c>
      <c r="J50" s="9">
        <f t="shared" si="35"/>
        <v>0.30242578039954371</v>
      </c>
      <c r="K50" s="45">
        <f t="shared" si="36"/>
        <v>0.30924888552967211</v>
      </c>
      <c r="L50" s="45">
        <f t="shared" si="37"/>
        <v>0.5745703589123371</v>
      </c>
      <c r="M50" s="45">
        <f t="shared" si="38"/>
        <v>0.28641228807432378</v>
      </c>
      <c r="N50" s="38">
        <f t="shared" si="27"/>
        <v>61</v>
      </c>
      <c r="O50" s="24">
        <f t="shared" si="39"/>
        <v>9.5036227211146223</v>
      </c>
      <c r="P50" s="24">
        <f t="shared" si="40"/>
        <v>0.11644323908004584</v>
      </c>
      <c r="Q50" s="6">
        <f t="shared" si="24"/>
        <v>92747.98068665083</v>
      </c>
      <c r="R50" s="19">
        <f t="shared" si="41"/>
        <v>12.95003128137612</v>
      </c>
      <c r="S50" s="9">
        <f t="shared" si="42"/>
        <v>0.38333184374399365</v>
      </c>
      <c r="T50" s="9">
        <f t="shared" si="43"/>
        <v>8.8529585072188226</v>
      </c>
      <c r="U50" s="24">
        <f t="shared" si="17"/>
        <v>0.17693583039462135</v>
      </c>
      <c r="V50" s="6">
        <f t="shared" si="25"/>
        <v>86804.186494053938</v>
      </c>
      <c r="W50" s="6">
        <f t="shared" si="44"/>
        <v>10.882982944698414</v>
      </c>
      <c r="X50" s="9">
        <f t="shared" si="45"/>
        <v>0.48176271691912254</v>
      </c>
      <c r="Y50" s="9">
        <f t="shared" si="46"/>
        <v>7.9129172888758061</v>
      </c>
      <c r="Z50" s="24">
        <f t="shared" si="21"/>
        <v>0.26433195273490184</v>
      </c>
    </row>
    <row r="51" spans="1:26" x14ac:dyDescent="0.2">
      <c r="A51" s="3">
        <f t="shared" si="26"/>
        <v>62</v>
      </c>
      <c r="B51" s="9">
        <f t="shared" si="28"/>
        <v>0.99576640002728212</v>
      </c>
      <c r="C51" s="10">
        <f t="shared" si="47"/>
        <v>95940.599403765736</v>
      </c>
      <c r="D51" s="9">
        <f t="shared" si="29"/>
        <v>14.386057830097558</v>
      </c>
      <c r="E51" s="45">
        <f t="shared" si="30"/>
        <v>7.918090711676534</v>
      </c>
      <c r="F51" s="45">
        <f t="shared" si="31"/>
        <v>12.214529102561446</v>
      </c>
      <c r="G51" s="45">
        <f t="shared" si="32"/>
        <v>13.923354868360443</v>
      </c>
      <c r="H51" s="45">
        <f t="shared" si="33"/>
        <v>7.7195375200285676</v>
      </c>
      <c r="I51" s="45">
        <f t="shared" si="34"/>
        <v>11.880798095553676</v>
      </c>
      <c r="J51" s="9">
        <f t="shared" si="35"/>
        <v>0.31494962713821073</v>
      </c>
      <c r="K51" s="45">
        <f t="shared" si="36"/>
        <v>0.32205637165187773</v>
      </c>
      <c r="L51" s="45">
        <f t="shared" si="37"/>
        <v>0.57002641734811488</v>
      </c>
      <c r="M51" s="45">
        <f t="shared" si="38"/>
        <v>0.2769778397521061</v>
      </c>
      <c r="N51" s="38">
        <f t="shared" si="27"/>
        <v>62</v>
      </c>
      <c r="O51" s="24">
        <f t="shared" si="39"/>
        <v>9.4109265919331655</v>
      </c>
      <c r="P51" s="24">
        <f t="shared" si="40"/>
        <v>0.12506124655496587</v>
      </c>
      <c r="Q51" s="6">
        <f t="shared" si="24"/>
        <v>92045.986139538538</v>
      </c>
      <c r="R51" s="19">
        <f t="shared" si="41"/>
        <v>12.643227399945779</v>
      </c>
      <c r="S51" s="9">
        <f t="shared" si="42"/>
        <v>0.39794155238353368</v>
      </c>
      <c r="T51" s="9">
        <f t="shared" si="43"/>
        <v>8.7239166762713687</v>
      </c>
      <c r="U51" s="24">
        <f t="shared" si="17"/>
        <v>0.18893291671853429</v>
      </c>
      <c r="V51" s="6">
        <f t="shared" si="25"/>
        <v>85465.8918141631</v>
      </c>
      <c r="W51" s="6">
        <f t="shared" si="44"/>
        <v>10.53962569466033</v>
      </c>
      <c r="X51" s="9">
        <f t="shared" si="45"/>
        <v>0.49811306215903139</v>
      </c>
      <c r="Y51" s="9">
        <f t="shared" si="46"/>
        <v>7.7408348415779296</v>
      </c>
      <c r="Z51" s="24">
        <f t="shared" si="21"/>
        <v>0.28033054760840059</v>
      </c>
    </row>
    <row r="52" spans="1:26" x14ac:dyDescent="0.2">
      <c r="A52" s="3">
        <f t="shared" si="26"/>
        <v>63</v>
      </c>
      <c r="B52" s="9">
        <f t="shared" si="28"/>
        <v>0.99526983481229825</v>
      </c>
      <c r="C52" s="10">
        <f t="shared" si="47"/>
        <v>95534.425284747413</v>
      </c>
      <c r="D52" s="9">
        <f t="shared" si="29"/>
        <v>14.115118486843246</v>
      </c>
      <c r="E52" s="45">
        <f t="shared" si="30"/>
        <v>7.8959512846190254</v>
      </c>
      <c r="F52" s="45">
        <f t="shared" si="31"/>
        <v>12.11738243939406</v>
      </c>
      <c r="G52" s="45">
        <f t="shared" si="32"/>
        <v>13.65237661261407</v>
      </c>
      <c r="H52" s="45">
        <f t="shared" si="33"/>
        <v>7.6950830486358974</v>
      </c>
      <c r="I52" s="45">
        <f t="shared" si="34"/>
        <v>11.778954748668889</v>
      </c>
      <c r="J52" s="9">
        <f t="shared" si="35"/>
        <v>0.32785150062651136</v>
      </c>
      <c r="K52" s="45">
        <f t="shared" si="36"/>
        <v>0.3352506041943234</v>
      </c>
      <c r="L52" s="45">
        <f t="shared" si="37"/>
        <v>0.56496190861724527</v>
      </c>
      <c r="M52" s="45">
        <f t="shared" si="38"/>
        <v>0.26674397544356521</v>
      </c>
      <c r="N52" s="38">
        <f t="shared" si="27"/>
        <v>63</v>
      </c>
      <c r="O52" s="24">
        <f t="shared" si="39"/>
        <v>9.3124718481686592</v>
      </c>
      <c r="P52" s="24">
        <f t="shared" si="40"/>
        <v>0.13421463543103107</v>
      </c>
      <c r="Q52" s="6">
        <f t="shared" si="24"/>
        <v>91268.264144869856</v>
      </c>
      <c r="R52" s="19">
        <f t="shared" si="41"/>
        <v>12.329564671926569</v>
      </c>
      <c r="S52" s="9">
        <f t="shared" si="42"/>
        <v>0.41287787276540078</v>
      </c>
      <c r="T52" s="9">
        <f t="shared" si="43"/>
        <v>8.5881820611146544</v>
      </c>
      <c r="U52" s="24">
        <f t="shared" si="17"/>
        <v>0.20155223468094996</v>
      </c>
      <c r="V52" s="6">
        <f t="shared" si="25"/>
        <v>83990.844651222651</v>
      </c>
      <c r="W52" s="6">
        <f t="shared" si="44"/>
        <v>10.192518625104231</v>
      </c>
      <c r="X52" s="9">
        <f t="shared" si="45"/>
        <v>0.5146419702331313</v>
      </c>
      <c r="Y52" s="9">
        <f t="shared" si="46"/>
        <v>7.5622871603328639</v>
      </c>
      <c r="Z52" s="24">
        <f t="shared" si="21"/>
        <v>0.29693021865386027</v>
      </c>
    </row>
    <row r="53" spans="1:26" x14ac:dyDescent="0.2">
      <c r="A53" s="3">
        <f t="shared" si="26"/>
        <v>64</v>
      </c>
      <c r="B53" s="9">
        <f t="shared" si="28"/>
        <v>0.99471199109198305</v>
      </c>
      <c r="C53" s="10">
        <f t="shared" si="47"/>
        <v>95082.5316720384</v>
      </c>
      <c r="D53" s="9">
        <f t="shared" si="29"/>
        <v>13.836322502211182</v>
      </c>
      <c r="E53" s="45">
        <f t="shared" si="30"/>
        <v>7.8711908860128581</v>
      </c>
      <c r="F53" s="45">
        <f t="shared" si="31"/>
        <v>12.010142694452135</v>
      </c>
      <c r="G53" s="45">
        <f t="shared" si="32"/>
        <v>13.373536890340928</v>
      </c>
      <c r="H53" s="45">
        <f t="shared" si="33"/>
        <v>7.6677439210760028</v>
      </c>
      <c r="I53" s="45">
        <f t="shared" si="34"/>
        <v>11.666636317097268</v>
      </c>
      <c r="J53" s="9">
        <f t="shared" si="35"/>
        <v>0.34112749989470492</v>
      </c>
      <c r="K53" s="45">
        <f t="shared" si="36"/>
        <v>0.34882762028223535</v>
      </c>
      <c r="L53" s="45">
        <f t="shared" si="37"/>
        <v>0.55932309293767035</v>
      </c>
      <c r="M53" s="45">
        <f t="shared" si="38"/>
        <v>0.25569177910985391</v>
      </c>
      <c r="N53" s="38">
        <f t="shared" si="27"/>
        <v>64</v>
      </c>
      <c r="O53" s="24">
        <f t="shared" si="39"/>
        <v>9.208055837776211</v>
      </c>
      <c r="P53" s="24">
        <f t="shared" si="40"/>
        <v>0.14392224637454665</v>
      </c>
      <c r="Q53" s="6">
        <f t="shared" si="24"/>
        <v>90406.878291641842</v>
      </c>
      <c r="R53" s="19">
        <f t="shared" si="41"/>
        <v>12.00938697028703</v>
      </c>
      <c r="S53" s="9">
        <f t="shared" si="42"/>
        <v>0.42812442998633127</v>
      </c>
      <c r="T53" s="9">
        <f t="shared" si="43"/>
        <v>8.445680684330366</v>
      </c>
      <c r="U53" s="24">
        <f t="shared" si="17"/>
        <v>0.21480066200103121</v>
      </c>
      <c r="V53" s="6">
        <f t="shared" si="25"/>
        <v>82367.752279782653</v>
      </c>
      <c r="W53" s="6">
        <f t="shared" si="44"/>
        <v>9.8423442615092025</v>
      </c>
      <c r="X53" s="9">
        <f t="shared" si="45"/>
        <v>0.53131693992813267</v>
      </c>
      <c r="Y53" s="9">
        <f t="shared" si="46"/>
        <v>7.3774888699616445</v>
      </c>
      <c r="Z53" s="24">
        <f t="shared" si="21"/>
        <v>0.31411101208973324</v>
      </c>
    </row>
    <row r="54" spans="1:26" x14ac:dyDescent="0.2">
      <c r="A54" s="3">
        <f t="shared" si="26"/>
        <v>65</v>
      </c>
      <c r="B54" s="9">
        <f t="shared" si="28"/>
        <v>0.99408534797044545</v>
      </c>
      <c r="C54" s="10">
        <f t="shared" si="47"/>
        <v>94579.734397559863</v>
      </c>
      <c r="D54" s="9">
        <f t="shared" si="29"/>
        <v>13.549790037743087</v>
      </c>
      <c r="E54" s="45">
        <f t="shared" si="30"/>
        <v>7.8435162617604197</v>
      </c>
      <c r="F54" s="45">
        <f t="shared" si="31"/>
        <v>11.892011258710387</v>
      </c>
      <c r="G54" s="45">
        <f t="shared" si="32"/>
        <v>13.086955264764262</v>
      </c>
      <c r="H54" s="45">
        <f t="shared" si="33"/>
        <v>7.637200057710257</v>
      </c>
      <c r="I54" s="45">
        <f t="shared" si="34"/>
        <v>11.54303932046416</v>
      </c>
      <c r="J54" s="9">
        <f t="shared" si="35"/>
        <v>0.35477190296461425</v>
      </c>
      <c r="K54" s="45">
        <f t="shared" si="36"/>
        <v>0.36278159824934486</v>
      </c>
      <c r="L54" s="45">
        <f t="shared" si="37"/>
        <v>0.55305221749165034</v>
      </c>
      <c r="M54" s="45">
        <f t="shared" si="38"/>
        <v>0.24381479555584576</v>
      </c>
      <c r="N54" s="38">
        <f t="shared" si="27"/>
        <v>65</v>
      </c>
      <c r="O54" s="24">
        <f t="shared" si="39"/>
        <v>9.0974891648928136</v>
      </c>
      <c r="P54" s="24">
        <f t="shared" si="40"/>
        <v>0.15420168761767428</v>
      </c>
      <c r="Q54" s="6">
        <f t="shared" si="24"/>
        <v>89453.261587129688</v>
      </c>
      <c r="R54" s="19">
        <f t="shared" si="41"/>
        <v>11.683090194143448</v>
      </c>
      <c r="S54" s="9">
        <f t="shared" si="42"/>
        <v>0.44366237170745426</v>
      </c>
      <c r="T54" s="9">
        <f t="shared" si="43"/>
        <v>8.2963735572129877</v>
      </c>
      <c r="U54" s="24">
        <f t="shared" si="17"/>
        <v>0.22868182347906407</v>
      </c>
      <c r="V54" s="6">
        <f t="shared" si="25"/>
        <v>80585.203849713216</v>
      </c>
      <c r="W54" s="6">
        <f t="shared" si="44"/>
        <v>9.4898341911000408</v>
      </c>
      <c r="X54" s="9">
        <f t="shared" si="45"/>
        <v>0.54810313375714048</v>
      </c>
      <c r="Y54" s="9">
        <f t="shared" si="46"/>
        <v>7.1867115381065094</v>
      </c>
      <c r="Z54" s="24">
        <f t="shared" si="21"/>
        <v>0.33184768013068688</v>
      </c>
    </row>
    <row r="55" spans="1:26" x14ac:dyDescent="0.2">
      <c r="A55" s="3">
        <f t="shared" si="26"/>
        <v>66</v>
      </c>
      <c r="B55" s="9">
        <f t="shared" si="28"/>
        <v>0.99338147232075569</v>
      </c>
      <c r="C55" s="10">
        <f t="shared" si="47"/>
        <v>94020.328179550605</v>
      </c>
      <c r="D55" s="9">
        <f t="shared" si="29"/>
        <v>13.25568228777677</v>
      </c>
      <c r="E55" s="45">
        <f t="shared" si="30"/>
        <v>7.812605747656157</v>
      </c>
      <c r="F55" s="45">
        <f t="shared" si="31"/>
        <v>11.762186597812294</v>
      </c>
      <c r="G55" s="45">
        <f t="shared" si="32"/>
        <v>12.792792257711913</v>
      </c>
      <c r="H55" s="45">
        <f t="shared" si="33"/>
        <v>7.6031010726086912</v>
      </c>
      <c r="I55" s="45">
        <f t="shared" si="34"/>
        <v>11.407364253261532</v>
      </c>
      <c r="J55" s="9">
        <f t="shared" si="35"/>
        <v>0.36877703391539118</v>
      </c>
      <c r="K55" s="45">
        <f t="shared" si="36"/>
        <v>0.37710472210938817</v>
      </c>
      <c r="L55" s="45">
        <f t="shared" si="37"/>
        <v>0.54608763816551709</v>
      </c>
      <c r="M55" s="45">
        <f t="shared" si="38"/>
        <v>0.23112233496365533</v>
      </c>
      <c r="N55" s="38">
        <f t="shared" si="27"/>
        <v>66</v>
      </c>
      <c r="O55" s="24">
        <f t="shared" si="39"/>
        <v>8.980598921934563</v>
      </c>
      <c r="P55" s="24">
        <f t="shared" si="40"/>
        <v>0.16506903446866816</v>
      </c>
      <c r="Q55" s="6">
        <f t="shared" si="24"/>
        <v>88398.221109903985</v>
      </c>
      <c r="R55" s="19">
        <f t="shared" si="41"/>
        <v>11.351123497528993</v>
      </c>
      <c r="S55" s="9">
        <f t="shared" si="42"/>
        <v>0.45947030964147595</v>
      </c>
      <c r="T55" s="9">
        <f t="shared" si="43"/>
        <v>8.1402606940737883</v>
      </c>
      <c r="U55" s="24">
        <f t="shared" si="17"/>
        <v>0.24319571778452254</v>
      </c>
      <c r="V55" s="6">
        <f t="shared" si="25"/>
        <v>78631.9166519438</v>
      </c>
      <c r="W55" s="6">
        <f t="shared" si="44"/>
        <v>9.1357657357739974</v>
      </c>
      <c r="X55" s="9">
        <f t="shared" si="45"/>
        <v>0.56496353639171393</v>
      </c>
      <c r="Y55" s="9">
        <f t="shared" si="46"/>
        <v>6.9902854773667915</v>
      </c>
      <c r="Z55" s="24">
        <f t="shared" si="21"/>
        <v>0.35010951344208918</v>
      </c>
    </row>
    <row r="56" spans="1:26" x14ac:dyDescent="0.2">
      <c r="A56" s="3">
        <f t="shared" si="26"/>
        <v>67</v>
      </c>
      <c r="B56" s="9">
        <f t="shared" si="28"/>
        <v>0.99259091099373209</v>
      </c>
      <c r="C56" s="10">
        <f t="shared" si="47"/>
        <v>93398.052035082612</v>
      </c>
      <c r="D56" s="9">
        <f t="shared" si="29"/>
        <v>12.954204160967555</v>
      </c>
      <c r="E56" s="45">
        <f t="shared" si="30"/>
        <v>7.7781076760588963</v>
      </c>
      <c r="F56" s="45">
        <f t="shared" si="31"/>
        <v>11.619880882666196</v>
      </c>
      <c r="G56" s="45">
        <f t="shared" si="32"/>
        <v>12.491252021937996</v>
      </c>
      <c r="H56" s="45">
        <f t="shared" si="33"/>
        <v>7.565064775396479</v>
      </c>
      <c r="I56" s="45">
        <f t="shared" si="34"/>
        <v>11.258833827403945</v>
      </c>
      <c r="J56" s="9">
        <f t="shared" si="35"/>
        <v>0.38313313519202052</v>
      </c>
      <c r="K56" s="45">
        <f t="shared" si="36"/>
        <v>0.39178705143779302</v>
      </c>
      <c r="L56" s="45">
        <f t="shared" si="37"/>
        <v>0.53836408859292828</v>
      </c>
      <c r="M56" s="45">
        <f t="shared" si="38"/>
        <v>0.21764301162784538</v>
      </c>
      <c r="N56" s="38">
        <f t="shared" si="27"/>
        <v>67</v>
      </c>
      <c r="O56" s="24">
        <f t="shared" si="39"/>
        <v>8.8572321475629945</v>
      </c>
      <c r="P56" s="24">
        <f t="shared" si="40"/>
        <v>0.176538507822941</v>
      </c>
      <c r="Q56" s="6">
        <f t="shared" si="24"/>
        <v>87231.961239480006</v>
      </c>
      <c r="R56" s="19">
        <f t="shared" si="41"/>
        <v>11.013990000939964</v>
      </c>
      <c r="S56" s="9">
        <f t="shared" si="42"/>
        <v>0.47552428566952498</v>
      </c>
      <c r="T56" s="9">
        <f t="shared" si="43"/>
        <v>7.9773850541709015</v>
      </c>
      <c r="U56" s="24">
        <f t="shared" si="17"/>
        <v>0.2583383509727728</v>
      </c>
      <c r="V56" s="6">
        <f t="shared" si="25"/>
        <v>76497.054002350735</v>
      </c>
      <c r="W56" s="6">
        <f t="shared" si="44"/>
        <v>8.7809577068972562</v>
      </c>
      <c r="X56" s="9">
        <f t="shared" si="45"/>
        <v>0.58185915681441591</v>
      </c>
      <c r="Y56" s="9">
        <f t="shared" si="46"/>
        <v>6.7886007776248016</v>
      </c>
      <c r="Z56" s="24">
        <f t="shared" si="21"/>
        <v>0.36886024516413363</v>
      </c>
    </row>
    <row r="57" spans="1:26" x14ac:dyDescent="0.2">
      <c r="A57" s="3">
        <f t="shared" si="26"/>
        <v>68</v>
      </c>
      <c r="B57" s="9">
        <f t="shared" si="28"/>
        <v>0.99170307104776678</v>
      </c>
      <c r="C57" s="10">
        <f t="shared" si="47"/>
        <v>92706.05755454264</v>
      </c>
      <c r="D57" s="9">
        <f t="shared" si="29"/>
        <v>12.645606795300582</v>
      </c>
      <c r="E57" s="45">
        <f t="shared" si="30"/>
        <v>7.7396390273141726</v>
      </c>
      <c r="F57" s="45">
        <f t="shared" si="31"/>
        <v>11.464340407485961</v>
      </c>
      <c r="G57" s="45">
        <f t="shared" si="32"/>
        <v>12.182584845794697</v>
      </c>
      <c r="H57" s="45">
        <f t="shared" si="33"/>
        <v>7.5226759985569771</v>
      </c>
      <c r="I57" s="45">
        <f t="shared" si="34"/>
        <v>11.096715052521244</v>
      </c>
      <c r="J57" s="9">
        <f t="shared" si="35"/>
        <v>0.39782824784282877</v>
      </c>
      <c r="K57" s="45">
        <f t="shared" si="36"/>
        <v>0.40681639941642422</v>
      </c>
      <c r="L57" s="45">
        <f t="shared" si="37"/>
        <v>0.52981313783397044</v>
      </c>
      <c r="M57" s="45">
        <f t="shared" si="38"/>
        <v>0.20342835427842881</v>
      </c>
      <c r="N57" s="38">
        <f t="shared" si="27"/>
        <v>68</v>
      </c>
      <c r="O57" s="24">
        <f t="shared" si="39"/>
        <v>8.7272594849933132</v>
      </c>
      <c r="P57" s="24">
        <f t="shared" si="40"/>
        <v>0.18862213404824013</v>
      </c>
      <c r="Q57" s="6">
        <f t="shared" si="24"/>
        <v>85944.131073061726</v>
      </c>
      <c r="R57" s="19">
        <f t="shared" si="41"/>
        <v>10.672246906720474</v>
      </c>
      <c r="S57" s="9">
        <f t="shared" si="42"/>
        <v>0.49179776634664352</v>
      </c>
      <c r="T57" s="9">
        <f t="shared" si="43"/>
        <v>7.8078363226948149</v>
      </c>
      <c r="U57" s="24">
        <f t="shared" si="17"/>
        <v>0.27410138496488068</v>
      </c>
      <c r="V57" s="6">
        <f t="shared" si="25"/>
        <v>74170.625083613297</v>
      </c>
      <c r="W57" s="6">
        <f t="shared" si="44"/>
        <v>8.4262652267620126</v>
      </c>
      <c r="X57" s="9">
        <f t="shared" si="45"/>
        <v>0.5987492749160942</v>
      </c>
      <c r="Y57" s="9">
        <f t="shared" si="46"/>
        <v>6.5821074532912958</v>
      </c>
      <c r="Z57" s="24">
        <f t="shared" si="21"/>
        <v>0.38805803722235077</v>
      </c>
    </row>
    <row r="58" spans="1:26" x14ac:dyDescent="0.2">
      <c r="A58" s="3">
        <f t="shared" si="26"/>
        <v>69</v>
      </c>
      <c r="B58" s="9">
        <f t="shared" si="28"/>
        <v>0.99070608687319361</v>
      </c>
      <c r="C58" s="10">
        <f t="shared" si="47"/>
        <v>91936.881981570958</v>
      </c>
      <c r="D58" s="9">
        <f t="shared" si="29"/>
        <v>12.330189844170238</v>
      </c>
      <c r="E58" s="45">
        <f t="shared" si="30"/>
        <v>7.6967844471239895</v>
      </c>
      <c r="F58" s="45">
        <f t="shared" si="31"/>
        <v>11.294869933213194</v>
      </c>
      <c r="G58" s="45">
        <f t="shared" si="32"/>
        <v>11.867089427688965</v>
      </c>
      <c r="H58" s="45">
        <f t="shared" si="33"/>
        <v>7.4754858927320429</v>
      </c>
      <c r="I58" s="45">
        <f t="shared" si="34"/>
        <v>10.920345187679322</v>
      </c>
      <c r="J58" s="9">
        <f t="shared" si="35"/>
        <v>0.41284810265855942</v>
      </c>
      <c r="K58" s="45">
        <f t="shared" si="36"/>
        <v>0.42217822208775813</v>
      </c>
      <c r="L58" s="45">
        <f t="shared" si="37"/>
        <v>0.5203638849726141</v>
      </c>
      <c r="M58" s="45">
        <f t="shared" si="38"/>
        <v>0.18855624579657707</v>
      </c>
      <c r="N58" s="38">
        <f t="shared" si="27"/>
        <v>69</v>
      </c>
      <c r="O58" s="24">
        <f t="shared" si="39"/>
        <v>8.5905790058754228</v>
      </c>
      <c r="P58" s="24">
        <f t="shared" si="40"/>
        <v>0.20132938947643408</v>
      </c>
      <c r="Q58" s="6">
        <f t="shared" si="24"/>
        <v>84523.902684933055</v>
      </c>
      <c r="R58" s="19">
        <f t="shared" si="41"/>
        <v>10.326504941115305</v>
      </c>
      <c r="S58" s="9">
        <f t="shared" si="42"/>
        <v>0.50826166947069917</v>
      </c>
      <c r="T58" s="9">
        <f t="shared" si="43"/>
        <v>7.6317544318015553</v>
      </c>
      <c r="U58" s="24">
        <f t="shared" si="17"/>
        <v>0.29047181019531976</v>
      </c>
      <c r="V58" s="6">
        <f t="shared" si="25"/>
        <v>71643.975953450878</v>
      </c>
      <c r="W58" s="6">
        <f t="shared" si="44"/>
        <v>8.0725736240084309</v>
      </c>
      <c r="X58" s="9">
        <f t="shared" si="45"/>
        <v>0.61559173219007435</v>
      </c>
      <c r="Y58" s="9">
        <f t="shared" si="46"/>
        <v>6.3713146001036947</v>
      </c>
      <c r="Z58" s="24">
        <f t="shared" si="21"/>
        <v>0.40765555872051773</v>
      </c>
    </row>
    <row r="59" spans="1:26" x14ac:dyDescent="0.2">
      <c r="A59" s="14">
        <f t="shared" si="26"/>
        <v>70</v>
      </c>
      <c r="B59" s="15">
        <f t="shared" si="28"/>
        <v>0.98958667303685266</v>
      </c>
      <c r="C59" s="16">
        <f t="shared" si="47"/>
        <v>91082.428587284783</v>
      </c>
      <c r="D59" s="15">
        <f t="shared" si="29"/>
        <v>12.008303465588256</v>
      </c>
      <c r="E59" s="15">
        <f t="shared" si="30"/>
        <v>7.6490957803829343</v>
      </c>
      <c r="F59" s="15">
        <f t="shared" si="31"/>
        <v>11.110860863590503</v>
      </c>
      <c r="G59" s="15">
        <f t="shared" si="32"/>
        <v>11.545114852226645</v>
      </c>
      <c r="H59" s="15">
        <f t="shared" si="33"/>
        <v>7.4230118650877248</v>
      </c>
      <c r="I59" s="15">
        <f t="shared" si="34"/>
        <v>10.729161326286917</v>
      </c>
      <c r="J59" s="15">
        <f t="shared" si="35"/>
        <v>0.42817602544817768</v>
      </c>
      <c r="K59" s="15">
        <f t="shared" si="36"/>
        <v>0.43785552213422863</v>
      </c>
      <c r="L59" s="15">
        <f t="shared" si="37"/>
        <v>0.50994394579573599</v>
      </c>
      <c r="M59" s="15">
        <f t="shared" si="38"/>
        <v>0.17313385927456582</v>
      </c>
      <c r="N59" s="14">
        <f t="shared" si="27"/>
        <v>70</v>
      </c>
      <c r="O59" s="24">
        <f t="shared" si="39"/>
        <v>8.4471201548686974</v>
      </c>
      <c r="P59" s="24">
        <f t="shared" si="40"/>
        <v>0.21466683367433825</v>
      </c>
      <c r="Q59" s="6">
        <f t="shared" si="24"/>
        <v>82960.087973578324</v>
      </c>
      <c r="R59" s="19">
        <f t="shared" si="41"/>
        <v>9.9774270502059572</v>
      </c>
      <c r="S59" s="9">
        <f t="shared" si="42"/>
        <v>0.52488442618066822</v>
      </c>
      <c r="T59" s="9">
        <f t="shared" si="43"/>
        <v>7.4493327135664176</v>
      </c>
      <c r="U59" s="24">
        <f t="shared" si="17"/>
        <v>0.3074316524802192</v>
      </c>
      <c r="V59" s="6">
        <f t="shared" si="25"/>
        <v>68910.378397620283</v>
      </c>
      <c r="W59" s="6">
        <f t="shared" si="44"/>
        <v>7.7207914359416403</v>
      </c>
      <c r="X59" s="9">
        <f t="shared" si="45"/>
        <v>0.63234326495515958</v>
      </c>
      <c r="Y59" s="9">
        <f t="shared" si="46"/>
        <v>6.1567884715438694</v>
      </c>
      <c r="Z59" s="24">
        <f t="shared" si="21"/>
        <v>0.42760016477710017</v>
      </c>
    </row>
    <row r="60" spans="1:26" x14ac:dyDescent="0.2">
      <c r="A60" s="3">
        <f t="shared" si="26"/>
        <v>71</v>
      </c>
      <c r="B60" s="9">
        <f t="shared" si="28"/>
        <v>0.98832996164179732</v>
      </c>
      <c r="C60" s="10">
        <f t="shared" si="47"/>
        <v>90133.957477807868</v>
      </c>
      <c r="D60" s="9">
        <f t="shared" si="29"/>
        <v>11.680349941856196</v>
      </c>
      <c r="E60" s="45">
        <f t="shared" si="30"/>
        <v>7.5960923053049934</v>
      </c>
      <c r="F60" s="45">
        <f t="shared" si="31"/>
        <v>10.91182283798419</v>
      </c>
      <c r="G60" s="45">
        <f t="shared" si="32"/>
        <v>11.217062195201086</v>
      </c>
      <c r="H60" s="45">
        <f t="shared" si="33"/>
        <v>7.3647383720850641</v>
      </c>
      <c r="I60" s="45">
        <f t="shared" si="34"/>
        <v>10.522733008878047</v>
      </c>
      <c r="J60" s="9">
        <f t="shared" si="35"/>
        <v>0.44379285991160911</v>
      </c>
      <c r="K60" s="45">
        <f t="shared" si="36"/>
        <v>0.45382877072954642</v>
      </c>
      <c r="L60" s="45">
        <f t="shared" si="37"/>
        <v>0.49848079287713831</v>
      </c>
      <c r="M60" s="45">
        <f t="shared" si="38"/>
        <v>0.15729966287711064</v>
      </c>
      <c r="N60" s="38">
        <f t="shared" si="27"/>
        <v>71</v>
      </c>
      <c r="O60" s="24">
        <f t="shared" si="39"/>
        <v>8.2968477592229846</v>
      </c>
      <c r="P60" s="24">
        <f t="shared" si="40"/>
        <v>0.22863773667087839</v>
      </c>
      <c r="Q60" s="6">
        <f t="shared" si="24"/>
        <v>81241.30290611276</v>
      </c>
      <c r="R60" s="19">
        <f t="shared" si="41"/>
        <v>9.6257262843048483</v>
      </c>
      <c r="S60" s="9">
        <f t="shared" si="42"/>
        <v>0.54163208169976862</v>
      </c>
      <c r="T60" s="9">
        <f t="shared" si="43"/>
        <v>7.2608205695826991</v>
      </c>
      <c r="U60" s="24">
        <f t="shared" si="17"/>
        <v>0.3249577248233767</v>
      </c>
      <c r="V60" s="6">
        <f t="shared" si="25"/>
        <v>65965.718859207118</v>
      </c>
      <c r="W60" s="6">
        <f t="shared" si="44"/>
        <v>7.3718425788588524</v>
      </c>
      <c r="X60" s="9">
        <f t="shared" si="45"/>
        <v>0.64895987719719717</v>
      </c>
      <c r="Y60" s="9">
        <f t="shared" si="46"/>
        <v>5.9391494061945691</v>
      </c>
      <c r="Z60" s="24">
        <f t="shared" si="21"/>
        <v>0.44783418219052717</v>
      </c>
    </row>
    <row r="61" spans="1:26" x14ac:dyDescent="0.2">
      <c r="A61" s="3">
        <f t="shared" si="26"/>
        <v>72</v>
      </c>
      <c r="B61" s="9">
        <f t="shared" si="28"/>
        <v>0.98691932299126284</v>
      </c>
      <c r="C61" s="10">
        <f t="shared" si="47"/>
        <v>89082.090736665239</v>
      </c>
      <c r="D61" s="9">
        <f t="shared" si="29"/>
        <v>11.346784853430817</v>
      </c>
      <c r="E61" s="45">
        <f t="shared" si="30"/>
        <v>7.5372618884452134</v>
      </c>
      <c r="F61" s="45">
        <f t="shared" si="31"/>
        <v>10.697417903168061</v>
      </c>
      <c r="G61" s="45">
        <f t="shared" si="32"/>
        <v>10.883385680953813</v>
      </c>
      <c r="H61" s="45">
        <f t="shared" si="33"/>
        <v>7.300118817096557</v>
      </c>
      <c r="I61" s="45">
        <f t="shared" si="34"/>
        <v>10.30079679568718</v>
      </c>
      <c r="J61" s="9">
        <f t="shared" si="35"/>
        <v>0.45967691174138903</v>
      </c>
      <c r="K61" s="45">
        <f t="shared" si="36"/>
        <v>0.47007585118552186</v>
      </c>
      <c r="L61" s="45">
        <f t="shared" si="37"/>
        <v>0.48590351485930477</v>
      </c>
      <c r="M61" s="45">
        <f t="shared" si="38"/>
        <v>0.14122398133441016</v>
      </c>
      <c r="N61" s="38">
        <f t="shared" si="27"/>
        <v>72</v>
      </c>
      <c r="O61" s="24">
        <f t="shared" si="39"/>
        <v>8.1397660364151019</v>
      </c>
      <c r="P61" s="24">
        <f t="shared" si="40"/>
        <v>0.24324170636503539</v>
      </c>
      <c r="Q61" s="6">
        <f t="shared" si="24"/>
        <v>79356.188900154593</v>
      </c>
      <c r="R61" s="19">
        <f t="shared" si="41"/>
        <v>9.2721628160171985</v>
      </c>
      <c r="S61" s="9">
        <f t="shared" si="42"/>
        <v>0.55846843733251395</v>
      </c>
      <c r="T61" s="9">
        <f t="shared" si="43"/>
        <v>7.0665255374614118</v>
      </c>
      <c r="U61" s="24">
        <f t="shared" si="17"/>
        <v>0.34302143529270279</v>
      </c>
      <c r="V61" s="6">
        <f t="shared" si="25"/>
        <v>62809.282728515012</v>
      </c>
      <c r="W61" s="6">
        <f t="shared" si="44"/>
        <v>7.0266577774557115</v>
      </c>
      <c r="X61" s="9">
        <f t="shared" si="45"/>
        <v>0.66539724869258476</v>
      </c>
      <c r="Y61" s="9">
        <f t="shared" si="46"/>
        <v>5.7190675644456643</v>
      </c>
      <c r="Z61" s="24">
        <f t="shared" si="21"/>
        <v>0.4682953057998358</v>
      </c>
    </row>
    <row r="62" spans="1:26" x14ac:dyDescent="0.2">
      <c r="A62" s="3">
        <f t="shared" si="26"/>
        <v>73</v>
      </c>
      <c r="B62" s="9">
        <f t="shared" si="28"/>
        <v>0.98533616837506299</v>
      </c>
      <c r="C62" s="10">
        <f t="shared" si="47"/>
        <v>87916.836680475899</v>
      </c>
      <c r="D62" s="9">
        <f t="shared" si="29"/>
        <v>11.008117728584121</v>
      </c>
      <c r="E62" s="45">
        <f t="shared" si="30"/>
        <v>7.4720633203521025</v>
      </c>
      <c r="F62" s="45">
        <f t="shared" si="31"/>
        <v>10.467495911840659</v>
      </c>
      <c r="G62" s="45">
        <f t="shared" si="32"/>
        <v>10.544593313483309</v>
      </c>
      <c r="H62" s="45">
        <f t="shared" si="33"/>
        <v>7.2285788435336169</v>
      </c>
      <c r="I62" s="45">
        <f t="shared" si="34"/>
        <v>10.063291187464499</v>
      </c>
      <c r="J62" s="9">
        <f t="shared" si="35"/>
        <v>0.47580391768646979</v>
      </c>
      <c r="K62" s="45">
        <f t="shared" si="36"/>
        <v>0.48657202822267653</v>
      </c>
      <c r="L62" s="45">
        <f t="shared" si="37"/>
        <v>0.47214506212715474</v>
      </c>
      <c r="M62" s="45">
        <f t="shared" si="38"/>
        <v>0.12510754773647614</v>
      </c>
      <c r="N62" s="38">
        <f t="shared" si="27"/>
        <v>73</v>
      </c>
      <c r="O62" s="24">
        <f t="shared" si="39"/>
        <v>7.97592252149808</v>
      </c>
      <c r="P62" s="24">
        <f t="shared" si="40"/>
        <v>0.25847432339813714</v>
      </c>
      <c r="Q62" s="6">
        <f t="shared" si="24"/>
        <v>77293.701719014716</v>
      </c>
      <c r="R62" s="19">
        <f t="shared" si="41"/>
        <v>8.9175400513023426</v>
      </c>
      <c r="S62" s="9">
        <f t="shared" si="42"/>
        <v>0.57535523565226887</v>
      </c>
      <c r="T62" s="9">
        <f t="shared" si="43"/>
        <v>6.8668146334355873</v>
      </c>
      <c r="U62" s="24">
        <f t="shared" si="17"/>
        <v>0.361588662197598</v>
      </c>
      <c r="V62" s="6">
        <f t="shared" si="25"/>
        <v>59444.619235181672</v>
      </c>
      <c r="W62" s="6">
        <f t="shared" si="44"/>
        <v>6.6861653750757002</v>
      </c>
      <c r="X62" s="9">
        <f t="shared" si="45"/>
        <v>0.68161117261544257</v>
      </c>
      <c r="Y62" s="9">
        <f t="shared" si="46"/>
        <v>5.4972574655845152</v>
      </c>
      <c r="Z62" s="24">
        <f t="shared" si="21"/>
        <v>0.48891710637422836</v>
      </c>
    </row>
    <row r="63" spans="1:26" x14ac:dyDescent="0.2">
      <c r="A63" s="3">
        <f t="shared" si="26"/>
        <v>74</v>
      </c>
      <c r="B63" s="9">
        <f t="shared" si="28"/>
        <v>0.98355973387328199</v>
      </c>
      <c r="C63" s="10">
        <f t="shared" si="47"/>
        <v>86627.638990396314</v>
      </c>
      <c r="D63" s="9">
        <f t="shared" si="29"/>
        <v>10.664912090198758</v>
      </c>
      <c r="E63" s="45">
        <f t="shared" si="30"/>
        <v>7.3999301310817014</v>
      </c>
      <c r="F63" s="45">
        <f t="shared" si="31"/>
        <v>10.222129214201392</v>
      </c>
      <c r="G63" s="45">
        <f t="shared" si="32"/>
        <v>10.201246902388787</v>
      </c>
      <c r="H63" s="45">
        <f t="shared" si="33"/>
        <v>7.1495213527092698</v>
      </c>
      <c r="I63" s="45">
        <f t="shared" si="34"/>
        <v>9.8103896966218755</v>
      </c>
      <c r="J63" s="9">
        <f t="shared" si="35"/>
        <v>0.49214704332386805</v>
      </c>
      <c r="K63" s="45">
        <f t="shared" si="36"/>
        <v>0.50328994670701221</v>
      </c>
      <c r="L63" s="45">
        <f t="shared" si="37"/>
        <v>0.45714504253152216</v>
      </c>
      <c r="M63" s="45">
        <f t="shared" si="38"/>
        <v>0.10917748347160167</v>
      </c>
      <c r="N63" s="38">
        <f t="shared" si="27"/>
        <v>74</v>
      </c>
      <c r="O63" s="24">
        <f t="shared" si="39"/>
        <v>7.8054118247125102</v>
      </c>
      <c r="P63" s="24">
        <f t="shared" si="40"/>
        <v>0.27432679180677288</v>
      </c>
      <c r="Q63" s="6">
        <f t="shared" si="24"/>
        <v>75043.478370504308</v>
      </c>
      <c r="R63" s="19">
        <f t="shared" si="41"/>
        <v>8.5626998105669401</v>
      </c>
      <c r="S63" s="9">
        <f t="shared" si="42"/>
        <v>0.59225238997300234</v>
      </c>
      <c r="T63" s="9">
        <f t="shared" si="43"/>
        <v>6.6621148533617349</v>
      </c>
      <c r="U63" s="24">
        <f t="shared" si="17"/>
        <v>0.3806197075105866</v>
      </c>
      <c r="V63" s="6">
        <f t="shared" si="25"/>
        <v>55880.458539603627</v>
      </c>
      <c r="W63" s="6">
        <f t="shared" si="44"/>
        <v>6.3512816767528433</v>
      </c>
      <c r="X63" s="9">
        <f t="shared" si="45"/>
        <v>0.69755801539272144</v>
      </c>
      <c r="Y63" s="9">
        <f t="shared" si="46"/>
        <v>5.2744713537720358</v>
      </c>
      <c r="Z63" s="24">
        <f t="shared" si="21"/>
        <v>0.50962964738173788</v>
      </c>
    </row>
    <row r="64" spans="1:26" x14ac:dyDescent="0.2">
      <c r="A64" s="3">
        <f t="shared" si="26"/>
        <v>75</v>
      </c>
      <c r="B64" s="9">
        <f t="shared" si="28"/>
        <v>0.98156684421272111</v>
      </c>
      <c r="C64" s="10">
        <f t="shared" si="47"/>
        <v>85203.457551464948</v>
      </c>
      <c r="D64" s="9">
        <f t="shared" si="29"/>
        <v>10.317784823037648</v>
      </c>
      <c r="E64" s="45">
        <f t="shared" si="30"/>
        <v>7.3202762214963721</v>
      </c>
      <c r="F64" s="45">
        <f t="shared" si="31"/>
        <v>9.9616441128312445</v>
      </c>
      <c r="G64" s="45">
        <f t="shared" si="32"/>
        <v>9.8539614067025809</v>
      </c>
      <c r="H64" s="45">
        <f t="shared" si="33"/>
        <v>7.0623336083321515</v>
      </c>
      <c r="I64" s="45">
        <f t="shared" si="34"/>
        <v>9.5425293089913801</v>
      </c>
      <c r="J64" s="9">
        <f t="shared" si="35"/>
        <v>0.5086769131886828</v>
      </c>
      <c r="K64" s="45">
        <f t="shared" si="36"/>
        <v>0.52019966359954051</v>
      </c>
      <c r="L64" s="45">
        <f t="shared" si="37"/>
        <v>0.44085311991272624</v>
      </c>
      <c r="M64" s="45">
        <f t="shared" si="38"/>
        <v>9.3680239913537786E-2</v>
      </c>
      <c r="N64" s="38">
        <f t="shared" si="27"/>
        <v>75</v>
      </c>
      <c r="O64" s="24">
        <f t="shared" si="39"/>
        <v>7.6283791195870529</v>
      </c>
      <c r="P64" s="24">
        <f t="shared" si="40"/>
        <v>0.29078561473226894</v>
      </c>
      <c r="Q64" s="6">
        <f t="shared" si="24"/>
        <v>72596.291787242895</v>
      </c>
      <c r="R64" s="19">
        <f t="shared" si="41"/>
        <v>8.2085165780390312</v>
      </c>
      <c r="S64" s="9">
        <f t="shared" si="42"/>
        <v>0.6091182581886172</v>
      </c>
      <c r="T64" s="9">
        <f t="shared" si="43"/>
        <v>6.4529127223088167</v>
      </c>
      <c r="U64" s="24">
        <f t="shared" si="17"/>
        <v>0.4000693387422638</v>
      </c>
      <c r="V64" s="6">
        <f t="shared" si="25"/>
        <v>52131.635119318715</v>
      </c>
      <c r="W64" s="6">
        <f t="shared" si="44"/>
        <v>6.022901005242967</v>
      </c>
      <c r="X64" s="9">
        <f t="shared" si="45"/>
        <v>0.713195190226525</v>
      </c>
      <c r="Y64" s="9">
        <f t="shared" si="46"/>
        <v>5.0514914626199676</v>
      </c>
      <c r="Z64" s="24">
        <f t="shared" si="21"/>
        <v>0.53036020415551288</v>
      </c>
    </row>
    <row r="65" spans="1:26" x14ac:dyDescent="0.2">
      <c r="A65" s="3">
        <f t="shared" si="26"/>
        <v>76</v>
      </c>
      <c r="B65" s="9">
        <f t="shared" si="28"/>
        <v>0.97933165593645743</v>
      </c>
      <c r="C65" s="10">
        <f t="shared" si="47"/>
        <v>83632.888944803984</v>
      </c>
      <c r="D65" s="9">
        <f t="shared" si="29"/>
        <v>9.9674047894686773</v>
      </c>
      <c r="E65" s="45">
        <f t="shared" si="30"/>
        <v>7.2325036754614001</v>
      </c>
      <c r="F65" s="45">
        <f t="shared" si="31"/>
        <v>9.6866460256286615</v>
      </c>
      <c r="G65" s="45">
        <f t="shared" si="32"/>
        <v>9.5034035242714019</v>
      </c>
      <c r="H65" s="45">
        <f t="shared" si="33"/>
        <v>6.966396810285941</v>
      </c>
      <c r="I65" s="45">
        <f t="shared" si="34"/>
        <v>9.260431140250418</v>
      </c>
      <c r="J65" s="9">
        <f t="shared" si="35"/>
        <v>0.52536167669196721</v>
      </c>
      <c r="K65" s="45">
        <f t="shared" si="36"/>
        <v>0.53726871664087938</v>
      </c>
      <c r="L65" s="45">
        <f t="shared" si="37"/>
        <v>0.42323304687882896</v>
      </c>
      <c r="M65" s="45">
        <f t="shared" si="38"/>
        <v>7.8871256264526096E-2</v>
      </c>
      <c r="N65" s="38">
        <f t="shared" si="27"/>
        <v>76</v>
      </c>
      <c r="O65" s="24">
        <f t="shared" si="39"/>
        <v>7.4450232528035682</v>
      </c>
      <c r="P65" s="24">
        <f t="shared" si="40"/>
        <v>0.30783230529490591</v>
      </c>
      <c r="Q65" s="6">
        <f t="shared" si="24"/>
        <v>69944.601132539174</v>
      </c>
      <c r="R65" s="19">
        <f t="shared" si="41"/>
        <v>7.8558908421525047</v>
      </c>
      <c r="S65" s="9">
        <f t="shared" si="42"/>
        <v>0.62590995989749931</v>
      </c>
      <c r="T65" s="9">
        <f t="shared" si="43"/>
        <v>6.2397527961835957</v>
      </c>
      <c r="U65" s="24">
        <f t="shared" si="17"/>
        <v>0.41988692824596918</v>
      </c>
      <c r="V65" s="6">
        <f t="shared" si="25"/>
        <v>48219.950423473863</v>
      </c>
      <c r="W65" s="6">
        <f t="shared" si="44"/>
        <v>5.7018856749846334</v>
      </c>
      <c r="X65" s="9">
        <f t="shared" si="45"/>
        <v>0.72848163452454096</v>
      </c>
      <c r="Y65" s="9">
        <f t="shared" si="46"/>
        <v>4.8291212915341513</v>
      </c>
      <c r="Z65" s="24">
        <f t="shared" si="21"/>
        <v>0.55103407493673395</v>
      </c>
    </row>
    <row r="66" spans="1:26" x14ac:dyDescent="0.2">
      <c r="A66" s="3">
        <f t="shared" si="26"/>
        <v>77</v>
      </c>
      <c r="B66" s="9">
        <f t="shared" si="28"/>
        <v>0.97682537948162906</v>
      </c>
      <c r="C66" s="10">
        <f t="shared" si="47"/>
        <v>81904.335621064733</v>
      </c>
      <c r="D66" s="9">
        <f t="shared" si="29"/>
        <v>9.6144906292634342</v>
      </c>
      <c r="E66" s="45">
        <f t="shared" si="30"/>
        <v>7.1360131331348313</v>
      </c>
      <c r="F66" s="45">
        <f t="shared" si="31"/>
        <v>9.3980349661902718</v>
      </c>
      <c r="G66" s="45">
        <f t="shared" si="32"/>
        <v>9.1502894619450377</v>
      </c>
      <c r="H66" s="45">
        <f t="shared" si="33"/>
        <v>6.861098521005597</v>
      </c>
      <c r="I66" s="45">
        <f t="shared" si="34"/>
        <v>8.965109912539722</v>
      </c>
      <c r="J66" s="9">
        <f t="shared" si="35"/>
        <v>0.54216711289221697</v>
      </c>
      <c r="K66" s="45">
        <f t="shared" si="36"/>
        <v>0.55446223292324293</v>
      </c>
      <c r="L66" s="45">
        <f t="shared" si="37"/>
        <v>0.40426732807657811</v>
      </c>
      <c r="M66" s="45">
        <f t="shared" si="38"/>
        <v>6.5001457857087441E-2</v>
      </c>
      <c r="N66" s="38">
        <f t="shared" si="27"/>
        <v>77</v>
      </c>
      <c r="O66" s="24">
        <f t="shared" si="39"/>
        <v>7.2555993601793398</v>
      </c>
      <c r="P66" s="24">
        <f t="shared" si="40"/>
        <v>0.32544314338468672</v>
      </c>
      <c r="Q66" s="6">
        <f t="shared" si="24"/>
        <v>67083.201935280129</v>
      </c>
      <c r="R66" s="19">
        <f t="shared" si="41"/>
        <v>7.5057415769522287</v>
      </c>
      <c r="S66" s="9">
        <f t="shared" si="42"/>
        <v>0.64258373443084582</v>
      </c>
      <c r="T66" s="9">
        <f t="shared" si="43"/>
        <v>6.0232350378357564</v>
      </c>
      <c r="U66" s="24">
        <f t="shared" si="17"/>
        <v>0.44001669716266167</v>
      </c>
      <c r="V66" s="6">
        <f t="shared" si="25"/>
        <v>44174.884071625129</v>
      </c>
      <c r="W66" s="6">
        <f t="shared" si="44"/>
        <v>5.3890561085760673</v>
      </c>
      <c r="X66" s="9">
        <f t="shared" si="45"/>
        <v>0.74337828054399657</v>
      </c>
      <c r="Y66" s="9">
        <f t="shared" si="46"/>
        <v>4.6081760507761924</v>
      </c>
      <c r="Z66" s="24">
        <f t="shared" si="21"/>
        <v>0.57157546920221303</v>
      </c>
    </row>
    <row r="67" spans="1:26" x14ac:dyDescent="0.2">
      <c r="A67" s="3">
        <f t="shared" si="26"/>
        <v>78</v>
      </c>
      <c r="B67" s="9">
        <f t="shared" si="28"/>
        <v>0.97401598023679736</v>
      </c>
      <c r="C67" s="10">
        <f t="shared" si="47"/>
        <v>80006.23372423726</v>
      </c>
      <c r="D67" s="9">
        <f t="shared" si="29"/>
        <v>9.2598076900158155</v>
      </c>
      <c r="E67" s="45">
        <f t="shared" si="30"/>
        <v>7.0302170976722973</v>
      </c>
      <c r="F67" s="45">
        <f t="shared" si="31"/>
        <v>9.0970079523991796</v>
      </c>
      <c r="G67" s="45">
        <f t="shared" si="32"/>
        <v>8.7953818327132787</v>
      </c>
      <c r="H67" s="45">
        <f t="shared" si="33"/>
        <v>6.745848297714879</v>
      </c>
      <c r="I67" s="45">
        <f t="shared" si="34"/>
        <v>8.6578691056893167</v>
      </c>
      <c r="J67" s="9">
        <f t="shared" si="35"/>
        <v>0.55905677666591314</v>
      </c>
      <c r="K67" s="45">
        <f t="shared" si="36"/>
        <v>0.5717430799722949</v>
      </c>
      <c r="L67" s="45">
        <f t="shared" si="37"/>
        <v>0.38396245723558831</v>
      </c>
      <c r="M67" s="45">
        <f t="shared" si="38"/>
        <v>5.2301238597327084E-2</v>
      </c>
      <c r="N67" s="38">
        <f t="shared" si="27"/>
        <v>78</v>
      </c>
      <c r="O67" s="24">
        <f t="shared" si="39"/>
        <v>7.0604208689352843</v>
      </c>
      <c r="P67" s="24">
        <f t="shared" si="40"/>
        <v>0.34358898950941752</v>
      </c>
      <c r="Q67" s="6">
        <f t="shared" si="24"/>
        <v>64009.974347372787</v>
      </c>
      <c r="R67" s="19">
        <f t="shared" si="41"/>
        <v>7.1589979439120661</v>
      </c>
      <c r="S67" s="9">
        <f t="shared" si="42"/>
        <v>0.6590953360041869</v>
      </c>
      <c r="T67" s="9">
        <f t="shared" si="43"/>
        <v>5.8040110149479975</v>
      </c>
      <c r="U67" s="24">
        <f t="shared" si="17"/>
        <v>0.46039806890506108</v>
      </c>
      <c r="V67" s="6">
        <f t="shared" si="25"/>
        <v>40034.038842219721</v>
      </c>
      <c r="W67" s="6">
        <f t="shared" si="44"/>
        <v>5.0851813333537867</v>
      </c>
      <c r="X67" s="9">
        <f t="shared" si="45"/>
        <v>0.75784850793553371</v>
      </c>
      <c r="Y67" s="9">
        <f t="shared" si="46"/>
        <v>4.3894724741066611</v>
      </c>
      <c r="Z67" s="24">
        <f t="shared" si="21"/>
        <v>0.59190845478826937</v>
      </c>
    </row>
    <row r="68" spans="1:26" x14ac:dyDescent="0.2">
      <c r="A68" s="3">
        <f t="shared" si="26"/>
        <v>79</v>
      </c>
      <c r="B68" s="9">
        <f t="shared" si="28"/>
        <v>0.97086785930687258</v>
      </c>
      <c r="C68" s="10">
        <f t="shared" si="47"/>
        <v>77927.350165967277</v>
      </c>
      <c r="D68" s="9">
        <f t="shared" si="29"/>
        <v>8.9041640491443736</v>
      </c>
      <c r="E68" s="45">
        <f t="shared" si="30"/>
        <v>6.9145565055472007</v>
      </c>
      <c r="F68" s="45">
        <f t="shared" si="31"/>
        <v>8.7850454450101108</v>
      </c>
      <c r="G68" s="45">
        <f t="shared" si="32"/>
        <v>8.4394856402996634</v>
      </c>
      <c r="H68" s="45">
        <f t="shared" si="33"/>
        <v>6.6200968100016713</v>
      </c>
      <c r="I68" s="45">
        <f t="shared" si="34"/>
        <v>8.3402794124934072</v>
      </c>
      <c r="J68" s="9">
        <f t="shared" si="35"/>
        <v>0.57599218813598174</v>
      </c>
      <c r="K68" s="45">
        <f t="shared" si="36"/>
        <v>0.58907206126174316</v>
      </c>
      <c r="L68" s="45">
        <f t="shared" si="37"/>
        <v>0.36235459693076211</v>
      </c>
      <c r="M68" s="45">
        <f t="shared" si="38"/>
        <v>4.0963199583019347E-2</v>
      </c>
      <c r="N68" s="38">
        <f t="shared" si="27"/>
        <v>79</v>
      </c>
      <c r="O68" s="24">
        <f t="shared" si="39"/>
        <v>6.8598607657101827</v>
      </c>
      <c r="P68" s="24">
        <f t="shared" si="40"/>
        <v>0.36223516690676261</v>
      </c>
      <c r="Q68" s="6">
        <f t="shared" si="24"/>
        <v>60726.719038892807</v>
      </c>
      <c r="R68" s="19">
        <f t="shared" si="41"/>
        <v>6.8165903241040144</v>
      </c>
      <c r="S68" s="9">
        <f t="shared" si="42"/>
        <v>0.67540046075695126</v>
      </c>
      <c r="T68" s="9">
        <f t="shared" si="43"/>
        <v>5.5827788975705692</v>
      </c>
      <c r="U68" s="24">
        <f t="shared" si="17"/>
        <v>0.48096613423947054</v>
      </c>
      <c r="V68" s="6">
        <f t="shared" si="25"/>
        <v>35843.18415240843</v>
      </c>
      <c r="W68" s="6">
        <f t="shared" si="44"/>
        <v>4.79097010063788</v>
      </c>
      <c r="X68" s="9">
        <f t="shared" si="45"/>
        <v>0.77185856663629115</v>
      </c>
      <c r="Y68" s="9">
        <f t="shared" si="46"/>
        <v>4.1738182354811215</v>
      </c>
      <c r="Z68" s="24">
        <f t="shared" si="21"/>
        <v>0.61195794182601793</v>
      </c>
    </row>
    <row r="69" spans="1:26" x14ac:dyDescent="0.2">
      <c r="A69" s="14">
        <f t="shared" si="26"/>
        <v>80</v>
      </c>
      <c r="B69" s="15">
        <f t="shared" si="28"/>
        <v>0.96734151559797676</v>
      </c>
      <c r="C69" s="16">
        <f t="shared" si="47"/>
        <v>75657.159637089717</v>
      </c>
      <c r="D69" s="15">
        <f t="shared" si="29"/>
        <v>8.5484056064300304</v>
      </c>
      <c r="E69" s="15">
        <f t="shared" si="30"/>
        <v>6.7885208006650561</v>
      </c>
      <c r="F69" s="15">
        <f t="shared" si="31"/>
        <v>8.4638800203864335</v>
      </c>
      <c r="G69" s="15">
        <f t="shared" si="32"/>
        <v>8.0834433296519155</v>
      </c>
      <c r="H69" s="15">
        <f t="shared" si="33"/>
        <v>6.4833585896193942</v>
      </c>
      <c r="I69" s="15">
        <f t="shared" si="34"/>
        <v>8.0141395311843162</v>
      </c>
      <c r="J69" s="15">
        <f t="shared" si="35"/>
        <v>0.59293306636047427</v>
      </c>
      <c r="K69" s="15">
        <f t="shared" si="36"/>
        <v>0.60640815721046382</v>
      </c>
      <c r="L69" s="15">
        <f t="shared" si="37"/>
        <v>0.339515471655225</v>
      </c>
      <c r="M69" s="15">
        <f t="shared" si="38"/>
        <v>3.1125556449377006E-2</v>
      </c>
      <c r="N69" s="14">
        <f t="shared" si="27"/>
        <v>80</v>
      </c>
      <c r="O69" s="24">
        <f t="shared" si="39"/>
        <v>6.6543520132675837</v>
      </c>
      <c r="P69" s="24">
        <f t="shared" si="40"/>
        <v>0.3813414228027866</v>
      </c>
      <c r="Q69" s="6">
        <f t="shared" si="24"/>
        <v>57240.058043520774</v>
      </c>
      <c r="R69" s="19">
        <f t="shared" si="41"/>
        <v>6.4794408211995007</v>
      </c>
      <c r="S69" s="9">
        <f t="shared" si="42"/>
        <v>0.69145519899049956</v>
      </c>
      <c r="T69" s="9">
        <f t="shared" si="43"/>
        <v>5.3602772688698233</v>
      </c>
      <c r="U69" s="24">
        <f t="shared" si="17"/>
        <v>0.50165222670371223</v>
      </c>
      <c r="V69" s="6">
        <f t="shared" si="25"/>
        <v>31655.751349450464</v>
      </c>
      <c r="W69" s="6">
        <f t="shared" si="44"/>
        <v>4.5070628660844143</v>
      </c>
      <c r="X69" s="9">
        <f t="shared" si="45"/>
        <v>0.78537795875788485</v>
      </c>
      <c r="Y69" s="9">
        <f t="shared" si="46"/>
        <v>3.9620012370852424</v>
      </c>
      <c r="Z69" s="24">
        <f t="shared" si="21"/>
        <v>0.63165067863833313</v>
      </c>
    </row>
    <row r="70" spans="1:26" x14ac:dyDescent="0.2">
      <c r="A70" s="3">
        <f t="shared" si="26"/>
        <v>81</v>
      </c>
      <c r="B70" s="9">
        <f t="shared" si="28"/>
        <v>0.96339319200383977</v>
      </c>
      <c r="C70" s="10">
        <f t="shared" si="47"/>
        <v>73186.311469180437</v>
      </c>
      <c r="D70" s="9">
        <f t="shared" si="29"/>
        <v>8.193410247519525</v>
      </c>
      <c r="E70" s="45">
        <f t="shared" si="30"/>
        <v>6.6516715991029809</v>
      </c>
      <c r="F70" s="45">
        <f t="shared" si="31"/>
        <v>8.1354472322143554</v>
      </c>
      <c r="G70" s="45">
        <f t="shared" si="32"/>
        <v>7.7281289031842659</v>
      </c>
      <c r="H70" s="45">
        <f t="shared" si="33"/>
        <v>6.3352383520448736</v>
      </c>
      <c r="I70" s="45">
        <f t="shared" si="34"/>
        <v>7.6814203298287307</v>
      </c>
      <c r="J70" s="9">
        <f t="shared" si="35"/>
        <v>0.60983760726097458</v>
      </c>
      <c r="K70" s="45">
        <f t="shared" si="36"/>
        <v>0.62370881166920322</v>
      </c>
      <c r="L70" s="45">
        <f t="shared" si="37"/>
        <v>0.31555812204760431</v>
      </c>
      <c r="M70" s="45">
        <f t="shared" si="38"/>
        <v>2.2858622761430334E-2</v>
      </c>
      <c r="N70" s="38">
        <f t="shared" si="27"/>
        <v>81</v>
      </c>
      <c r="O70" s="24">
        <f t="shared" si="39"/>
        <v>6.4443870071821721</v>
      </c>
      <c r="P70" s="24">
        <f t="shared" si="40"/>
        <v>0.40086197892410602</v>
      </c>
      <c r="Q70" s="6">
        <f t="shared" si="24"/>
        <v>53562.361864638922</v>
      </c>
      <c r="R70" s="19">
        <f t="shared" si="41"/>
        <v>6.1484534049550073</v>
      </c>
      <c r="S70" s="9">
        <f t="shared" si="42"/>
        <v>0.70721650452595175</v>
      </c>
      <c r="T70" s="9">
        <f t="shared" si="43"/>
        <v>5.1372778025887946</v>
      </c>
      <c r="U70" s="24">
        <f t="shared" si="17"/>
        <v>0.52238460338743598</v>
      </c>
      <c r="V70" s="6">
        <f t="shared" si="25"/>
        <v>27531.639405008402</v>
      </c>
      <c r="W70" s="6">
        <f t="shared" si="44"/>
        <v>4.2340248556806461</v>
      </c>
      <c r="X70" s="9">
        <f t="shared" si="45"/>
        <v>0.79837976877711192</v>
      </c>
      <c r="Y70" s="9">
        <f t="shared" si="46"/>
        <v>3.7547790576382467</v>
      </c>
      <c r="Z70" s="24">
        <f t="shared" si="21"/>
        <v>0.65091623273658006</v>
      </c>
    </row>
    <row r="71" spans="1:26" x14ac:dyDescent="0.2">
      <c r="A71" s="3">
        <f t="shared" si="26"/>
        <v>82</v>
      </c>
      <c r="B71" s="9">
        <f t="shared" si="28"/>
        <v>0.95897450999736522</v>
      </c>
      <c r="C71" s="10">
        <f t="shared" si="47"/>
        <v>70507.194217280965</v>
      </c>
      <c r="D71" s="9">
        <f t="shared" si="29"/>
        <v>7.8400811035266251</v>
      </c>
      <c r="E71" s="45">
        <f t="shared" si="30"/>
        <v>6.5036697988033341</v>
      </c>
      <c r="F71" s="45">
        <f t="shared" si="31"/>
        <v>7.8018209077136786</v>
      </c>
      <c r="G71" s="45">
        <f t="shared" si="32"/>
        <v>7.3744411272571346</v>
      </c>
      <c r="H71" s="45">
        <f t="shared" si="33"/>
        <v>6.175460532446408</v>
      </c>
      <c r="I71" s="45">
        <f t="shared" si="34"/>
        <v>7.3441958175011939</v>
      </c>
      <c r="J71" s="9">
        <f t="shared" si="35"/>
        <v>0.62666280459396984</v>
      </c>
      <c r="K71" s="45">
        <f t="shared" si="36"/>
        <v>0.64093026270463549</v>
      </c>
      <c r="L71" s="45">
        <f t="shared" si="37"/>
        <v>0.2906420246317874</v>
      </c>
      <c r="M71" s="45">
        <f t="shared" si="38"/>
        <v>1.6156923948758048E-2</v>
      </c>
      <c r="N71" s="38">
        <f t="shared" ref="N71:N102" si="48">A71</f>
        <v>82</v>
      </c>
      <c r="O71" s="24">
        <f t="shared" si="39"/>
        <v>6.2305159775245968</v>
      </c>
      <c r="P71" s="24">
        <f t="shared" si="40"/>
        <v>0.42074568009408464</v>
      </c>
      <c r="Q71" s="6">
        <f t="shared" si="24"/>
        <v>49712.644363933781</v>
      </c>
      <c r="R71" s="19">
        <f t="shared" si="41"/>
        <v>5.8245038911161195</v>
      </c>
      <c r="S71" s="9">
        <f t="shared" si="42"/>
        <v>0.72264267185161302</v>
      </c>
      <c r="T71" s="9">
        <f t="shared" si="43"/>
        <v>4.9145769035115201</v>
      </c>
      <c r="U71" s="24">
        <f t="shared" si="17"/>
        <v>0.54308922212251143</v>
      </c>
      <c r="V71" s="6">
        <f t="shared" si="25"/>
        <v>23535.2202031821</v>
      </c>
      <c r="W71" s="6">
        <f t="shared" si="44"/>
        <v>3.9723404180626796</v>
      </c>
      <c r="X71" s="9">
        <f t="shared" si="45"/>
        <v>0.81084093247320554</v>
      </c>
      <c r="Y71" s="9">
        <f t="shared" si="46"/>
        <v>3.5528688602936631</v>
      </c>
      <c r="Z71" s="24">
        <f t="shared" si="21"/>
        <v>0.66968792908834396</v>
      </c>
    </row>
    <row r="72" spans="1:26" x14ac:dyDescent="0.2">
      <c r="A72" s="3">
        <f t="shared" si="26"/>
        <v>83</v>
      </c>
      <c r="B72" s="9">
        <f t="shared" si="28"/>
        <v>0.95403209888565044</v>
      </c>
      <c r="C72" s="10">
        <f t="shared" si="47"/>
        <v>67614.602025806074</v>
      </c>
      <c r="D72" s="9">
        <f t="shared" si="29"/>
        <v>7.4893389593042352</v>
      </c>
      <c r="E72" s="45">
        <f t="shared" si="30"/>
        <v>6.3443056631646995</v>
      </c>
      <c r="F72" s="45">
        <f t="shared" si="31"/>
        <v>7.4651376534139864</v>
      </c>
      <c r="G72" s="45">
        <f t="shared" si="32"/>
        <v>7.023295880740668</v>
      </c>
      <c r="H72" s="45">
        <f t="shared" si="33"/>
        <v>6.0039012822873872</v>
      </c>
      <c r="I72" s="45">
        <f t="shared" si="34"/>
        <v>7.0045667599600652</v>
      </c>
      <c r="J72" s="9">
        <f t="shared" si="35"/>
        <v>0.64336481146170277</v>
      </c>
      <c r="K72" s="45">
        <f t="shared" si="36"/>
        <v>0.65802791515631087</v>
      </c>
      <c r="L72" s="45">
        <f t="shared" si="37"/>
        <v>0.26497692716054083</v>
      </c>
      <c r="M72" s="45">
        <f t="shared" si="38"/>
        <v>1.0939099432140192E-2</v>
      </c>
      <c r="N72" s="38">
        <f t="shared" si="48"/>
        <v>83</v>
      </c>
      <c r="O72" s="24">
        <f t="shared" si="39"/>
        <v>6.0133442600436924</v>
      </c>
      <c r="P72" s="24">
        <f t="shared" si="40"/>
        <v>0.44093624793244546</v>
      </c>
      <c r="Q72" s="6">
        <f t="shared" si="24"/>
        <v>45717.344071081388</v>
      </c>
      <c r="R72" s="19">
        <f t="shared" si="41"/>
        <v>5.5084299754705137</v>
      </c>
      <c r="S72" s="9">
        <f t="shared" si="42"/>
        <v>0.73769381069188</v>
      </c>
      <c r="T72" s="9">
        <f t="shared" si="43"/>
        <v>4.6929864511268615</v>
      </c>
      <c r="U72" s="24">
        <f t="shared" si="17"/>
        <v>0.56369060204942978</v>
      </c>
      <c r="V72" s="6">
        <f t="shared" si="25"/>
        <v>19732.49686340586</v>
      </c>
      <c r="W72" s="6">
        <f t="shared" si="44"/>
        <v>3.7224088304323026</v>
      </c>
      <c r="X72" s="9">
        <f t="shared" si="45"/>
        <v>0.8227424366460806</v>
      </c>
      <c r="Y72" s="9">
        <f t="shared" si="46"/>
        <v>3.3569380570550136</v>
      </c>
      <c r="Z72" s="24">
        <f t="shared" si="21"/>
        <v>0.68790371805157446</v>
      </c>
    </row>
    <row r="73" spans="1:26" x14ac:dyDescent="0.2">
      <c r="A73" s="3">
        <f t="shared" si="26"/>
        <v>84</v>
      </c>
      <c r="B73" s="9">
        <f t="shared" ref="B73:B104" si="49">EXP(-(A+B/LN(cc)*cc^x*(cc-1)))</f>
        <v>0.94850722846604663</v>
      </c>
      <c r="C73" s="10">
        <f t="shared" si="47"/>
        <v>64506.500685997722</v>
      </c>
      <c r="D73" s="9">
        <f t="shared" ref="D73:D104" si="50">1+v*B73*D74</f>
        <v>7.142113892423807</v>
      </c>
      <c r="E73" s="45">
        <f t="shared" ref="E73:E104" si="51">D73-L73*D83</f>
        <v>6.173530981526695</v>
      </c>
      <c r="F73" s="45">
        <f t="shared" ref="F73:F104" si="52">D73-M73*D93</f>
        <v>7.1275176154250781</v>
      </c>
      <c r="G73" s="45">
        <f t="shared" ref="G73:G109" si="53">D73-(m-1)/(2*m)-(m^2-1)/(12*m^2)*(A+B*cc^A73+delta)</f>
        <v>6.6756177268816979</v>
      </c>
      <c r="H73" s="45">
        <f t="shared" ref="H73:H104" si="54">G73-L73*G83</f>
        <v>5.8206216766074341</v>
      </c>
      <c r="I73" s="45">
        <f t="shared" ref="I73:I99" si="55">G73-M73*G93</f>
        <v>6.6645846217566813</v>
      </c>
      <c r="J73" s="9">
        <f t="shared" ref="J73:J109" si="56">(1-(1-v)*D73)</f>
        <v>0.65989933845600879</v>
      </c>
      <c r="K73" s="45">
        <f t="shared" ref="K73:K104" si="57">1-d_m*G73</f>
        <v>0.67495675101182351</v>
      </c>
      <c r="L73" s="45">
        <f t="shared" ref="L73:L104" si="58">v^10*C83/C73</f>
        <v>0.2388246033841073</v>
      </c>
      <c r="M73" s="45">
        <f t="shared" ref="M73:M104" si="59">v^20*C93/C73</f>
        <v>7.0567006920884984E-3</v>
      </c>
      <c r="N73" s="38">
        <f t="shared" si="48"/>
        <v>84</v>
      </c>
      <c r="O73" s="24">
        <f t="shared" ref="O73:O104" si="60">1+v^2*B73*O74</f>
        <v>5.7935283866802667</v>
      </c>
      <c r="P73" s="24">
        <f t="shared" ref="P73:P104" si="61">(1-(1-v^2)*O73)</f>
        <v>0.46137264432224234</v>
      </c>
      <c r="Q73" s="6">
        <f t="shared" si="24"/>
        <v>41610.886307526242</v>
      </c>
      <c r="R73" s="19">
        <f t="shared" ref="R73:R104" si="62">1+v*Q74/Q73*R74</f>
        <v>5.201021555512181</v>
      </c>
      <c r="S73" s="9">
        <f t="shared" ref="S73:S104" si="63">(1-(1-v)*R73)</f>
        <v>0.752332306880372</v>
      </c>
      <c r="T73" s="9">
        <f t="shared" ref="T73:T104" si="64">1+v^2*Q74/Q73*T74</f>
        <v>4.4733238295991811</v>
      </c>
      <c r="U73" s="24">
        <f t="shared" ref="U73:U119" si="65">(1-(1-v^2)*T73)</f>
        <v>0.58411275053613032</v>
      </c>
      <c r="V73" s="6">
        <f t="shared" si="25"/>
        <v>16187.471701482576</v>
      </c>
      <c r="W73" s="6">
        <f t="shared" ref="W73:W104" si="66">1+v*V74/V73*W74</f>
        <v>3.4845416834068303</v>
      </c>
      <c r="X73" s="9">
        <f t="shared" ref="X73:X104" si="67">(1-(1-v)*W73)</f>
        <v>0.83406944364729363</v>
      </c>
      <c r="Y73" s="9">
        <f t="shared" ref="Y73:Y109" si="68">1+v^2*V74/V73*Y74</f>
        <v>3.167596010514536</v>
      </c>
      <c r="Z73" s="24">
        <f t="shared" ref="Z73:Z119" si="69">(1-(1-v^2)*Y73)</f>
        <v>0.70550694686826287</v>
      </c>
    </row>
    <row r="74" spans="1:26" x14ac:dyDescent="0.2">
      <c r="A74" s="3">
        <f t="shared" si="26"/>
        <v>85</v>
      </c>
      <c r="B74" s="9">
        <f t="shared" si="49"/>
        <v>0.94233545692866583</v>
      </c>
      <c r="C74" s="10">
        <f t="shared" ref="C74:C105" si="70">C73*B73</f>
        <v>61184.882183718837</v>
      </c>
      <c r="D74" s="9">
        <f t="shared" si="50"/>
        <v>6.799336255428293</v>
      </c>
      <c r="E74" s="45">
        <f t="shared" si="51"/>
        <v>5.9914918870434049</v>
      </c>
      <c r="F74" s="45">
        <f t="shared" si="52"/>
        <v>6.7909899245998231</v>
      </c>
      <c r="G74" s="45">
        <f t="shared" si="53"/>
        <v>6.3323308201223032</v>
      </c>
      <c r="H74" s="45">
        <f t="shared" si="54"/>
        <v>5.6259003024640535</v>
      </c>
      <c r="I74" s="45">
        <f t="shared" si="55"/>
        <v>6.3261841911647831</v>
      </c>
      <c r="J74" s="9">
        <f t="shared" si="56"/>
        <v>0.67622208307484288</v>
      </c>
      <c r="K74" s="45">
        <f t="shared" si="57"/>
        <v>0.69167177216392561</v>
      </c>
      <c r="L74" s="45">
        <f t="shared" si="58"/>
        <v>0.21249762263695271</v>
      </c>
      <c r="M74" s="45">
        <f t="shared" si="59"/>
        <v>4.3113642933723375E-3</v>
      </c>
      <c r="N74" s="38">
        <f t="shared" si="48"/>
        <v>85</v>
      </c>
      <c r="O74" s="24">
        <f t="shared" si="60"/>
        <v>5.5717709762337089</v>
      </c>
      <c r="P74" s="24">
        <f t="shared" si="61"/>
        <v>0.48198954642725123</v>
      </c>
      <c r="Q74" s="6">
        <f t="shared" ref="Q74:Q119" si="71">+C74*C74/100000</f>
        <v>37435.898078355545</v>
      </c>
      <c r="R74" s="19">
        <f t="shared" si="62"/>
        <v>4.9030115813917563</v>
      </c>
      <c r="S74" s="9">
        <f t="shared" si="63"/>
        <v>0.76652325802896371</v>
      </c>
      <c r="T74" s="9">
        <f t="shared" si="64"/>
        <v>4.2564014667120986</v>
      </c>
      <c r="U74" s="24">
        <f t="shared" si="65"/>
        <v>0.60428013574785444</v>
      </c>
      <c r="V74" s="6">
        <f t="shared" ref="V74:V119" si="72">+C74*C84/100000</f>
        <v>12957.920841501538</v>
      </c>
      <c r="W74" s="6">
        <f t="shared" si="66"/>
        <v>3.2589619212377894</v>
      </c>
      <c r="X74" s="9">
        <f t="shared" si="67"/>
        <v>0.84481133708391465</v>
      </c>
      <c r="Y74" s="9">
        <f t="shared" si="68"/>
        <v>2.9853870238424838</v>
      </c>
      <c r="Z74" s="24">
        <f t="shared" si="69"/>
        <v>0.72244701138879375</v>
      </c>
    </row>
    <row r="75" spans="1:26" x14ac:dyDescent="0.2">
      <c r="A75" s="3">
        <f t="shared" si="26"/>
        <v>86</v>
      </c>
      <c r="B75" s="9">
        <f t="shared" si="49"/>
        <v>0.9354463097008382</v>
      </c>
      <c r="C75" s="10">
        <f t="shared" si="70"/>
        <v>57656.683909721272</v>
      </c>
      <c r="D75" s="9">
        <f t="shared" si="50"/>
        <v>6.4619271443382233</v>
      </c>
      <c r="E75" s="45">
        <f t="shared" si="51"/>
        <v>5.7985603162738801</v>
      </c>
      <c r="F75" s="45">
        <f t="shared" si="52"/>
        <v>6.4574311712421233</v>
      </c>
      <c r="G75" s="45">
        <f t="shared" si="53"/>
        <v>5.9943492898176309</v>
      </c>
      <c r="H75" s="45">
        <f t="shared" si="54"/>
        <v>5.4202627769311569</v>
      </c>
      <c r="I75" s="45">
        <f t="shared" si="55"/>
        <v>5.9911322881653488</v>
      </c>
      <c r="J75" s="9">
        <f t="shared" si="56"/>
        <v>0.69228918360294145</v>
      </c>
      <c r="K75" s="45">
        <f t="shared" si="57"/>
        <v>0.70812846863799761</v>
      </c>
      <c r="L75" s="45">
        <f t="shared" si="58"/>
        <v>0.18635420094477356</v>
      </c>
      <c r="M75" s="45">
        <f t="shared" si="59"/>
        <v>2.4779546772575609E-3</v>
      </c>
      <c r="N75" s="38">
        <f t="shared" si="48"/>
        <v>86</v>
      </c>
      <c r="O75" s="24">
        <f t="shared" si="60"/>
        <v>5.3488144420731674</v>
      </c>
      <c r="P75" s="24">
        <f t="shared" si="61"/>
        <v>0.50271793168934242</v>
      </c>
      <c r="Q75" s="6">
        <f t="shared" si="71"/>
        <v>33242.931994655119</v>
      </c>
      <c r="R75" s="19">
        <f t="shared" si="62"/>
        <v>4.6150676773117141</v>
      </c>
      <c r="S75" s="9">
        <f t="shared" si="63"/>
        <v>0.78023487250896573</v>
      </c>
      <c r="T75" s="9">
        <f t="shared" si="64"/>
        <v>4.0430161381727814</v>
      </c>
      <c r="U75" s="24">
        <f t="shared" si="65"/>
        <v>0.62411868103155521</v>
      </c>
      <c r="V75" s="6">
        <f t="shared" si="72"/>
        <v>10090.937104217617</v>
      </c>
      <c r="W75" s="6">
        <f t="shared" si="66"/>
        <v>3.0458045600628854</v>
      </c>
      <c r="X75" s="9">
        <f t="shared" si="67"/>
        <v>0.85496168761605296</v>
      </c>
      <c r="Y75" s="9">
        <f t="shared" si="68"/>
        <v>2.8107848271144888</v>
      </c>
      <c r="Z75" s="24">
        <f t="shared" si="69"/>
        <v>0.73867986868096569</v>
      </c>
    </row>
    <row r="76" spans="1:26" x14ac:dyDescent="0.2">
      <c r="A76" s="3">
        <f t="shared" si="26"/>
        <v>87</v>
      </c>
      <c r="B76" s="9">
        <f t="shared" si="49"/>
        <v>0.92776300964100145</v>
      </c>
      <c r="C76" s="10">
        <f t="shared" si="70"/>
        <v>53934.732192936463</v>
      </c>
      <c r="D76" s="9">
        <f t="shared" si="50"/>
        <v>6.1307885253074899</v>
      </c>
      <c r="E76" s="45">
        <f t="shared" si="51"/>
        <v>5.5953614748381506</v>
      </c>
      <c r="F76" s="45">
        <f t="shared" si="52"/>
        <v>6.1285233826501173</v>
      </c>
      <c r="G76" s="45">
        <f t="shared" si="53"/>
        <v>5.6625672715896842</v>
      </c>
      <c r="H76" s="45">
        <f t="shared" si="54"/>
        <v>5.2045051514417056</v>
      </c>
      <c r="I76" s="45">
        <f t="shared" si="55"/>
        <v>5.6609972927128664</v>
      </c>
      <c r="J76" s="9">
        <f t="shared" si="56"/>
        <v>0.7080576892710716</v>
      </c>
      <c r="K76" s="45">
        <f t="shared" si="57"/>
        <v>0.72428330397651564</v>
      </c>
      <c r="L76" s="45">
        <f t="shared" si="58"/>
        <v>0.16078830353754076</v>
      </c>
      <c r="M76" s="45">
        <f t="shared" si="59"/>
        <v>1.3296806474037413E-3</v>
      </c>
      <c r="N76" s="38">
        <f t="shared" si="48"/>
        <v>87</v>
      </c>
      <c r="O76" s="24">
        <f t="shared" si="60"/>
        <v>5.1254335739685599</v>
      </c>
      <c r="P76" s="24">
        <f t="shared" si="61"/>
        <v>0.52348576749952125</v>
      </c>
      <c r="Q76" s="6">
        <f t="shared" si="71"/>
        <v>29089.553367237768</v>
      </c>
      <c r="R76" s="19">
        <f t="shared" si="62"/>
        <v>4.3377847644340992</v>
      </c>
      <c r="S76" s="9">
        <f t="shared" si="63"/>
        <v>0.79343882074123318</v>
      </c>
      <c r="T76" s="9">
        <f t="shared" si="64"/>
        <v>3.8339383191034333</v>
      </c>
      <c r="U76" s="24">
        <f t="shared" si="65"/>
        <v>0.64355675491328601</v>
      </c>
      <c r="V76" s="6">
        <f t="shared" si="72"/>
        <v>7618.7635787413128</v>
      </c>
      <c r="W76" s="6">
        <f t="shared" si="66"/>
        <v>2.8451190506495667</v>
      </c>
      <c r="X76" s="9">
        <f t="shared" si="67"/>
        <v>0.86451814044525854</v>
      </c>
      <c r="Y76" s="9">
        <f t="shared" si="68"/>
        <v>2.6441887139487386</v>
      </c>
      <c r="Z76" s="24">
        <f t="shared" si="69"/>
        <v>0.75416839620884724</v>
      </c>
    </row>
    <row r="77" spans="1:26" x14ac:dyDescent="0.2">
      <c r="A77" s="3">
        <f t="shared" si="26"/>
        <v>88</v>
      </c>
      <c r="B77" s="9">
        <f t="shared" si="49"/>
        <v>0.91920228468137066</v>
      </c>
      <c r="C77" s="10">
        <f t="shared" si="70"/>
        <v>50038.649463500144</v>
      </c>
      <c r="D77" s="9">
        <f t="shared" si="50"/>
        <v>5.8067932172220313</v>
      </c>
      <c r="E77" s="45">
        <f t="shared" si="51"/>
        <v>5.3827941137973285</v>
      </c>
      <c r="F77" s="45">
        <f t="shared" si="52"/>
        <v>5.8057345038434427</v>
      </c>
      <c r="G77" s="45">
        <f t="shared" si="53"/>
        <v>5.3378487828065584</v>
      </c>
      <c r="H77" s="45">
        <f t="shared" si="54"/>
        <v>4.9797077082493955</v>
      </c>
      <c r="I77" s="45">
        <f t="shared" si="55"/>
        <v>5.337140334883828</v>
      </c>
      <c r="J77" s="9">
        <f t="shared" si="56"/>
        <v>0.72348603727514105</v>
      </c>
      <c r="K77" s="45">
        <f t="shared" si="57"/>
        <v>0.7400942082132238</v>
      </c>
      <c r="L77" s="45">
        <f t="shared" si="58"/>
        <v>0.13621445954346661</v>
      </c>
      <c r="M77" s="45">
        <f t="shared" si="59"/>
        <v>6.6050853191088586E-4</v>
      </c>
      <c r="N77" s="38">
        <f t="shared" si="48"/>
        <v>88</v>
      </c>
      <c r="O77" s="24">
        <f t="shared" si="60"/>
        <v>4.9024270940272796</v>
      </c>
      <c r="P77" s="24">
        <f t="shared" si="61"/>
        <v>0.54421879624689651</v>
      </c>
      <c r="Q77" s="6">
        <f t="shared" si="71"/>
        <v>25038.664401310434</v>
      </c>
      <c r="R77" s="19">
        <f t="shared" si="62"/>
        <v>4.0716788963268797</v>
      </c>
      <c r="S77" s="9">
        <f t="shared" si="63"/>
        <v>0.80611052874633882</v>
      </c>
      <c r="T77" s="9">
        <f t="shared" si="64"/>
        <v>3.6299018794907112</v>
      </c>
      <c r="U77" s="24">
        <f t="shared" si="65"/>
        <v>0.66252612911764341</v>
      </c>
      <c r="V77" s="6">
        <f t="shared" si="72"/>
        <v>5555.553849739943</v>
      </c>
      <c r="W77" s="6">
        <f t="shared" si="66"/>
        <v>2.656873196053736</v>
      </c>
      <c r="X77" s="9">
        <f t="shared" si="67"/>
        <v>0.87348222875934578</v>
      </c>
      <c r="Y77" s="9">
        <f t="shared" si="68"/>
        <v>2.4859214194861403</v>
      </c>
      <c r="Z77" s="24">
        <f t="shared" si="69"/>
        <v>0.76888258911806839</v>
      </c>
    </row>
    <row r="78" spans="1:26" x14ac:dyDescent="0.2">
      <c r="A78" s="3">
        <f t="shared" si="26"/>
        <v>89</v>
      </c>
      <c r="B78" s="9">
        <f t="shared" si="49"/>
        <v>0.90967428579484921</v>
      </c>
      <c r="C78" s="10">
        <f t="shared" si="70"/>
        <v>45995.640909219575</v>
      </c>
      <c r="D78" s="9">
        <f t="shared" si="50"/>
        <v>5.4907749493166849</v>
      </c>
      <c r="E78" s="45">
        <f t="shared" si="51"/>
        <v>5.1620400439415937</v>
      </c>
      <c r="F78" s="45">
        <f t="shared" si="52"/>
        <v>5.4903200819866314</v>
      </c>
      <c r="G78" s="45">
        <f t="shared" si="53"/>
        <v>5.0210176597970335</v>
      </c>
      <c r="H78" s="45">
        <f t="shared" si="54"/>
        <v>4.7472354899375686</v>
      </c>
      <c r="I78" s="45">
        <f t="shared" si="55"/>
        <v>5.0207248579722643</v>
      </c>
      <c r="J78" s="9">
        <f t="shared" si="56"/>
        <v>0.73853452622301474</v>
      </c>
      <c r="K78" s="45">
        <f t="shared" si="57"/>
        <v>0.7555210678413431</v>
      </c>
      <c r="L78" s="45">
        <f t="shared" si="58"/>
        <v>0.11304727449296439</v>
      </c>
      <c r="M78" s="45">
        <f t="shared" si="59"/>
        <v>3.0083597549102926E-4</v>
      </c>
      <c r="N78" s="38">
        <f t="shared" si="48"/>
        <v>89</v>
      </c>
      <c r="O78" s="24">
        <f t="shared" si="60"/>
        <v>4.6806083305770452</v>
      </c>
      <c r="P78" s="24">
        <f t="shared" si="61"/>
        <v>0.56484140237265534</v>
      </c>
      <c r="Q78" s="6">
        <f t="shared" si="71"/>
        <v>21155.989826498731</v>
      </c>
      <c r="R78" s="19">
        <f t="shared" si="62"/>
        <v>3.8171824881600052</v>
      </c>
      <c r="S78" s="9">
        <f t="shared" si="63"/>
        <v>0.81822940532571387</v>
      </c>
      <c r="T78" s="9">
        <f t="shared" si="64"/>
        <v>3.4315944230284741</v>
      </c>
      <c r="U78" s="24">
        <f t="shared" si="65"/>
        <v>0.68096287677059508</v>
      </c>
      <c r="V78" s="6">
        <f t="shared" si="72"/>
        <v>3895.7083517790174</v>
      </c>
      <c r="W78" s="6">
        <f t="shared" si="66"/>
        <v>2.4809584812982601</v>
      </c>
      <c r="X78" s="9">
        <f t="shared" si="67"/>
        <v>0.881859119938178</v>
      </c>
      <c r="Y78" s="9">
        <f t="shared" si="68"/>
        <v>2.3362287620121505</v>
      </c>
      <c r="Z78" s="24">
        <f t="shared" si="69"/>
        <v>0.78279959355442574</v>
      </c>
    </row>
    <row r="79" spans="1:26" x14ac:dyDescent="0.2">
      <c r="A79" s="14">
        <f t="shared" si="26"/>
        <v>90</v>
      </c>
      <c r="B79" s="15">
        <f t="shared" si="49"/>
        <v>0.89908265609398241</v>
      </c>
      <c r="C79" s="16">
        <f t="shared" si="70"/>
        <v>41841.051793770668</v>
      </c>
      <c r="D79" s="15">
        <f t="shared" si="50"/>
        <v>5.1835187279833939</v>
      </c>
      <c r="E79" s="15">
        <f t="shared" si="51"/>
        <v>4.9345592751740313</v>
      </c>
      <c r="F79" s="15">
        <f t="shared" si="52"/>
        <v>5.1833409358606355</v>
      </c>
      <c r="G79" s="15">
        <f t="shared" si="53"/>
        <v>4.7128477893266467</v>
      </c>
      <c r="H79" s="15">
        <f t="shared" si="54"/>
        <v>4.5087221919577694</v>
      </c>
      <c r="I79" s="15">
        <f t="shared" si="55"/>
        <v>4.7127381296092929</v>
      </c>
      <c r="J79" s="15">
        <f t="shared" si="56"/>
        <v>0.75316577485793335</v>
      </c>
      <c r="K79" s="15">
        <f t="shared" si="57"/>
        <v>0.77052620145386197</v>
      </c>
      <c r="L79" s="15">
        <f t="shared" si="58"/>
        <v>9.1676400776765588E-2</v>
      </c>
      <c r="M79" s="15">
        <f t="shared" si="59"/>
        <v>1.2428796418922008E-4</v>
      </c>
      <c r="N79" s="14">
        <f t="shared" si="48"/>
        <v>90</v>
      </c>
      <c r="O79" s="24">
        <f t="shared" si="60"/>
        <v>4.4607951965087516</v>
      </c>
      <c r="P79" s="24">
        <f t="shared" si="61"/>
        <v>0.58527754408875521</v>
      </c>
      <c r="Q79" s="6">
        <f t="shared" si="71"/>
        <v>17506.736152089998</v>
      </c>
      <c r="R79" s="19">
        <f t="shared" si="62"/>
        <v>3.5746410820487307</v>
      </c>
      <c r="S79" s="9">
        <f t="shared" si="63"/>
        <v>0.82977899609291739</v>
      </c>
      <c r="T79" s="9">
        <f t="shared" si="64"/>
        <v>3.2396485580069783</v>
      </c>
      <c r="U79" s="24">
        <f t="shared" si="65"/>
        <v>0.69880818394946442</v>
      </c>
      <c r="V79" s="6">
        <f t="shared" si="72"/>
        <v>2614.301858634718</v>
      </c>
      <c r="W79" s="6">
        <f t="shared" si="66"/>
        <v>2.3171966238079369</v>
      </c>
      <c r="X79" s="9">
        <f t="shared" si="67"/>
        <v>0.8896573036281934</v>
      </c>
      <c r="Y79" s="9">
        <f t="shared" si="68"/>
        <v>2.1952809993147477</v>
      </c>
      <c r="Z79" s="24">
        <f t="shared" si="69"/>
        <v>0.79590358056257426</v>
      </c>
    </row>
    <row r="80" spans="1:26" x14ac:dyDescent="0.2">
      <c r="A80" s="3">
        <f t="shared" si="26"/>
        <v>91</v>
      </c>
      <c r="B80" s="9">
        <f t="shared" si="49"/>
        <v>0.88732480097037647</v>
      </c>
      <c r="C80" s="10">
        <f t="shared" si="70"/>
        <v>37618.563980509221</v>
      </c>
      <c r="D80" s="9">
        <f t="shared" si="50"/>
        <v>4.8857517544231097</v>
      </c>
      <c r="E80" s="45">
        <f t="shared" si="51"/>
        <v>4.7020676364892813</v>
      </c>
      <c r="F80" s="45">
        <f t="shared" si="52"/>
        <v>4.8856892692154181</v>
      </c>
      <c r="G80" s="45">
        <f t="shared" si="53"/>
        <v>4.4140538741362656</v>
      </c>
      <c r="H80" s="45">
        <f t="shared" si="54"/>
        <v>4.266034951180167</v>
      </c>
      <c r="I80" s="45">
        <f t="shared" si="55"/>
        <v>4.4140171045332419</v>
      </c>
      <c r="J80" s="9">
        <f t="shared" si="56"/>
        <v>0.76734515455128027</v>
      </c>
      <c r="K80" s="45">
        <f t="shared" si="57"/>
        <v>0.78507480937973051</v>
      </c>
      <c r="L80" s="45">
        <f t="shared" si="58"/>
        <v>7.2438708321321335E-2</v>
      </c>
      <c r="M80" s="45">
        <f t="shared" si="59"/>
        <v>4.6017677103374037E-5</v>
      </c>
      <c r="N80" s="38">
        <f t="shared" si="48"/>
        <v>91</v>
      </c>
      <c r="O80" s="24">
        <f t="shared" si="60"/>
        <v>4.2437996977132846</v>
      </c>
      <c r="P80" s="24">
        <f t="shared" si="61"/>
        <v>0.60545172878402542</v>
      </c>
      <c r="Q80" s="6">
        <f t="shared" si="71"/>
        <v>14151.563559556658</v>
      </c>
      <c r="R80" s="19">
        <f t="shared" si="62"/>
        <v>3.3443117444987989</v>
      </c>
      <c r="S80" s="9">
        <f t="shared" si="63"/>
        <v>0.84074705978577136</v>
      </c>
      <c r="T80" s="9">
        <f t="shared" si="64"/>
        <v>3.0546343642738121</v>
      </c>
      <c r="U80" s="24">
        <f t="shared" si="65"/>
        <v>0.71600905003350024</v>
      </c>
      <c r="V80" s="6">
        <f t="shared" si="72"/>
        <v>1669.814064232944</v>
      </c>
      <c r="W80" s="6">
        <f t="shared" si="66"/>
        <v>2.1653471116018128</v>
      </c>
      <c r="X80" s="9">
        <f t="shared" si="67"/>
        <v>0.89688823278086593</v>
      </c>
      <c r="Y80" s="9">
        <f t="shared" si="68"/>
        <v>2.0631757804944937</v>
      </c>
      <c r="Z80" s="24">
        <f t="shared" si="69"/>
        <v>0.80818547165470678</v>
      </c>
    </row>
    <row r="81" spans="1:26" x14ac:dyDescent="0.2">
      <c r="A81" s="3">
        <f t="shared" si="26"/>
        <v>92</v>
      </c>
      <c r="B81" s="9">
        <f t="shared" si="49"/>
        <v>0.87429241936472424</v>
      </c>
      <c r="C81" s="10">
        <f t="shared" si="70"/>
        <v>33379.884796796716</v>
      </c>
      <c r="D81" s="19">
        <f t="shared" si="50"/>
        <v>4.5981351334734972</v>
      </c>
      <c r="E81" s="45">
        <f t="shared" si="51"/>
        <v>4.4664948592859703</v>
      </c>
      <c r="F81" s="45">
        <f t="shared" si="52"/>
        <v>4.5981156469144615</v>
      </c>
      <c r="G81" s="45">
        <f t="shared" si="53"/>
        <v>4.1252829707944256</v>
      </c>
      <c r="H81" s="45">
        <f t="shared" si="54"/>
        <v>4.0212191837551678</v>
      </c>
      <c r="I81" s="45">
        <f t="shared" si="55"/>
        <v>4.1252720819034359</v>
      </c>
      <c r="J81" s="9">
        <f t="shared" si="56"/>
        <v>0.78104118412030943</v>
      </c>
      <c r="K81" s="45">
        <f t="shared" si="57"/>
        <v>0.79913538571523723</v>
      </c>
      <c r="L81" s="45">
        <f t="shared" si="58"/>
        <v>5.5590460358329638E-2</v>
      </c>
      <c r="M81" s="45">
        <f t="shared" si="59"/>
        <v>1.5063079458916924E-5</v>
      </c>
      <c r="N81" s="38">
        <f t="shared" si="48"/>
        <v>92</v>
      </c>
      <c r="O81" s="24">
        <f t="shared" si="60"/>
        <v>4.0304172303285952</v>
      </c>
      <c r="P81" s="24">
        <f t="shared" si="61"/>
        <v>0.62529000806468815</v>
      </c>
      <c r="Q81" s="6">
        <f t="shared" si="71"/>
        <v>11142.167090474206</v>
      </c>
      <c r="R81" s="19">
        <f t="shared" si="62"/>
        <v>3.1263631397392602</v>
      </c>
      <c r="S81" s="9">
        <f t="shared" si="63"/>
        <v>0.85112556477432078</v>
      </c>
      <c r="T81" s="9">
        <f t="shared" si="64"/>
        <v>2.8770532822863109</v>
      </c>
      <c r="U81" s="24">
        <f t="shared" si="65"/>
        <v>0.73251885584186205</v>
      </c>
      <c r="V81" s="6">
        <f t="shared" si="72"/>
        <v>1008.9343964745797</v>
      </c>
      <c r="W81" s="6">
        <f t="shared" si="66"/>
        <v>2.0251154620544467</v>
      </c>
      <c r="X81" s="9">
        <f t="shared" si="67"/>
        <v>0.90356593037835953</v>
      </c>
      <c r="Y81" s="9">
        <f t="shared" si="68"/>
        <v>1.9399425073031149</v>
      </c>
      <c r="Z81" s="24">
        <f t="shared" si="69"/>
        <v>0.81964253333463089</v>
      </c>
    </row>
    <row r="82" spans="1:26" x14ac:dyDescent="0.2">
      <c r="A82" s="3">
        <f t="shared" si="26"/>
        <v>93</v>
      </c>
      <c r="B82" s="9">
        <f t="shared" si="49"/>
        <v>0.85987236727984351</v>
      </c>
      <c r="C82" s="10">
        <f t="shared" si="70"/>
        <v>29183.780237107178</v>
      </c>
      <c r="D82" s="19">
        <f t="shared" si="50"/>
        <v>4.3212566030165993</v>
      </c>
      <c r="E82" s="45">
        <f t="shared" si="51"/>
        <v>4.2299229682371982</v>
      </c>
      <c r="F82" s="45">
        <f t="shared" si="52"/>
        <v>4.3212512905451055</v>
      </c>
      <c r="G82" s="45">
        <f t="shared" si="53"/>
        <v>3.8471070269286622</v>
      </c>
      <c r="H82" s="45">
        <f t="shared" si="54"/>
        <v>3.7764249453553647</v>
      </c>
      <c r="I82" s="45">
        <f t="shared" si="55"/>
        <v>3.8471042225074057</v>
      </c>
      <c r="J82" s="9">
        <f t="shared" si="56"/>
        <v>0.79422587604682837</v>
      </c>
      <c r="K82" s="45">
        <f t="shared" si="57"/>
        <v>0.81268008169451356</v>
      </c>
      <c r="L82" s="45">
        <f t="shared" si="58"/>
        <v>4.1283214917472985E-2</v>
      </c>
      <c r="M82" s="45">
        <f t="shared" si="59"/>
        <v>4.2930059155150458E-6</v>
      </c>
      <c r="N82" s="38">
        <f t="shared" si="48"/>
        <v>93</v>
      </c>
      <c r="O82" s="24">
        <f t="shared" si="60"/>
        <v>3.8214159501290532</v>
      </c>
      <c r="P82" s="24">
        <f t="shared" si="61"/>
        <v>0.64472096608777485</v>
      </c>
      <c r="Q82" s="6">
        <f t="shared" si="71"/>
        <v>8516.9302892776759</v>
      </c>
      <c r="R82" s="19">
        <f t="shared" si="62"/>
        <v>2.9208772671556078</v>
      </c>
      <c r="S82" s="9">
        <f t="shared" si="63"/>
        <v>0.86091060632592331</v>
      </c>
      <c r="T82" s="9">
        <f t="shared" si="64"/>
        <v>2.7073336002472788</v>
      </c>
      <c r="U82" s="24">
        <f t="shared" si="65"/>
        <v>0.74829778319696483</v>
      </c>
      <c r="V82" s="6">
        <f t="shared" si="72"/>
        <v>572.72955346946526</v>
      </c>
      <c r="W82" s="6">
        <f t="shared" si="66"/>
        <v>1.8961619073910692</v>
      </c>
      <c r="X82" s="9">
        <f t="shared" si="67"/>
        <v>0.90970657583852044</v>
      </c>
      <c r="Y82" s="9">
        <f t="shared" si="68"/>
        <v>1.825547858394037</v>
      </c>
      <c r="Z82" s="24">
        <f t="shared" si="69"/>
        <v>0.83027786350531618</v>
      </c>
    </row>
    <row r="83" spans="1:26" x14ac:dyDescent="0.2">
      <c r="A83" s="3">
        <f t="shared" si="26"/>
        <v>94</v>
      </c>
      <c r="B83" s="9">
        <f t="shared" si="49"/>
        <v>0.84394793604590779</v>
      </c>
      <c r="C83" s="10">
        <f t="shared" si="70"/>
        <v>25094.326198656061</v>
      </c>
      <c r="D83" s="19">
        <f t="shared" si="50"/>
        <v>4.0556244925038847</v>
      </c>
      <c r="E83" s="45">
        <f t="shared" si="51"/>
        <v>3.9945073513387688</v>
      </c>
      <c r="F83" s="45">
        <f t="shared" si="52"/>
        <v>4.055623247622786</v>
      </c>
      <c r="G83" s="45">
        <f t="shared" si="53"/>
        <v>3.5800166237443842</v>
      </c>
      <c r="H83" s="45">
        <f t="shared" si="54"/>
        <v>3.533819100672309</v>
      </c>
      <c r="I83" s="45">
        <f t="shared" si="55"/>
        <v>3.5800160064479885</v>
      </c>
      <c r="J83" s="9">
        <f t="shared" si="56"/>
        <v>0.80687502416648149</v>
      </c>
      <c r="K83" s="45">
        <f t="shared" si="57"/>
        <v>0.82568501037324626</v>
      </c>
      <c r="L83" s="45">
        <f t="shared" si="58"/>
        <v>2.9547628645022962E-2</v>
      </c>
      <c r="M83" s="45">
        <f t="shared" si="59"/>
        <v>1.0471534406966615E-6</v>
      </c>
      <c r="N83" s="38">
        <f t="shared" si="48"/>
        <v>94</v>
      </c>
      <c r="O83" s="24">
        <f t="shared" si="60"/>
        <v>3.6175265113560044</v>
      </c>
      <c r="P83" s="24">
        <f t="shared" si="61"/>
        <v>0.66367667354740068</v>
      </c>
      <c r="Q83" s="6">
        <f t="shared" si="71"/>
        <v>6297.2520736455599</v>
      </c>
      <c r="R83" s="19">
        <f t="shared" si="62"/>
        <v>2.7278527946252433</v>
      </c>
      <c r="S83" s="9">
        <f t="shared" si="63"/>
        <v>0.87010224787498824</v>
      </c>
      <c r="T83" s="9">
        <f t="shared" si="64"/>
        <v>2.5458276554405037</v>
      </c>
      <c r="U83" s="24">
        <f t="shared" si="65"/>
        <v>0.76331307511777613</v>
      </c>
      <c r="V83" s="6">
        <f t="shared" si="72"/>
        <v>303.08657564081443</v>
      </c>
      <c r="W83" s="6">
        <f t="shared" si="66"/>
        <v>1.7781101930028216</v>
      </c>
      <c r="X83" s="9">
        <f t="shared" si="67"/>
        <v>0.91532808604748461</v>
      </c>
      <c r="Y83" s="9">
        <f t="shared" si="68"/>
        <v>1.7199021763827222</v>
      </c>
      <c r="Z83" s="24">
        <f t="shared" si="69"/>
        <v>0.84009979766056309</v>
      </c>
    </row>
    <row r="84" spans="1:26" x14ac:dyDescent="0.2">
      <c r="A84" s="3">
        <f t="shared" si="26"/>
        <v>95</v>
      </c>
      <c r="B84" s="9">
        <f t="shared" si="49"/>
        <v>0.82640063883393244</v>
      </c>
      <c r="C84" s="10">
        <f t="shared" si="70"/>
        <v>21178.304801818533</v>
      </c>
      <c r="D84" s="19">
        <f t="shared" si="50"/>
        <v>3.8016630885563925</v>
      </c>
      <c r="E84" s="45">
        <f t="shared" si="51"/>
        <v>3.7623857981806337</v>
      </c>
      <c r="F84" s="45">
        <f t="shared" si="52"/>
        <v>3.801662842553017</v>
      </c>
      <c r="G84" s="45">
        <f t="shared" si="53"/>
        <v>3.3244160988340545</v>
      </c>
      <c r="H84" s="45">
        <f t="shared" si="54"/>
        <v>3.2954904624845995</v>
      </c>
      <c r="I84" s="45">
        <f t="shared" si="55"/>
        <v>3.3244159849825565</v>
      </c>
      <c r="J84" s="9">
        <f t="shared" si="56"/>
        <v>0.81896842435445727</v>
      </c>
      <c r="K84" s="45">
        <f t="shared" si="57"/>
        <v>0.83813048410452073</v>
      </c>
      <c r="L84" s="45">
        <f t="shared" si="58"/>
        <v>2.0289000130312998E-2</v>
      </c>
      <c r="M84" s="45">
        <f t="shared" si="59"/>
        <v>2.1442628284161745E-7</v>
      </c>
      <c r="N84" s="38">
        <f t="shared" si="48"/>
        <v>95</v>
      </c>
      <c r="O84" s="24">
        <f t="shared" si="60"/>
        <v>3.4194324738688815</v>
      </c>
      <c r="P84" s="24">
        <f t="shared" si="61"/>
        <v>0.68209357952692917</v>
      </c>
      <c r="Q84" s="6">
        <f t="shared" si="71"/>
        <v>4485.2059427872991</v>
      </c>
      <c r="R84" s="19">
        <f t="shared" si="62"/>
        <v>2.5472098649061499</v>
      </c>
      <c r="S84" s="9">
        <f t="shared" si="63"/>
        <v>0.87870429214732604</v>
      </c>
      <c r="T84" s="9">
        <f t="shared" si="64"/>
        <v>2.3928107989943999</v>
      </c>
      <c r="U84" s="24">
        <f t="shared" si="65"/>
        <v>0.77753913206628011</v>
      </c>
      <c r="V84" s="6">
        <f t="shared" si="72"/>
        <v>148.22997130758381</v>
      </c>
      <c r="W84" s="6">
        <f t="shared" si="66"/>
        <v>1.6705561593075147</v>
      </c>
      <c r="X84" s="9">
        <f t="shared" si="67"/>
        <v>0.9204497066996421</v>
      </c>
      <c r="Y84" s="9">
        <f t="shared" si="68"/>
        <v>1.6228663715670084</v>
      </c>
      <c r="Z84" s="24">
        <f t="shared" si="69"/>
        <v>0.84912126704252289</v>
      </c>
    </row>
    <row r="85" spans="1:26" x14ac:dyDescent="0.2">
      <c r="A85" s="3">
        <f t="shared" si="26"/>
        <v>96</v>
      </c>
      <c r="B85" s="9">
        <f t="shared" si="49"/>
        <v>0.80711260827344944</v>
      </c>
      <c r="C85" s="10">
        <f t="shared" si="70"/>
        <v>17501.764617642573</v>
      </c>
      <c r="D85" s="19">
        <f t="shared" si="50"/>
        <v>3.5597095461289503</v>
      </c>
      <c r="E85" s="45">
        <f t="shared" si="51"/>
        <v>3.5355835909677218</v>
      </c>
      <c r="F85" s="45">
        <f t="shared" si="52"/>
        <v>3.5597095060080384</v>
      </c>
      <c r="G85" s="45">
        <f t="shared" si="53"/>
        <v>3.080620184444383</v>
      </c>
      <c r="H85" s="45">
        <f t="shared" si="54"/>
        <v>3.0633573503576126</v>
      </c>
      <c r="I85" s="45">
        <f t="shared" si="55"/>
        <v>3.0806201672418165</v>
      </c>
      <c r="J85" s="9">
        <f t="shared" si="56"/>
        <v>0.83049002161290697</v>
      </c>
      <c r="K85" s="45">
        <f t="shared" si="57"/>
        <v>0.85000117822532961</v>
      </c>
      <c r="L85" s="45">
        <f t="shared" si="58"/>
        <v>1.3297015386263853E-2</v>
      </c>
      <c r="M85" s="45">
        <f t="shared" si="59"/>
        <v>3.6069731033987794E-8</v>
      </c>
      <c r="N85" s="38">
        <f t="shared" si="48"/>
        <v>96</v>
      </c>
      <c r="O85" s="24">
        <f t="shared" si="60"/>
        <v>3.2277616655817574</v>
      </c>
      <c r="P85" s="24">
        <f t="shared" si="61"/>
        <v>0.6999133145377503</v>
      </c>
      <c r="Q85" s="6">
        <f t="shared" si="71"/>
        <v>3063.1176473136552</v>
      </c>
      <c r="R85" s="19">
        <f t="shared" si="62"/>
        <v>2.3787962017218875</v>
      </c>
      <c r="S85" s="9">
        <f t="shared" si="63"/>
        <v>0.88672399039419569</v>
      </c>
      <c r="T85" s="9">
        <f t="shared" si="64"/>
        <v>2.2484821026489392</v>
      </c>
      <c r="U85" s="24">
        <f t="shared" si="65"/>
        <v>0.79095744623898734</v>
      </c>
      <c r="V85" s="6">
        <f t="shared" si="72"/>
        <v>66.345403444791117</v>
      </c>
      <c r="W85" s="6">
        <f t="shared" si="66"/>
        <v>1.5730757648318181</v>
      </c>
      <c r="X85" s="9">
        <f t="shared" si="67"/>
        <v>0.92509163024610386</v>
      </c>
      <c r="Y85" s="9">
        <f t="shared" si="68"/>
        <v>1.5342589569161258</v>
      </c>
      <c r="Z85" s="24">
        <f t="shared" si="69"/>
        <v>0.85735914459509932</v>
      </c>
    </row>
    <row r="86" spans="1:26" x14ac:dyDescent="0.2">
      <c r="A86" s="3">
        <f t="shared" si="26"/>
        <v>97</v>
      </c>
      <c r="B86" s="9">
        <f t="shared" si="49"/>
        <v>0.78596971397961868</v>
      </c>
      <c r="C86" s="10">
        <f t="shared" si="70"/>
        <v>14125.894889933468</v>
      </c>
      <c r="D86" s="19">
        <f t="shared" si="50"/>
        <v>3.3300124367835524</v>
      </c>
      <c r="E86" s="45">
        <f t="shared" si="51"/>
        <v>3.3159247039849826</v>
      </c>
      <c r="F86" s="45">
        <f t="shared" si="52"/>
        <v>3.3300124315132349</v>
      </c>
      <c r="G86" s="45">
        <f t="shared" si="53"/>
        <v>2.8488522490134391</v>
      </c>
      <c r="H86" s="45">
        <f t="shared" si="54"/>
        <v>2.8390879885400304</v>
      </c>
      <c r="I86" s="45">
        <f t="shared" si="55"/>
        <v>2.8488522469381592</v>
      </c>
      <c r="J86" s="9">
        <f t="shared" si="56"/>
        <v>0.84142797920078305</v>
      </c>
      <c r="K86" s="45">
        <f t="shared" si="57"/>
        <v>0.86128621667808514</v>
      </c>
      <c r="L86" s="45">
        <f t="shared" si="58"/>
        <v>8.2697597906634304E-3</v>
      </c>
      <c r="M86" s="45">
        <f t="shared" si="59"/>
        <v>4.864240470086509E-9</v>
      </c>
      <c r="N86" s="38">
        <f t="shared" si="48"/>
        <v>97</v>
      </c>
      <c r="O86" s="24">
        <f t="shared" si="60"/>
        <v>3.0430787614108983</v>
      </c>
      <c r="P86" s="24">
        <f t="shared" si="61"/>
        <v>0.71708338045839704</v>
      </c>
      <c r="Q86" s="6">
        <f t="shared" si="71"/>
        <v>1995.4090644144849</v>
      </c>
      <c r="R86" s="19">
        <f t="shared" si="62"/>
        <v>2.2223942977435387</v>
      </c>
      <c r="S86" s="9">
        <f t="shared" si="63"/>
        <v>0.8941717001074504</v>
      </c>
      <c r="T86" s="9">
        <f t="shared" si="64"/>
        <v>2.1129667150313205</v>
      </c>
      <c r="U86" s="24">
        <f t="shared" si="65"/>
        <v>0.80355638250275696</v>
      </c>
      <c r="V86" s="6">
        <f t="shared" si="72"/>
        <v>26.87929206878519</v>
      </c>
      <c r="W86" s="6">
        <f t="shared" si="66"/>
        <v>1.4852321951466279</v>
      </c>
      <c r="X86" s="9">
        <f t="shared" si="67"/>
        <v>0.92927465737397008</v>
      </c>
      <c r="Y86" s="9">
        <f t="shared" si="68"/>
        <v>1.45386279555839</v>
      </c>
      <c r="Z86" s="24">
        <f t="shared" si="69"/>
        <v>0.8648336176464988</v>
      </c>
    </row>
    <row r="87" spans="1:26" x14ac:dyDescent="0.2">
      <c r="A87" s="3">
        <f t="shared" si="26"/>
        <v>98</v>
      </c>
      <c r="B87" s="9">
        <f t="shared" si="49"/>
        <v>0.76286550883957915</v>
      </c>
      <c r="C87" s="10">
        <f t="shared" si="70"/>
        <v>11102.525566347165</v>
      </c>
      <c r="D87" s="19">
        <f t="shared" si="50"/>
        <v>3.1127319731383083</v>
      </c>
      <c r="E87" s="45">
        <f t="shared" si="51"/>
        <v>3.1049595723070214</v>
      </c>
      <c r="F87" s="45">
        <f t="shared" si="52"/>
        <v>3.1127319725958178</v>
      </c>
      <c r="G87" s="45">
        <f t="shared" si="53"/>
        <v>2.6292441768480415</v>
      </c>
      <c r="H87" s="45">
        <f t="shared" si="54"/>
        <v>2.6240432024059364</v>
      </c>
      <c r="I87" s="45">
        <f t="shared" si="55"/>
        <v>2.6292441766539763</v>
      </c>
      <c r="J87" s="9">
        <f t="shared" si="56"/>
        <v>0.85177466794579471</v>
      </c>
      <c r="K87" s="45">
        <f t="shared" si="57"/>
        <v>0.87197917786926082</v>
      </c>
      <c r="L87" s="45">
        <f t="shared" si="58"/>
        <v>4.8490338993718548E-3</v>
      </c>
      <c r="M87" s="45">
        <f t="shared" si="59"/>
        <v>5.1167160190625928E-10</v>
      </c>
      <c r="N87" s="38">
        <f t="shared" si="48"/>
        <v>98</v>
      </c>
      <c r="O87" s="24">
        <f t="shared" si="60"/>
        <v>2.8658793009343944</v>
      </c>
      <c r="P87" s="24">
        <f t="shared" si="61"/>
        <v>0.73355770671584974</v>
      </c>
      <c r="Q87" s="6">
        <f t="shared" si="71"/>
        <v>1232.6607395139245</v>
      </c>
      <c r="R87" s="19">
        <f t="shared" si="62"/>
        <v>2.0777294295235453</v>
      </c>
      <c r="S87" s="9">
        <f t="shared" si="63"/>
        <v>0.9010605033560215</v>
      </c>
      <c r="T87" s="9">
        <f t="shared" si="64"/>
        <v>1.9863197065609763</v>
      </c>
      <c r="U87" s="24">
        <f t="shared" si="65"/>
        <v>0.81533082093197262</v>
      </c>
      <c r="V87" s="6">
        <f t="shared" si="72"/>
        <v>9.7362512991112009</v>
      </c>
      <c r="W87" s="6">
        <f t="shared" si="66"/>
        <v>1.406581688221251</v>
      </c>
      <c r="X87" s="9">
        <f t="shared" si="67"/>
        <v>0.93301991960851183</v>
      </c>
      <c r="Y87" s="9">
        <f t="shared" si="68"/>
        <v>1.3814311143444375</v>
      </c>
      <c r="Z87" s="24">
        <f t="shared" si="69"/>
        <v>0.87156762882512018</v>
      </c>
    </row>
    <row r="88" spans="1:26" x14ac:dyDescent="0.2">
      <c r="A88" s="3">
        <f t="shared" si="26"/>
        <v>99</v>
      </c>
      <c r="B88" s="9">
        <f t="shared" si="49"/>
        <v>0.73770610370652323</v>
      </c>
      <c r="C88" s="10">
        <f t="shared" si="70"/>
        <v>8469.7338155758662</v>
      </c>
      <c r="D88" s="19">
        <f t="shared" si="50"/>
        <v>2.9079418928896921</v>
      </c>
      <c r="E88" s="45">
        <f t="shared" si="51"/>
        <v>2.9039182016322647</v>
      </c>
      <c r="F88" s="45">
        <f t="shared" si="52"/>
        <v>2.9079418928472736</v>
      </c>
      <c r="G88" s="45">
        <f t="shared" si="53"/>
        <v>2.4218378646227725</v>
      </c>
      <c r="H88" s="45">
        <f t="shared" si="54"/>
        <v>2.4192477816147346</v>
      </c>
      <c r="I88" s="45">
        <f t="shared" si="55"/>
        <v>2.4218378646091785</v>
      </c>
      <c r="J88" s="9">
        <f t="shared" si="56"/>
        <v>0.86152657652906206</v>
      </c>
      <c r="K88" s="45">
        <f t="shared" si="57"/>
        <v>0.88207802180319128</v>
      </c>
      <c r="L88" s="45">
        <f t="shared" si="58"/>
        <v>2.6611519547050382E-3</v>
      </c>
      <c r="M88" s="45">
        <f t="shared" si="59"/>
        <v>4.0709207671026848E-11</v>
      </c>
      <c r="N88" s="38">
        <f t="shared" si="48"/>
        <v>99</v>
      </c>
      <c r="O88" s="24">
        <f t="shared" si="60"/>
        <v>2.6965853160792967</v>
      </c>
      <c r="P88" s="24">
        <f t="shared" si="61"/>
        <v>0.74929705678174319</v>
      </c>
      <c r="Q88" s="6">
        <f t="shared" si="71"/>
        <v>717.36390906709312</v>
      </c>
      <c r="R88" s="19">
        <f t="shared" si="62"/>
        <v>1.9444782149495805</v>
      </c>
      <c r="S88" s="9">
        <f t="shared" si="63"/>
        <v>0.90740579928811516</v>
      </c>
      <c r="T88" s="9">
        <f t="shared" si="64"/>
        <v>1.8685311789181775</v>
      </c>
      <c r="U88" s="24">
        <f t="shared" si="65"/>
        <v>0.82628168177858208</v>
      </c>
      <c r="V88" s="6">
        <f t="shared" si="72"/>
        <v>3.1095832478586467</v>
      </c>
      <c r="W88" s="6">
        <f t="shared" si="66"/>
        <v>1.3366776938704659</v>
      </c>
      <c r="X88" s="9">
        <f t="shared" si="67"/>
        <v>0.9363486812442634</v>
      </c>
      <c r="Y88" s="9">
        <f t="shared" si="68"/>
        <v>1.3166923177210661</v>
      </c>
      <c r="Z88" s="24">
        <f t="shared" si="69"/>
        <v>0.87758642851119328</v>
      </c>
    </row>
    <row r="89" spans="1:26" x14ac:dyDescent="0.2">
      <c r="A89" s="14">
        <f t="shared" si="26"/>
        <v>100</v>
      </c>
      <c r="B89" s="15">
        <f t="shared" si="49"/>
        <v>0.71041604742031894</v>
      </c>
      <c r="C89" s="16">
        <f t="shared" si="70"/>
        <v>6248.1743325198568</v>
      </c>
      <c r="D89" s="20">
        <f t="shared" si="50"/>
        <v>2.7156329295211474</v>
      </c>
      <c r="E89" s="15">
        <f t="shared" si="51"/>
        <v>2.7136935850306108</v>
      </c>
      <c r="F89" s="15">
        <f t="shared" si="52"/>
        <v>2.7156329295187147</v>
      </c>
      <c r="G89" s="15">
        <f t="shared" si="53"/>
        <v>2.2265882565124704</v>
      </c>
      <c r="H89" s="15">
        <f t="shared" si="54"/>
        <v>2.2253920957074556</v>
      </c>
      <c r="I89" s="15">
        <f t="shared" si="55"/>
        <v>2.2265882565117852</v>
      </c>
      <c r="J89" s="15">
        <f t="shared" si="56"/>
        <v>0.87068414621327861</v>
      </c>
      <c r="K89" s="15">
        <f t="shared" si="57"/>
        <v>0.89158494229809593</v>
      </c>
      <c r="L89" s="15">
        <f t="shared" si="58"/>
        <v>1.3557247354405249E-3</v>
      </c>
      <c r="M89" s="15">
        <f t="shared" si="59"/>
        <v>2.3663607382045608E-12</v>
      </c>
      <c r="N89" s="14">
        <f t="shared" si="48"/>
        <v>100</v>
      </c>
      <c r="O89" s="24">
        <f t="shared" si="60"/>
        <v>2.5355426796381066</v>
      </c>
      <c r="P89" s="24">
        <f t="shared" si="61"/>
        <v>0.76426927468217132</v>
      </c>
      <c r="Q89" s="6">
        <f t="shared" si="71"/>
        <v>390.39682489559954</v>
      </c>
      <c r="R89" s="19">
        <f t="shared" si="62"/>
        <v>1.8222774063555336</v>
      </c>
      <c r="S89" s="9">
        <f t="shared" si="63"/>
        <v>0.91322488541164115</v>
      </c>
      <c r="T89" s="9">
        <f t="shared" si="64"/>
        <v>1.759532358668052</v>
      </c>
      <c r="U89" s="24">
        <f t="shared" si="65"/>
        <v>0.83641535894469343</v>
      </c>
      <c r="V89" s="6">
        <f t="shared" si="72"/>
        <v>0.86212608881764141</v>
      </c>
      <c r="W89" s="6">
        <f t="shared" si="66"/>
        <v>1.2750729816496329</v>
      </c>
      <c r="X89" s="9">
        <f t="shared" si="67"/>
        <v>0.93928223896906504</v>
      </c>
      <c r="Y89" s="9">
        <f t="shared" si="68"/>
        <v>1.2593531333749977</v>
      </c>
      <c r="Z89" s="24">
        <f t="shared" si="69"/>
        <v>0.88291728238463729</v>
      </c>
    </row>
    <row r="90" spans="1:26" x14ac:dyDescent="0.2">
      <c r="A90" s="3">
        <f t="shared" si="26"/>
        <v>101</v>
      </c>
      <c r="B90" s="9">
        <f t="shared" si="49"/>
        <v>0.68094524759475572</v>
      </c>
      <c r="C90" s="10">
        <f t="shared" si="70"/>
        <v>4438.8033129018459</v>
      </c>
      <c r="D90" s="19">
        <f t="shared" si="50"/>
        <v>2.5357177424954687</v>
      </c>
      <c r="E90" s="45">
        <f t="shared" si="51"/>
        <v>2.5348551483225523</v>
      </c>
      <c r="F90" s="45">
        <f t="shared" si="52"/>
        <v>2.5357177424953701</v>
      </c>
      <c r="G90" s="45">
        <f t="shared" si="53"/>
        <v>2.0433677847970562</v>
      </c>
      <c r="H90" s="45">
        <f t="shared" si="54"/>
        <v>2.0428601887358377</v>
      </c>
      <c r="I90" s="45">
        <f t="shared" si="55"/>
        <v>2.0433677847970562</v>
      </c>
      <c r="J90" s="9">
        <f t="shared" si="56"/>
        <v>0.87925153607164419</v>
      </c>
      <c r="K90" s="45">
        <f t="shared" si="57"/>
        <v>0.90050615076809382</v>
      </c>
      <c r="L90" s="45">
        <f t="shared" si="58"/>
        <v>6.3526363417815612E-4</v>
      </c>
      <c r="M90" s="45">
        <f t="shared" si="59"/>
        <v>9.6661471395777204E-14</v>
      </c>
      <c r="N90" s="38">
        <f t="shared" si="48"/>
        <v>101</v>
      </c>
      <c r="O90" s="24">
        <f t="shared" si="60"/>
        <v>2.3830202181502584</v>
      </c>
      <c r="P90" s="24">
        <f t="shared" si="61"/>
        <v>0.77844936747355864</v>
      </c>
      <c r="Q90" s="6">
        <f t="shared" si="71"/>
        <v>197.02974850628402</v>
      </c>
      <c r="R90" s="19">
        <f t="shared" si="62"/>
        <v>1.710732595514977</v>
      </c>
      <c r="S90" s="9">
        <f t="shared" si="63"/>
        <v>0.91853654307071531</v>
      </c>
      <c r="T90" s="9">
        <f t="shared" si="64"/>
        <v>1.6592023457567771</v>
      </c>
      <c r="U90" s="24">
        <f t="shared" si="65"/>
        <v>0.84574309257136526</v>
      </c>
      <c r="V90" s="6">
        <f t="shared" si="72"/>
        <v>0.20388195458464728</v>
      </c>
      <c r="W90" s="6">
        <f t="shared" si="66"/>
        <v>1.2213193365088799</v>
      </c>
      <c r="X90" s="9">
        <f t="shared" si="67"/>
        <v>0.94184193635671998</v>
      </c>
      <c r="Y90" s="9">
        <f t="shared" si="68"/>
        <v>1.2090996528238913</v>
      </c>
      <c r="Z90" s="24">
        <f t="shared" si="69"/>
        <v>0.88758937468077193</v>
      </c>
    </row>
    <row r="91" spans="1:26" x14ac:dyDescent="0.2">
      <c r="A91" s="3">
        <f t="shared" si="26"/>
        <v>102</v>
      </c>
      <c r="B91" s="9">
        <f t="shared" si="49"/>
        <v>0.64927690140891381</v>
      </c>
      <c r="C91" s="10">
        <f t="shared" si="70"/>
        <v>3022.5820209283693</v>
      </c>
      <c r="D91" s="19">
        <f t="shared" si="50"/>
        <v>2.3680371297339251</v>
      </c>
      <c r="E91" s="45">
        <f t="shared" si="51"/>
        <v>2.3676865919094552</v>
      </c>
      <c r="F91" s="45">
        <f t="shared" si="52"/>
        <v>2.3680371297339224</v>
      </c>
      <c r="G91" s="45">
        <f t="shared" si="53"/>
        <v>1.8719720320442503</v>
      </c>
      <c r="H91" s="45">
        <f t="shared" si="54"/>
        <v>1.8717761550732832</v>
      </c>
      <c r="I91" s="45">
        <f t="shared" si="55"/>
        <v>1.8719720320442503</v>
      </c>
      <c r="J91" s="9">
        <f t="shared" si="56"/>
        <v>0.88723632715552725</v>
      </c>
      <c r="K91" s="45">
        <f t="shared" si="57"/>
        <v>0.90885160052523106</v>
      </c>
      <c r="L91" s="45">
        <f t="shared" si="58"/>
        <v>2.7096518650541953E-4</v>
      </c>
      <c r="M91" s="45">
        <f t="shared" si="59"/>
        <v>2.6558970486379174E-15</v>
      </c>
      <c r="N91" s="38">
        <f t="shared" si="48"/>
        <v>102</v>
      </c>
      <c r="O91" s="24">
        <f t="shared" si="60"/>
        <v>2.2392105619306522</v>
      </c>
      <c r="P91" s="24">
        <f t="shared" si="61"/>
        <v>0.79181942621506396</v>
      </c>
      <c r="Q91" s="6">
        <f t="shared" si="71"/>
        <v>91.360020732394247</v>
      </c>
      <c r="R91" s="19">
        <f t="shared" si="62"/>
        <v>1.609426493101429</v>
      </c>
      <c r="S91" s="9">
        <f t="shared" si="63"/>
        <v>0.92336064318564615</v>
      </c>
      <c r="T91" s="9">
        <f t="shared" si="64"/>
        <v>1.5673751458481815</v>
      </c>
      <c r="U91" s="24">
        <f t="shared" si="65"/>
        <v>0.85428031523860437</v>
      </c>
      <c r="V91" s="6">
        <f t="shared" si="72"/>
        <v>4.032391370297829E-2</v>
      </c>
      <c r="W91" s="6">
        <f t="shared" si="66"/>
        <v>1.1749645684081687</v>
      </c>
      <c r="X91" s="9">
        <f t="shared" si="67"/>
        <v>0.94404930626627759</v>
      </c>
      <c r="Y91" s="9">
        <f t="shared" si="68"/>
        <v>1.1655959283562063</v>
      </c>
      <c r="Z91" s="24">
        <f t="shared" si="69"/>
        <v>0.89163393863354989</v>
      </c>
    </row>
    <row r="92" spans="1:26" x14ac:dyDescent="0.2">
      <c r="A92" s="3">
        <f t="shared" si="26"/>
        <v>103</v>
      </c>
      <c r="B92" s="9">
        <f t="shared" si="49"/>
        <v>0.61543630846802344</v>
      </c>
      <c r="C92" s="10">
        <f t="shared" si="70"/>
        <v>1962.4926888026644</v>
      </c>
      <c r="D92" s="19">
        <f t="shared" si="50"/>
        <v>2.2123673013834102</v>
      </c>
      <c r="E92" s="45">
        <f t="shared" si="51"/>
        <v>2.2122386178129929</v>
      </c>
      <c r="F92" s="45">
        <f t="shared" si="52"/>
        <v>2.2123673013834102</v>
      </c>
      <c r="G92" s="45">
        <f t="shared" si="53"/>
        <v>1.7121263863435561</v>
      </c>
      <c r="H92" s="45">
        <f t="shared" si="54"/>
        <v>1.7120584550726492</v>
      </c>
      <c r="I92" s="45">
        <f t="shared" si="55"/>
        <v>1.7121263863435561</v>
      </c>
      <c r="J92" s="9">
        <f t="shared" si="56"/>
        <v>0.89464917612459938</v>
      </c>
      <c r="K92" s="45">
        <f t="shared" si="57"/>
        <v>0.91663466272873995</v>
      </c>
      <c r="L92" s="45">
        <f t="shared" si="58"/>
        <v>1.039891375731507E-4</v>
      </c>
      <c r="M92" s="45">
        <f t="shared" si="59"/>
        <v>4.6730437005058639E-17</v>
      </c>
      <c r="N92" s="38">
        <f t="shared" si="48"/>
        <v>103</v>
      </c>
      <c r="O92" s="24">
        <f t="shared" si="60"/>
        <v>2.1042326341255357</v>
      </c>
      <c r="P92" s="24">
        <f t="shared" si="61"/>
        <v>0.80436839455975728</v>
      </c>
      <c r="Q92" s="6">
        <f t="shared" si="71"/>
        <v>38.513775536039113</v>
      </c>
      <c r="R92" s="19">
        <f t="shared" si="62"/>
        <v>1.51792643237854</v>
      </c>
      <c r="S92" s="9">
        <f t="shared" si="63"/>
        <v>0.92771778893435519</v>
      </c>
      <c r="T92" s="9">
        <f t="shared" si="64"/>
        <v>1.4838465799270031</v>
      </c>
      <c r="U92" s="24">
        <f t="shared" si="65"/>
        <v>0.86204600957594746</v>
      </c>
      <c r="V92" s="6">
        <f t="shared" si="72"/>
        <v>6.5237462778000039E-3</v>
      </c>
      <c r="W92" s="6">
        <f t="shared" si="66"/>
        <v>1.1355467625492213</v>
      </c>
      <c r="X92" s="9">
        <f t="shared" si="67"/>
        <v>0.94592634464051317</v>
      </c>
      <c r="Y92" s="9">
        <f t="shared" si="68"/>
        <v>1.1284800011189913</v>
      </c>
      <c r="Z92" s="24">
        <f t="shared" si="69"/>
        <v>0.89508462574630687</v>
      </c>
    </row>
    <row r="93" spans="1:26" x14ac:dyDescent="0.2">
      <c r="A93" s="3">
        <f t="shared" ref="A93:A119" si="73">A92+1</f>
        <v>104</v>
      </c>
      <c r="B93" s="9">
        <f t="shared" si="49"/>
        <v>0.5795003040725234</v>
      </c>
      <c r="C93" s="10">
        <f t="shared" si="70"/>
        <v>1207.7892557921973</v>
      </c>
      <c r="D93" s="19">
        <f t="shared" si="50"/>
        <v>2.0684279574296869</v>
      </c>
      <c r="E93" s="45">
        <f t="shared" si="51"/>
        <v>2.0683858260927321</v>
      </c>
      <c r="F93" s="45">
        <f t="shared" si="52"/>
        <v>2.0684279574296869</v>
      </c>
      <c r="G93" s="45">
        <f t="shared" si="53"/>
        <v>1.5634934236882314</v>
      </c>
      <c r="H93" s="45">
        <f t="shared" si="54"/>
        <v>1.5634725321167611</v>
      </c>
      <c r="I93" s="45">
        <f t="shared" si="55"/>
        <v>1.5634934236882314</v>
      </c>
      <c r="J93" s="9">
        <f t="shared" si="56"/>
        <v>0.90150343059858629</v>
      </c>
      <c r="K93" s="45">
        <f t="shared" si="57"/>
        <v>0.92387176692865225</v>
      </c>
      <c r="L93" s="45">
        <f t="shared" si="58"/>
        <v>3.5439508641348953E-5</v>
      </c>
      <c r="M93" s="45">
        <f t="shared" si="59"/>
        <v>4.9821481267305017E-19</v>
      </c>
      <c r="N93" s="38">
        <f t="shared" si="48"/>
        <v>104</v>
      </c>
      <c r="O93" s="24">
        <f t="shared" si="60"/>
        <v>1.9781356126905489</v>
      </c>
      <c r="P93" s="24">
        <f t="shared" si="61"/>
        <v>0.81609170040745449</v>
      </c>
      <c r="Q93" s="6">
        <f t="shared" si="71"/>
        <v>14.587548864070699</v>
      </c>
      <c r="R93" s="19">
        <f t="shared" si="62"/>
        <v>1.4357907331804054</v>
      </c>
      <c r="S93" s="9">
        <f t="shared" si="63"/>
        <v>0.93162901270569487</v>
      </c>
      <c r="T93" s="9">
        <f t="shared" si="64"/>
        <v>1.4083806346344308</v>
      </c>
      <c r="U93" s="24">
        <f t="shared" si="65"/>
        <v>0.86906211786845422</v>
      </c>
      <c r="V93" s="6">
        <f t="shared" si="72"/>
        <v>8.4209871841447461E-4</v>
      </c>
      <c r="W93" s="6">
        <f t="shared" si="66"/>
        <v>1.1025860765812787</v>
      </c>
      <c r="X93" s="9">
        <f t="shared" si="67"/>
        <v>0.94749590111517712</v>
      </c>
      <c r="Y93" s="9">
        <f t="shared" si="68"/>
        <v>1.0973576245805292</v>
      </c>
      <c r="Z93" s="24">
        <f t="shared" si="69"/>
        <v>0.89797808932471268</v>
      </c>
    </row>
    <row r="94" spans="1:26" x14ac:dyDescent="0.2">
      <c r="A94" s="3">
        <f t="shared" si="73"/>
        <v>105</v>
      </c>
      <c r="B94" s="9">
        <f t="shared" si="49"/>
        <v>0.54160687757970616</v>
      </c>
      <c r="C94" s="10">
        <f t="shared" si="70"/>
        <v>699.91424098710513</v>
      </c>
      <c r="D94" s="19">
        <f t="shared" si="50"/>
        <v>1.9358908829162129</v>
      </c>
      <c r="E94" s="45">
        <f t="shared" si="51"/>
        <v>1.9358787579532408</v>
      </c>
      <c r="F94" s="45">
        <f t="shared" si="52"/>
        <v>1.9358908829162129</v>
      </c>
      <c r="G94" s="45">
        <f t="shared" si="53"/>
        <v>1.4256807217541574</v>
      </c>
      <c r="H94" s="45">
        <f t="shared" si="54"/>
        <v>1.4256751102653076</v>
      </c>
      <c r="I94" s="45">
        <f t="shared" si="55"/>
        <v>1.4256807217541574</v>
      </c>
      <c r="J94" s="9">
        <f t="shared" si="56"/>
        <v>0.9078147198611326</v>
      </c>
      <c r="K94" s="45">
        <f t="shared" si="57"/>
        <v>0.93058202060421968</v>
      </c>
      <c r="L94" s="45">
        <f t="shared" si="58"/>
        <v>1.0568597834510903E-5</v>
      </c>
      <c r="M94" s="45">
        <f t="shared" si="59"/>
        <v>3.0247028197861002E-21</v>
      </c>
      <c r="N94" s="38">
        <f t="shared" si="48"/>
        <v>105</v>
      </c>
      <c r="O94" s="24">
        <f t="shared" si="60"/>
        <v>1.8609041365686174</v>
      </c>
      <c r="P94" s="24">
        <f t="shared" si="61"/>
        <v>0.82699077188364312</v>
      </c>
      <c r="Q94" s="6">
        <f t="shared" si="71"/>
        <v>4.8987994473655547</v>
      </c>
      <c r="R94" s="19">
        <f t="shared" si="62"/>
        <v>1.3625735483225192</v>
      </c>
      <c r="S94" s="9">
        <f t="shared" si="63"/>
        <v>0.93511554531797525</v>
      </c>
      <c r="T94" s="9">
        <f t="shared" si="64"/>
        <v>1.3407147936717785</v>
      </c>
      <c r="U94" s="24">
        <f t="shared" si="65"/>
        <v>0.87535304639332667</v>
      </c>
      <c r="V94" s="6">
        <f t="shared" si="72"/>
        <v>8.4333480231166662E-5</v>
      </c>
      <c r="W94" s="6">
        <f t="shared" si="66"/>
        <v>1.0755750094557952</v>
      </c>
      <c r="X94" s="9">
        <f t="shared" si="67"/>
        <v>0.94878214240686687</v>
      </c>
      <c r="Y94" s="9">
        <f t="shared" si="68"/>
        <v>1.0717945655190568</v>
      </c>
      <c r="Z94" s="24">
        <f t="shared" si="69"/>
        <v>0.90035470025786535</v>
      </c>
    </row>
    <row r="95" spans="1:26" x14ac:dyDescent="0.2">
      <c r="A95" s="3">
        <f t="shared" si="73"/>
        <v>106</v>
      </c>
      <c r="B95" s="9">
        <f t="shared" si="49"/>
        <v>0.50196432812526581</v>
      </c>
      <c r="C95" s="10">
        <f t="shared" si="70"/>
        <v>379.07836663459602</v>
      </c>
      <c r="D95" s="19">
        <f t="shared" si="50"/>
        <v>1.8143887526934253</v>
      </c>
      <c r="E95" s="45">
        <f t="shared" si="51"/>
        <v>1.8143857354064186</v>
      </c>
      <c r="F95" s="45">
        <f t="shared" si="52"/>
        <v>1.8143887526934253</v>
      </c>
      <c r="G95" s="45">
        <f t="shared" si="53"/>
        <v>1.2982487863106154</v>
      </c>
      <c r="H95" s="45">
        <f t="shared" si="54"/>
        <v>1.2982474925942575</v>
      </c>
      <c r="I95" s="45">
        <f t="shared" si="55"/>
        <v>1.2982487863106154</v>
      </c>
      <c r="J95" s="9">
        <f t="shared" si="56"/>
        <v>0.91360053558602727</v>
      </c>
      <c r="K95" s="45">
        <f t="shared" si="57"/>
        <v>0.93678682321815976</v>
      </c>
      <c r="L95" s="45">
        <f t="shared" si="58"/>
        <v>2.712618582907614E-6</v>
      </c>
      <c r="M95" s="45">
        <f t="shared" si="59"/>
        <v>9.7515528797176794E-24</v>
      </c>
      <c r="N95" s="38">
        <f t="shared" si="48"/>
        <v>106</v>
      </c>
      <c r="O95" s="24">
        <f t="shared" si="60"/>
        <v>1.7524644716632474</v>
      </c>
      <c r="P95" s="24">
        <f t="shared" si="61"/>
        <v>0.83707246408572966</v>
      </c>
      <c r="Q95" s="6">
        <f t="shared" si="71"/>
        <v>1.437004080503532</v>
      </c>
      <c r="R95" s="19">
        <f t="shared" si="62"/>
        <v>1.2978278060322657</v>
      </c>
      <c r="S95" s="9">
        <f t="shared" si="63"/>
        <v>0.93819867590322537</v>
      </c>
      <c r="T95" s="9">
        <f t="shared" si="64"/>
        <v>1.2805638799619847</v>
      </c>
      <c r="U95" s="24">
        <f t="shared" si="65"/>
        <v>0.880945308212151</v>
      </c>
      <c r="V95" s="6">
        <f t="shared" si="72"/>
        <v>6.3495028817278161E-6</v>
      </c>
      <c r="W95" s="6">
        <f t="shared" si="66"/>
        <v>1.0539689277824216</v>
      </c>
      <c r="X95" s="9">
        <f t="shared" si="67"/>
        <v>0.94981100343893221</v>
      </c>
      <c r="Y95" s="9">
        <f t="shared" si="68"/>
        <v>1.051309207565954</v>
      </c>
      <c r="Z95" s="24">
        <f t="shared" si="69"/>
        <v>0.90225923467073887</v>
      </c>
    </row>
    <row r="96" spans="1:26" x14ac:dyDescent="0.2">
      <c r="A96" s="3">
        <f t="shared" si="73"/>
        <v>107</v>
      </c>
      <c r="B96" s="9">
        <f t="shared" si="49"/>
        <v>0.46085906766840012</v>
      </c>
      <c r="C96" s="10">
        <f t="shared" si="70"/>
        <v>190.28381761455816</v>
      </c>
      <c r="D96" s="19">
        <f t="shared" si="50"/>
        <v>1.7035238211483095</v>
      </c>
      <c r="E96" s="45">
        <f t="shared" si="51"/>
        <v>1.7035231838483518</v>
      </c>
      <c r="F96" s="45">
        <f t="shared" si="52"/>
        <v>1.7035238211483095</v>
      </c>
      <c r="G96" s="45">
        <f t="shared" si="53"/>
        <v>1.1807187536973718</v>
      </c>
      <c r="H96" s="45">
        <f t="shared" si="54"/>
        <v>1.1807185027493621</v>
      </c>
      <c r="I96" s="45">
        <f t="shared" si="55"/>
        <v>1.1807187536973718</v>
      </c>
      <c r="J96" s="9">
        <f t="shared" si="56"/>
        <v>0.91887981804055663</v>
      </c>
      <c r="K96" s="45">
        <f t="shared" si="57"/>
        <v>0.9425094911744839</v>
      </c>
      <c r="L96" s="45">
        <f t="shared" si="58"/>
        <v>5.8819610160602749E-7</v>
      </c>
      <c r="M96" s="45">
        <f t="shared" si="59"/>
        <v>1.5434954075903515E-26</v>
      </c>
      <c r="N96" s="38">
        <f t="shared" si="48"/>
        <v>107</v>
      </c>
      <c r="O96" s="24">
        <f t="shared" si="60"/>
        <v>1.6526913039958182</v>
      </c>
      <c r="P96" s="24">
        <f t="shared" si="61"/>
        <v>0.8463484275196631</v>
      </c>
      <c r="Q96" s="6">
        <f t="shared" si="71"/>
        <v>0.36207931245970437</v>
      </c>
      <c r="R96" s="19">
        <f t="shared" si="62"/>
        <v>1.2411058729945537</v>
      </c>
      <c r="S96" s="9">
        <f t="shared" si="63"/>
        <v>0.94089972033359259</v>
      </c>
      <c r="T96" s="9">
        <f t="shared" si="64"/>
        <v>1.2276219537738395</v>
      </c>
      <c r="U96" s="24">
        <f t="shared" si="65"/>
        <v>0.8858673467012983</v>
      </c>
      <c r="V96" s="6">
        <f t="shared" si="72"/>
        <v>3.4691161794057769E-7</v>
      </c>
      <c r="W96" s="6">
        <f t="shared" si="66"/>
        <v>1.0371796071234194</v>
      </c>
      <c r="X96" s="9">
        <f t="shared" si="67"/>
        <v>0.95061049489888472</v>
      </c>
      <c r="Y96" s="9">
        <f t="shared" si="68"/>
        <v>1.0353681132520816</v>
      </c>
      <c r="Z96" s="24">
        <f t="shared" si="69"/>
        <v>0.90374128652304908</v>
      </c>
    </row>
    <row r="97" spans="1:26" x14ac:dyDescent="0.2">
      <c r="A97" s="3">
        <f t="shared" si="73"/>
        <v>108</v>
      </c>
      <c r="B97" s="9">
        <f t="shared" si="49"/>
        <v>0.4186609296108405</v>
      </c>
      <c r="C97" s="10">
        <f t="shared" si="70"/>
        <v>87.694022778229169</v>
      </c>
      <c r="D97" s="19">
        <f t="shared" si="50"/>
        <v>1.6028761589589435</v>
      </c>
      <c r="E97" s="45">
        <f t="shared" si="51"/>
        <v>1.6028760470829873</v>
      </c>
      <c r="F97" s="45">
        <f t="shared" si="52"/>
        <v>1.6028761589589435</v>
      </c>
      <c r="G97" s="45">
        <f t="shared" si="53"/>
        <v>1.07257951790743</v>
      </c>
      <c r="H97" s="45">
        <f t="shared" si="54"/>
        <v>1.0725794778859818</v>
      </c>
      <c r="I97" s="45">
        <f t="shared" si="55"/>
        <v>1.07257951790743</v>
      </c>
      <c r="J97" s="9">
        <f t="shared" si="56"/>
        <v>0.92367256385909779</v>
      </c>
      <c r="K97" s="45">
        <f t="shared" si="57"/>
        <v>0.94777491079291376</v>
      </c>
      <c r="L97" s="45">
        <f t="shared" si="58"/>
        <v>1.0552031858810912E-7</v>
      </c>
      <c r="M97" s="45">
        <f t="shared" si="59"/>
        <v>1.098162013034956E-29</v>
      </c>
      <c r="N97" s="38">
        <f t="shared" si="48"/>
        <v>108</v>
      </c>
      <c r="O97" s="24">
        <f t="shared" si="60"/>
        <v>1.5614147862946131</v>
      </c>
      <c r="P97" s="24">
        <f t="shared" si="61"/>
        <v>0.85483445297487715</v>
      </c>
      <c r="Q97" s="6">
        <f t="shared" si="71"/>
        <v>7.6902416310285757E-2</v>
      </c>
      <c r="R97" s="19">
        <f t="shared" si="62"/>
        <v>1.1919576205539577</v>
      </c>
      <c r="S97" s="9">
        <f t="shared" si="63"/>
        <v>0.94324011330695434</v>
      </c>
      <c r="T97" s="9">
        <f t="shared" si="64"/>
        <v>1.181561879800618</v>
      </c>
      <c r="U97" s="24">
        <f t="shared" si="65"/>
        <v>0.89014957580084952</v>
      </c>
      <c r="V97" s="6">
        <f t="shared" si="72"/>
        <v>1.3218101128220706E-8</v>
      </c>
      <c r="W97" s="6">
        <f t="shared" si="66"/>
        <v>1.0245752709324663</v>
      </c>
      <c r="X97" s="9">
        <f t="shared" si="67"/>
        <v>0.95121070138416819</v>
      </c>
      <c r="Y97" s="9">
        <f t="shared" si="68"/>
        <v>1.0233878696511434</v>
      </c>
      <c r="Z97" s="24">
        <f t="shared" si="69"/>
        <v>0.90485509601882785</v>
      </c>
    </row>
    <row r="98" spans="1:26" x14ac:dyDescent="0.2">
      <c r="A98" s="3">
        <f t="shared" si="73"/>
        <v>109</v>
      </c>
      <c r="B98" s="9">
        <f t="shared" si="49"/>
        <v>0.37582461629525421</v>
      </c>
      <c r="C98" s="10">
        <f t="shared" si="70"/>
        <v>36.714061097647644</v>
      </c>
      <c r="D98" s="19">
        <f t="shared" si="50"/>
        <v>1.5120110861438731</v>
      </c>
      <c r="E98" s="45">
        <f t="shared" si="51"/>
        <v>1.5120110702039584</v>
      </c>
      <c r="F98" s="45">
        <f t="shared" si="52"/>
        <v>1.5120110861438731</v>
      </c>
      <c r="G98" s="45">
        <f t="shared" si="53"/>
        <v>0.97329391636531226</v>
      </c>
      <c r="H98" s="45">
        <f t="shared" si="54"/>
        <v>0.97329391125695164</v>
      </c>
      <c r="I98" s="45">
        <f t="shared" si="55"/>
        <v>0.97329391636531226</v>
      </c>
      <c r="J98" s="9">
        <f t="shared" si="56"/>
        <v>0.92799947208838696</v>
      </c>
      <c r="K98" s="45">
        <f t="shared" si="57"/>
        <v>0.95260923711645984</v>
      </c>
      <c r="L98" s="45">
        <f t="shared" si="58"/>
        <v>1.5297588549594509E-8</v>
      </c>
      <c r="M98" s="45">
        <f t="shared" si="59"/>
        <v>3.1805004782767555E-33</v>
      </c>
      <c r="N98" s="38">
        <f t="shared" si="48"/>
        <v>109</v>
      </c>
      <c r="O98" s="24">
        <f t="shared" si="60"/>
        <v>1.4784274292448423</v>
      </c>
      <c r="P98" s="24">
        <f t="shared" si="61"/>
        <v>0.86254983084118231</v>
      </c>
      <c r="Q98" s="6">
        <f t="shared" si="71"/>
        <v>1.3479222822818042E-2</v>
      </c>
      <c r="R98" s="19">
        <f t="shared" si="62"/>
        <v>1.1499257261347355</v>
      </c>
      <c r="S98" s="9">
        <f t="shared" si="63"/>
        <v>0.94524163208882206</v>
      </c>
      <c r="T98" s="9">
        <f t="shared" si="64"/>
        <v>1.1420323384863869</v>
      </c>
      <c r="U98" s="24">
        <f t="shared" si="65"/>
        <v>0.89382465787314769</v>
      </c>
      <c r="V98" s="6">
        <f t="shared" si="72"/>
        <v>3.3587742815864158E-10</v>
      </c>
      <c r="W98" s="6">
        <f t="shared" si="66"/>
        <v>1.0154904994080141</v>
      </c>
      <c r="X98" s="9">
        <f t="shared" si="67"/>
        <v>0.95164330955199927</v>
      </c>
      <c r="Y98" s="9">
        <f t="shared" si="68"/>
        <v>1.0147463876294718</v>
      </c>
      <c r="Z98" s="24">
        <f t="shared" si="69"/>
        <v>0.90565849910927809</v>
      </c>
    </row>
    <row r="99" spans="1:26" x14ac:dyDescent="0.2">
      <c r="A99" s="3">
        <f t="shared" si="73"/>
        <v>110</v>
      </c>
      <c r="B99" s="9">
        <f t="shared" si="49"/>
        <v>0.33288577560404881</v>
      </c>
      <c r="C99" s="10">
        <f t="shared" si="70"/>
        <v>13.798047924663946</v>
      </c>
      <c r="D99" s="19">
        <f t="shared" si="50"/>
        <v>1.4304854369323958</v>
      </c>
      <c r="E99" s="45">
        <f t="shared" si="51"/>
        <v>1.4304854351378289</v>
      </c>
      <c r="F99" s="45">
        <f t="shared" si="52"/>
        <v>1.4304854369323958</v>
      </c>
      <c r="G99" s="45">
        <f t="shared" si="53"/>
        <v>0.88230359286463389</v>
      </c>
      <c r="H99" s="45">
        <f t="shared" si="54"/>
        <v>0.88230359235912104</v>
      </c>
      <c r="I99" s="45">
        <f t="shared" si="55"/>
        <v>0.88230359286463389</v>
      </c>
      <c r="J99" s="9">
        <f t="shared" si="56"/>
        <v>0.93188164586036204</v>
      </c>
      <c r="K99" s="45">
        <f t="shared" si="57"/>
        <v>0.95703965712958439</v>
      </c>
      <c r="L99" s="45">
        <f t="shared" si="58"/>
        <v>1.7454581128046191E-9</v>
      </c>
      <c r="M99" s="45">
        <f t="shared" si="59"/>
        <v>3.3542182353447229E-37</v>
      </c>
      <c r="N99" s="38">
        <f t="shared" si="48"/>
        <v>110</v>
      </c>
      <c r="O99" s="24">
        <f t="shared" si="60"/>
        <v>1.403490399170799</v>
      </c>
      <c r="P99" s="24">
        <f t="shared" si="61"/>
        <v>0.86951676560997093</v>
      </c>
      <c r="Q99" s="6">
        <f t="shared" si="71"/>
        <v>1.9038612653132301E-3</v>
      </c>
      <c r="R99" s="19">
        <f t="shared" si="62"/>
        <v>1.1145383445604853</v>
      </c>
      <c r="S99" s="9">
        <f t="shared" si="63"/>
        <v>0.94692674549711975</v>
      </c>
      <c r="T99" s="9">
        <f t="shared" si="64"/>
        <v>1.1086523711869898</v>
      </c>
      <c r="U99" s="24">
        <f t="shared" si="65"/>
        <v>0.89692801084202578</v>
      </c>
      <c r="V99" s="6">
        <f t="shared" si="72"/>
        <v>5.4129961717381561E-12</v>
      </c>
      <c r="W99" s="6">
        <f t="shared" si="66"/>
        <v>1.0092478146729065</v>
      </c>
      <c r="X99" s="9">
        <f t="shared" si="67"/>
        <v>0.95194058025367112</v>
      </c>
      <c r="Y99" s="9">
        <f t="shared" si="68"/>
        <v>1.0088052716846356</v>
      </c>
      <c r="Z99" s="24">
        <f t="shared" si="69"/>
        <v>0.90621084775721072</v>
      </c>
    </row>
    <row r="100" spans="1:26" x14ac:dyDescent="0.2">
      <c r="A100" s="3">
        <f t="shared" si="73"/>
        <v>111</v>
      </c>
      <c r="B100" s="9">
        <f t="shared" si="49"/>
        <v>0.29045021009772864</v>
      </c>
      <c r="C100" s="10">
        <f t="shared" si="70"/>
        <v>4.5931738852235933</v>
      </c>
      <c r="D100" s="19">
        <f t="shared" si="50"/>
        <v>1.3578522781840308</v>
      </c>
      <c r="E100" s="45">
        <f t="shared" si="51"/>
        <v>1.3578522780291302</v>
      </c>
      <c r="F100" s="45">
        <f t="shared" si="52"/>
        <v>1.3578522781840308</v>
      </c>
      <c r="G100" s="45">
        <f t="shared" si="53"/>
        <v>0.79903214021520685</v>
      </c>
      <c r="H100" s="45">
        <f t="shared" si="54"/>
        <v>0.79903214021520685</v>
      </c>
      <c r="I100" s="45">
        <f t="shared" ref="I100:I109" si="74">G100-M100*I120</f>
        <v>0.79903214021520685</v>
      </c>
      <c r="J100" s="9">
        <f t="shared" si="56"/>
        <v>0.93534036770552231</v>
      </c>
      <c r="K100" s="45">
        <f t="shared" si="57"/>
        <v>0.96109423673921979</v>
      </c>
      <c r="L100" s="45">
        <f t="shared" si="58"/>
        <v>1.5215961719708485E-10</v>
      </c>
      <c r="M100" s="45">
        <f t="shared" si="59"/>
        <v>0</v>
      </c>
      <c r="N100" s="38">
        <f t="shared" si="48"/>
        <v>111</v>
      </c>
      <c r="O100" s="24">
        <f t="shared" si="60"/>
        <v>1.3363387614823496</v>
      </c>
      <c r="P100" s="24">
        <f t="shared" si="61"/>
        <v>0.87575988838826224</v>
      </c>
      <c r="Q100" s="6">
        <f t="shared" si="71"/>
        <v>2.10972463399E-4</v>
      </c>
      <c r="R100" s="19">
        <f t="shared" si="62"/>
        <v>1.0852998054483738</v>
      </c>
      <c r="S100" s="9">
        <f t="shared" si="63"/>
        <v>0.94831905688341067</v>
      </c>
      <c r="T100" s="9">
        <f t="shared" si="64"/>
        <v>1.0810040746738474</v>
      </c>
      <c r="U100" s="24">
        <f t="shared" si="65"/>
        <v>0.89949848738859917</v>
      </c>
      <c r="V100" s="6">
        <f t="shared" si="72"/>
        <v>5.2289943383322876E-14</v>
      </c>
      <c r="W100" s="6">
        <f t="shared" si="66"/>
        <v>1.0051895506396591</v>
      </c>
      <c r="X100" s="9">
        <f t="shared" si="67"/>
        <v>0.95213383092192094</v>
      </c>
      <c r="Y100" s="9">
        <f t="shared" si="68"/>
        <v>1.0049417912280869</v>
      </c>
      <c r="Z100" s="24">
        <f t="shared" si="69"/>
        <v>0.90657003755022314</v>
      </c>
    </row>
    <row r="101" spans="1:26" x14ac:dyDescent="0.2">
      <c r="A101" s="3">
        <f t="shared" si="73"/>
        <v>112</v>
      </c>
      <c r="B101" s="9">
        <f t="shared" si="49"/>
        <v>0.24917498035243041</v>
      </c>
      <c r="C101" s="10">
        <f t="shared" si="70"/>
        <v>1.3340883199785931</v>
      </c>
      <c r="D101" s="19">
        <f t="shared" si="50"/>
        <v>1.2936636952915417</v>
      </c>
      <c r="E101" s="45">
        <f t="shared" si="51"/>
        <v>1.2936636952816327</v>
      </c>
      <c r="F101" s="45">
        <f t="shared" si="52"/>
        <v>1.2936636952915417</v>
      </c>
      <c r="G101" s="45">
        <f t="shared" si="53"/>
        <v>0.7228861149779241</v>
      </c>
      <c r="H101" s="45">
        <f t="shared" si="54"/>
        <v>0.7228861149779241</v>
      </c>
      <c r="I101" s="45">
        <f t="shared" si="74"/>
        <v>0.7228861149779241</v>
      </c>
      <c r="J101" s="9">
        <f t="shared" si="56"/>
        <v>0.93839696689087893</v>
      </c>
      <c r="K101" s="45">
        <f t="shared" si="57"/>
        <v>0.96480187136619888</v>
      </c>
      <c r="L101" s="45">
        <f t="shared" si="58"/>
        <v>9.8016172589935156E-12</v>
      </c>
      <c r="M101" s="45">
        <f t="shared" si="59"/>
        <v>0</v>
      </c>
      <c r="N101" s="38">
        <f t="shared" si="48"/>
        <v>112</v>
      </c>
      <c r="O101" s="24">
        <f t="shared" si="60"/>
        <v>1.276685199881666</v>
      </c>
      <c r="P101" s="24">
        <f t="shared" si="61"/>
        <v>0.88130591112211265</v>
      </c>
      <c r="Q101" s="6">
        <f t="shared" si="71"/>
        <v>1.779791645503305E-5</v>
      </c>
      <c r="R101" s="19">
        <f t="shared" si="62"/>
        <v>1.0616807666663877</v>
      </c>
      <c r="S101" s="9">
        <f t="shared" si="63"/>
        <v>0.94944377301588623</v>
      </c>
      <c r="T101" s="9">
        <f t="shared" si="64"/>
        <v>1.058624823741551</v>
      </c>
      <c r="U101" s="24">
        <f t="shared" si="65"/>
        <v>0.90157909801949287</v>
      </c>
      <c r="V101" s="6">
        <f t="shared" si="72"/>
        <v>2.8415800456113561E-16</v>
      </c>
      <c r="W101" s="6">
        <f t="shared" si="66"/>
        <v>1.0027145813799794</v>
      </c>
      <c r="X101" s="9">
        <f t="shared" si="67"/>
        <v>0.95225168660095327</v>
      </c>
      <c r="Y101" s="9">
        <f t="shared" si="68"/>
        <v>1.0025851542721085</v>
      </c>
      <c r="Z101" s="24">
        <f t="shared" si="69"/>
        <v>0.90678913531710548</v>
      </c>
    </row>
    <row r="102" spans="1:26" x14ac:dyDescent="0.2">
      <c r="A102" s="3">
        <f t="shared" si="73"/>
        <v>113</v>
      </c>
      <c r="B102" s="9">
        <f t="shared" si="49"/>
        <v>0.20974075640169373</v>
      </c>
      <c r="C102" s="10">
        <f t="shared" si="70"/>
        <v>0.33242143091907284</v>
      </c>
      <c r="D102" s="19">
        <f t="shared" si="50"/>
        <v>1.2374712726775223</v>
      </c>
      <c r="E102" s="45">
        <f t="shared" si="51"/>
        <v>1.23747127267707</v>
      </c>
      <c r="F102" s="45">
        <f t="shared" si="52"/>
        <v>1.2374712726775223</v>
      </c>
      <c r="G102" s="45">
        <f t="shared" si="53"/>
        <v>0.65325352716835661</v>
      </c>
      <c r="H102" s="45">
        <f t="shared" si="54"/>
        <v>0.65325352716835661</v>
      </c>
      <c r="I102" s="45">
        <f t="shared" si="74"/>
        <v>0.65325352716835661</v>
      </c>
      <c r="J102" s="9">
        <f t="shared" si="56"/>
        <v>0.94107279653916553</v>
      </c>
      <c r="K102" s="45">
        <f t="shared" si="57"/>
        <v>0.96819235948326621</v>
      </c>
      <c r="L102" s="45">
        <f t="shared" si="58"/>
        <v>4.4937806097474654E-13</v>
      </c>
      <c r="M102" s="45">
        <f t="shared" si="59"/>
        <v>0</v>
      </c>
      <c r="N102" s="38">
        <f t="shared" si="48"/>
        <v>113</v>
      </c>
      <c r="O102" s="24">
        <f t="shared" si="60"/>
        <v>1.2242217594964144</v>
      </c>
      <c r="P102" s="24">
        <f t="shared" si="61"/>
        <v>0.88618346453661445</v>
      </c>
      <c r="Q102" s="6">
        <f t="shared" si="71"/>
        <v>1.1050400773428391E-6</v>
      </c>
      <c r="R102" s="19">
        <f t="shared" si="62"/>
        <v>1.0431102113355055</v>
      </c>
      <c r="S102" s="9">
        <f t="shared" si="63"/>
        <v>0.95032808517449974</v>
      </c>
      <c r="T102" s="9">
        <f t="shared" si="64"/>
        <v>1.0410013261342022</v>
      </c>
      <c r="U102" s="24">
        <f t="shared" si="65"/>
        <v>0.90321756378344142</v>
      </c>
      <c r="V102" s="6">
        <f t="shared" si="72"/>
        <v>8.0887774354384407E-19</v>
      </c>
      <c r="W102" s="6">
        <f t="shared" si="66"/>
        <v>1.0013114293551109</v>
      </c>
      <c r="X102" s="9">
        <f t="shared" si="67"/>
        <v>0.95231850336404233</v>
      </c>
      <c r="Y102" s="9">
        <f t="shared" si="68"/>
        <v>1.0012489459036333</v>
      </c>
      <c r="Z102" s="24">
        <f t="shared" si="69"/>
        <v>0.90691336330601136</v>
      </c>
    </row>
    <row r="103" spans="1:26" x14ac:dyDescent="0.2">
      <c r="A103" s="3">
        <f t="shared" si="73"/>
        <v>114</v>
      </c>
      <c r="B103" s="9">
        <f t="shared" si="49"/>
        <v>0.17281576109589539</v>
      </c>
      <c r="C103" s="10">
        <f t="shared" si="70"/>
        <v>6.9722322365099718E-2</v>
      </c>
      <c r="D103" s="19">
        <f t="shared" si="50"/>
        <v>1.1888239586294582</v>
      </c>
      <c r="E103" s="45">
        <f t="shared" si="51"/>
        <v>1.188823958629444</v>
      </c>
      <c r="F103" s="45">
        <f t="shared" si="52"/>
        <v>1.1888239586294582</v>
      </c>
      <c r="G103" s="45">
        <f t="shared" si="53"/>
        <v>0.58949946744049642</v>
      </c>
      <c r="H103" s="45">
        <f t="shared" si="54"/>
        <v>0.58949946744049642</v>
      </c>
      <c r="I103" s="45">
        <f t="shared" si="74"/>
        <v>0.58949946744049642</v>
      </c>
      <c r="J103" s="9">
        <f t="shared" si="56"/>
        <v>0.94338933530335911</v>
      </c>
      <c r="K103" s="45">
        <f t="shared" si="57"/>
        <v>0.97129661553236291</v>
      </c>
      <c r="L103" s="45">
        <f t="shared" si="58"/>
        <v>1.4058174951437086E-14</v>
      </c>
      <c r="M103" s="45">
        <f t="shared" si="59"/>
        <v>0</v>
      </c>
      <c r="N103" s="38">
        <f t="shared" ref="N103:N119" si="75">A103</f>
        <v>114</v>
      </c>
      <c r="O103" s="24">
        <f t="shared" si="60"/>
        <v>1.1786192349347346</v>
      </c>
      <c r="P103" s="24">
        <f t="shared" si="61"/>
        <v>0.89042315502874336</v>
      </c>
      <c r="Q103" s="6">
        <f t="shared" si="71"/>
        <v>4.8612022359828846E-8</v>
      </c>
      <c r="R103" s="19">
        <f t="shared" si="62"/>
        <v>1.0289725546002122</v>
      </c>
      <c r="S103" s="9">
        <f t="shared" si="63"/>
        <v>0.95100130692379936</v>
      </c>
      <c r="T103" s="9">
        <f t="shared" si="64"/>
        <v>1.0275686406236093</v>
      </c>
      <c r="U103" s="24">
        <f t="shared" si="65"/>
        <v>0.90446640756107022</v>
      </c>
      <c r="V103" s="6">
        <f t="shared" si="72"/>
        <v>1.1131805855894802E-21</v>
      </c>
      <c r="W103" s="6">
        <f t="shared" si="66"/>
        <v>1.0005791808419138</v>
      </c>
      <c r="X103" s="9">
        <f t="shared" si="67"/>
        <v>0.95235337234086115</v>
      </c>
      <c r="Y103" s="9">
        <f t="shared" si="68"/>
        <v>1.0005515947300359</v>
      </c>
      <c r="Z103" s="24">
        <f t="shared" si="69"/>
        <v>0.90697819640831856</v>
      </c>
    </row>
    <row r="104" spans="1:26" x14ac:dyDescent="0.2">
      <c r="A104" s="3">
        <f t="shared" si="73"/>
        <v>115</v>
      </c>
      <c r="B104" s="9">
        <f t="shared" si="49"/>
        <v>0.13901303690029859</v>
      </c>
      <c r="C104" s="10">
        <f t="shared" si="70"/>
        <v>1.2049116204898076E-2</v>
      </c>
      <c r="D104" s="19">
        <f t="shared" si="50"/>
        <v>1.1472631622466081</v>
      </c>
      <c r="E104" s="45">
        <f t="shared" si="51"/>
        <v>1.1472631622466078</v>
      </c>
      <c r="F104" s="45">
        <f t="shared" si="52"/>
        <v>1.1472631622466081</v>
      </c>
      <c r="G104" s="45">
        <f t="shared" si="53"/>
        <v>0.53095868891355547</v>
      </c>
      <c r="H104" s="45">
        <f t="shared" si="54"/>
        <v>0.53095868891355547</v>
      </c>
      <c r="I104" s="45">
        <f t="shared" si="74"/>
        <v>0.53095868891355547</v>
      </c>
      <c r="J104" s="9">
        <f t="shared" si="56"/>
        <v>0.94536842084539952</v>
      </c>
      <c r="K104" s="45">
        <f t="shared" si="57"/>
        <v>0.97414703112372769</v>
      </c>
      <c r="L104" s="45">
        <f t="shared" si="58"/>
        <v>2.861971727137896E-16</v>
      </c>
      <c r="M104" s="45">
        <f t="shared" si="59"/>
        <v>0</v>
      </c>
      <c r="N104" s="38">
        <f t="shared" si="75"/>
        <v>115</v>
      </c>
      <c r="O104" s="24">
        <f t="shared" si="60"/>
        <v>1.1395239951885507</v>
      </c>
      <c r="P104" s="24">
        <f t="shared" si="61"/>
        <v>0.89405785985775377</v>
      </c>
      <c r="Q104" s="6">
        <f t="shared" si="71"/>
        <v>1.4518120131913741E-9</v>
      </c>
      <c r="R104" s="19">
        <f t="shared" si="62"/>
        <v>1.0186134170349275</v>
      </c>
      <c r="S104" s="9">
        <f t="shared" si="63"/>
        <v>0.95149459918881296</v>
      </c>
      <c r="T104" s="9">
        <f t="shared" si="64"/>
        <v>1.0177175260146933</v>
      </c>
      <c r="U104" s="24">
        <f t="shared" si="65"/>
        <v>0.90538227082403067</v>
      </c>
      <c r="V104" s="6">
        <f t="shared" si="72"/>
        <v>6.7681303684332337E-25</v>
      </c>
      <c r="W104" s="6">
        <f t="shared" si="66"/>
        <v>1.0002311943625002</v>
      </c>
      <c r="X104" s="9">
        <f t="shared" si="67"/>
        <v>0.9523699431255952</v>
      </c>
      <c r="Y104" s="9">
        <f t="shared" si="68"/>
        <v>1.0002201842436156</v>
      </c>
      <c r="Z104" s="24">
        <f t="shared" si="69"/>
        <v>0.90700900781408555</v>
      </c>
    </row>
    <row r="105" spans="1:26" x14ac:dyDescent="0.2">
      <c r="A105" s="3">
        <f t="shared" si="73"/>
        <v>116</v>
      </c>
      <c r="B105" s="9">
        <f t="shared" ref="B105:B119" si="76">EXP(-(A+B/LN(cc)*cc^x*(cc-1)))</f>
        <v>0.10884444381859706</v>
      </c>
      <c r="C105" s="10">
        <f t="shared" si="70"/>
        <v>1.6749842356074821E-3</v>
      </c>
      <c r="D105" s="19">
        <f t="shared" ref="D105:D118" si="77">1+v*B105*D106</f>
        <v>1.1123152461580839</v>
      </c>
      <c r="E105" s="45">
        <f t="shared" ref="E105:E109" si="78">D105-L105*D115</f>
        <v>1.1123152461580839</v>
      </c>
      <c r="F105" s="45">
        <f t="shared" ref="F105:F109" si="79">D105-M105*D125</f>
        <v>1.1123152461580839</v>
      </c>
      <c r="G105" s="45">
        <f t="shared" si="53"/>
        <v>0.47692527289507319</v>
      </c>
      <c r="H105" s="45">
        <f t="shared" ref="H105:H109" si="80">G105-L105*G115</f>
        <v>0.47692527289507319</v>
      </c>
      <c r="I105" s="45">
        <f t="shared" si="74"/>
        <v>0.47692527289507319</v>
      </c>
      <c r="J105" s="9">
        <f t="shared" si="56"/>
        <v>0.94703260732580552</v>
      </c>
      <c r="K105" s="45">
        <f t="shared" ref="K105:K119" si="81">1-d_m*G105</f>
        <v>0.97677797822332757</v>
      </c>
      <c r="L105" s="45">
        <f t="shared" ref="L105:L109" si="82">v^10*C115/C105</f>
        <v>3.5948853779749378E-18</v>
      </c>
      <c r="M105" s="45">
        <f t="shared" ref="M105:M109" si="83">v^20*C125/C105</f>
        <v>0</v>
      </c>
      <c r="N105" s="38">
        <f t="shared" si="75"/>
        <v>116</v>
      </c>
      <c r="O105" s="24">
        <f t="shared" ref="O105:O119" si="84">1+v^2*B105*O106</f>
        <v>1.1065523646224775</v>
      </c>
      <c r="P105" s="24">
        <f t="shared" ref="P105:P119" si="85">(1-(1-v^2)*O105)</f>
        <v>0.89712324954757006</v>
      </c>
      <c r="Q105" s="6">
        <f t="shared" si="71"/>
        <v>2.8055721895335813E-11</v>
      </c>
      <c r="R105" s="19">
        <f t="shared" ref="R105:R119" si="86">1+v*Q106/Q105*R106</f>
        <v>1.0113566739289073</v>
      </c>
      <c r="S105" s="9">
        <f t="shared" ref="S105:S119" si="87">(1-(1-v)*R105)</f>
        <v>0.95184015838433766</v>
      </c>
      <c r="T105" s="9">
        <f t="shared" ref="T105:T119" si="88">1+v^2*Q106/Q105*T106</f>
        <v>1.010812525942306</v>
      </c>
      <c r="U105" s="24">
        <f t="shared" si="65"/>
        <v>0.90602423228200779</v>
      </c>
      <c r="V105" s="6">
        <f t="shared" si="72"/>
        <v>1.6428559544590102E-28</v>
      </c>
      <c r="W105" s="6">
        <f t="shared" ref="W105:W109" si="89">1+v*V106/V105*W106</f>
        <v>1.0000823630830176</v>
      </c>
      <c r="X105" s="9">
        <f t="shared" ref="X105:X119" si="90">(1-(1-v)*W105)</f>
        <v>0.95237703032938004</v>
      </c>
      <c r="Y105" s="9">
        <f t="shared" si="68"/>
        <v>1.000078440935009</v>
      </c>
      <c r="Z105" s="24">
        <f t="shared" si="69"/>
        <v>0.90702218576341176</v>
      </c>
    </row>
    <row r="106" spans="1:26" x14ac:dyDescent="0.2">
      <c r="A106" s="3">
        <f t="shared" si="73"/>
        <v>117</v>
      </c>
      <c r="B106" s="9">
        <f t="shared" si="76"/>
        <v>8.2676501105341887E-2</v>
      </c>
      <c r="C106" s="10">
        <f t="shared" ref="C106:C119" si="91">C105*B105</f>
        <v>1.8231272752961434E-4</v>
      </c>
      <c r="D106" s="19">
        <f t="shared" si="77"/>
        <v>1.0834821174936113</v>
      </c>
      <c r="E106" s="45">
        <f t="shared" si="78"/>
        <v>1.0834821174936113</v>
      </c>
      <c r="F106" s="45">
        <f t="shared" si="79"/>
        <v>1.0834821174936113</v>
      </c>
      <c r="G106" s="45">
        <f t="shared" si="53"/>
        <v>0.42664004230932784</v>
      </c>
      <c r="H106" s="45">
        <f t="shared" si="80"/>
        <v>0.42664004230932784</v>
      </c>
      <c r="I106" s="45">
        <f t="shared" si="74"/>
        <v>0.42664004230932784</v>
      </c>
      <c r="J106" s="9">
        <f t="shared" si="56"/>
        <v>0.94840561345268515</v>
      </c>
      <c r="K106" s="45">
        <f t="shared" si="81"/>
        <v>0.97922642200702292</v>
      </c>
      <c r="L106" s="45">
        <f t="shared" si="82"/>
        <v>2.6241170306568622E-20</v>
      </c>
      <c r="M106" s="45">
        <f t="shared" si="83"/>
        <v>0</v>
      </c>
      <c r="N106" s="38">
        <f t="shared" si="75"/>
        <v>117</v>
      </c>
      <c r="O106" s="24">
        <f t="shared" si="84"/>
        <v>1.0792832217698369</v>
      </c>
      <c r="P106" s="24">
        <f t="shared" si="85"/>
        <v>0.89965847598058202</v>
      </c>
      <c r="Q106" s="6">
        <f t="shared" si="71"/>
        <v>3.32379306192874E-13</v>
      </c>
      <c r="R106" s="19">
        <f t="shared" si="86"/>
        <v>1.0065327878191441</v>
      </c>
      <c r="S106" s="9">
        <f t="shared" si="87"/>
        <v>0.95206986724670739</v>
      </c>
      <c r="T106" s="9">
        <f t="shared" si="88"/>
        <v>1.006220663339872</v>
      </c>
      <c r="U106" s="24">
        <f t="shared" si="65"/>
        <v>0.90645114014300499</v>
      </c>
      <c r="V106" s="6">
        <f t="shared" si="72"/>
        <v>1.4207254738160252E-32</v>
      </c>
      <c r="W106" s="6">
        <f t="shared" si="89"/>
        <v>1.0000258181456065</v>
      </c>
      <c r="X106" s="9">
        <f t="shared" si="90"/>
        <v>0.95237972294544726</v>
      </c>
      <c r="Y106" s="9">
        <f t="shared" si="68"/>
        <v>1.0000245887018948</v>
      </c>
      <c r="Z106" s="24">
        <f t="shared" si="69"/>
        <v>0.90702719243361063</v>
      </c>
    </row>
    <row r="107" spans="1:26" x14ac:dyDescent="0.2">
      <c r="A107" s="3">
        <f t="shared" si="73"/>
        <v>118</v>
      </c>
      <c r="B107" s="9">
        <f t="shared" si="76"/>
        <v>6.0694496838821117E-2</v>
      </c>
      <c r="C107" s="10">
        <f t="shared" si="91"/>
        <v>1.5072978419120053E-5</v>
      </c>
      <c r="D107" s="19">
        <f t="shared" si="77"/>
        <v>1.0602314103327266</v>
      </c>
      <c r="E107" s="45">
        <f t="shared" si="78"/>
        <v>1.0602314103327266</v>
      </c>
      <c r="F107" s="45">
        <f t="shared" si="79"/>
        <v>1.0602314103327266</v>
      </c>
      <c r="G107" s="45">
        <f t="shared" si="53"/>
        <v>0.3792771725889324</v>
      </c>
      <c r="H107" s="45">
        <f t="shared" si="80"/>
        <v>0.3792771725889324</v>
      </c>
      <c r="I107" s="45">
        <f t="shared" si="74"/>
        <v>0.3792771725889324</v>
      </c>
      <c r="J107" s="9">
        <f t="shared" si="56"/>
        <v>0.94951278998415578</v>
      </c>
      <c r="K107" s="45">
        <f t="shared" si="81"/>
        <v>0.98153257279114103</v>
      </c>
      <c r="L107" s="45">
        <f t="shared" si="82"/>
        <v>1.040711426698351E-22</v>
      </c>
      <c r="M107" s="45">
        <f t="shared" si="83"/>
        <v>0</v>
      </c>
      <c r="N107" s="38">
        <f t="shared" si="75"/>
        <v>118</v>
      </c>
      <c r="O107" s="24">
        <f t="shared" si="84"/>
        <v>1.0572502565133042</v>
      </c>
      <c r="P107" s="24">
        <f t="shared" si="85"/>
        <v>0.9017068922515975</v>
      </c>
      <c r="Q107" s="6">
        <f t="shared" si="71"/>
        <v>2.2719467842325886E-15</v>
      </c>
      <c r="R107" s="19">
        <f t="shared" si="86"/>
        <v>1.0035145509555137</v>
      </c>
      <c r="S107" s="9">
        <f t="shared" si="87"/>
        <v>0.9522135928116422</v>
      </c>
      <c r="T107" s="9">
        <f t="shared" si="88"/>
        <v>1.0033469123024035</v>
      </c>
      <c r="U107" s="24">
        <f t="shared" si="65"/>
        <v>0.90671831427574023</v>
      </c>
      <c r="V107" s="6">
        <f t="shared" si="72"/>
        <v>3.8514252063536001E-37</v>
      </c>
      <c r="W107" s="6">
        <f t="shared" si="89"/>
        <v>1.0000070089377247</v>
      </c>
      <c r="X107" s="9">
        <f t="shared" si="90"/>
        <v>0.95238061862201306</v>
      </c>
      <c r="Y107" s="9">
        <f t="shared" si="68"/>
        <v>1.0000066751782708</v>
      </c>
      <c r="Z107" s="24">
        <f t="shared" si="69"/>
        <v>0.90702885786324461</v>
      </c>
    </row>
    <row r="108" spans="1:26" x14ac:dyDescent="0.2">
      <c r="A108" s="3">
        <f t="shared" si="73"/>
        <v>119</v>
      </c>
      <c r="B108" s="9">
        <f t="shared" si="76"/>
        <v>4.2881668792276589E-2</v>
      </c>
      <c r="C108" s="10">
        <f t="shared" si="91"/>
        <v>9.1484684101090099E-7</v>
      </c>
      <c r="D108" s="19">
        <f t="shared" si="77"/>
        <v>1.0419887163297445</v>
      </c>
      <c r="E108" s="45">
        <f t="shared" si="78"/>
        <v>1.0419887163297445</v>
      </c>
      <c r="F108" s="45">
        <f t="shared" si="79"/>
        <v>1.0419887163297445</v>
      </c>
      <c r="G108" s="45">
        <f t="shared" si="53"/>
        <v>0.33393240786906031</v>
      </c>
      <c r="H108" s="45">
        <f t="shared" si="80"/>
        <v>0.33393240786906031</v>
      </c>
      <c r="I108" s="45">
        <f t="shared" si="74"/>
        <v>0.33393240786906031</v>
      </c>
      <c r="J108" s="9">
        <f t="shared" si="56"/>
        <v>0.95038148969858349</v>
      </c>
      <c r="K108" s="45">
        <f t="shared" si="81"/>
        <v>0.98374045979908042</v>
      </c>
      <c r="L108" s="45">
        <f t="shared" si="82"/>
        <v>2.0790861696702259E-25</v>
      </c>
      <c r="M108" s="45">
        <f t="shared" si="83"/>
        <v>0</v>
      </c>
      <c r="N108" s="38">
        <f t="shared" si="75"/>
        <v>119</v>
      </c>
      <c r="O108" s="24">
        <f t="shared" si="84"/>
        <v>1.0399362560584973</v>
      </c>
      <c r="P108" s="24">
        <f t="shared" si="85"/>
        <v>0.90331658390385849</v>
      </c>
      <c r="Q108" s="6">
        <f t="shared" si="71"/>
        <v>8.3694474250762471E-18</v>
      </c>
      <c r="R108" s="19">
        <f t="shared" si="86"/>
        <v>1.0017526788388467</v>
      </c>
      <c r="S108" s="9">
        <f t="shared" si="87"/>
        <v>0.95229749148386444</v>
      </c>
      <c r="T108" s="9">
        <f t="shared" si="88"/>
        <v>1.0016691542021734</v>
      </c>
      <c r="U108" s="24">
        <f t="shared" si="65"/>
        <v>0.90687429632133987</v>
      </c>
      <c r="V108" s="6">
        <f t="shared" si="72"/>
        <v>2.8344073513478614E-42</v>
      </c>
      <c r="W108" s="6">
        <f t="shared" si="89"/>
        <v>1.0000016186891372</v>
      </c>
      <c r="X108" s="9">
        <f t="shared" si="90"/>
        <v>0.95238087530051718</v>
      </c>
      <c r="Y108" s="9">
        <f t="shared" si="68"/>
        <v>1.000001541608702</v>
      </c>
      <c r="Z108" s="24">
        <f t="shared" si="69"/>
        <v>0.90702933513388473</v>
      </c>
    </row>
    <row r="109" spans="1:26" x14ac:dyDescent="0.2">
      <c r="A109" s="3">
        <f t="shared" si="73"/>
        <v>120</v>
      </c>
      <c r="B109" s="9">
        <f t="shared" si="76"/>
        <v>2.9019185172469705E-2</v>
      </c>
      <c r="C109" s="10">
        <f t="shared" si="91"/>
        <v>3.9230159231889976E-8</v>
      </c>
      <c r="D109" s="19">
        <f t="shared" si="77"/>
        <v>1.0281351772898442</v>
      </c>
      <c r="E109" s="45">
        <f t="shared" si="78"/>
        <v>1.0281351772898442</v>
      </c>
      <c r="F109" s="45">
        <f t="shared" si="79"/>
        <v>1.0281351772898442</v>
      </c>
      <c r="G109" s="45">
        <f t="shared" si="53"/>
        <v>0.28961614134337549</v>
      </c>
      <c r="H109" s="45">
        <f t="shared" si="80"/>
        <v>0.28961614134337549</v>
      </c>
      <c r="I109" s="45">
        <f t="shared" si="74"/>
        <v>0.28961614134337549</v>
      </c>
      <c r="J109" s="9">
        <f t="shared" si="56"/>
        <v>0.95104118203381693</v>
      </c>
      <c r="K109" s="45">
        <f t="shared" si="81"/>
        <v>0.98589826808647363</v>
      </c>
      <c r="L109" s="45">
        <f t="shared" si="82"/>
        <v>1.9216836031402277E-28</v>
      </c>
      <c r="M109" s="45">
        <f t="shared" si="83"/>
        <v>0</v>
      </c>
      <c r="N109" s="38">
        <f t="shared" si="75"/>
        <v>120</v>
      </c>
      <c r="O109" s="24">
        <f t="shared" si="84"/>
        <v>1.0267725940839183</v>
      </c>
      <c r="P109" s="24">
        <f t="shared" si="85"/>
        <v>0.90454041642303706</v>
      </c>
      <c r="Q109" s="6">
        <f t="shared" si="71"/>
        <v>1.5390053933594423E-20</v>
      </c>
      <c r="R109" s="19">
        <f t="shared" si="86"/>
        <v>1.0008022798989413</v>
      </c>
      <c r="S109" s="9">
        <f t="shared" si="87"/>
        <v>0.95234274857624079</v>
      </c>
      <c r="T109" s="9">
        <f t="shared" si="88"/>
        <v>1.0007640639651272</v>
      </c>
      <c r="U109" s="24">
        <f t="shared" si="65"/>
        <v>0.90695844303272055</v>
      </c>
      <c r="V109" s="6">
        <f t="shared" si="72"/>
        <v>4.8174256094095914E-48</v>
      </c>
      <c r="W109" s="6">
        <f t="shared" si="89"/>
        <v>1</v>
      </c>
      <c r="X109" s="9">
        <f t="shared" si="90"/>
        <v>0.95238095238095233</v>
      </c>
      <c r="Y109" s="9">
        <f t="shared" si="68"/>
        <v>1</v>
      </c>
      <c r="Z109" s="24">
        <f t="shared" si="69"/>
        <v>0.90702947845804982</v>
      </c>
    </row>
    <row r="110" spans="1:26" x14ac:dyDescent="0.2">
      <c r="A110" s="3">
        <f t="shared" si="73"/>
        <v>121</v>
      </c>
      <c r="B110" s="9">
        <f t="shared" si="76"/>
        <v>1.8709838028080496E-2</v>
      </c>
      <c r="C110" s="10">
        <f t="shared" si="91"/>
        <v>1.1384272550956871E-9</v>
      </c>
      <c r="D110" s="19">
        <f t="shared" si="77"/>
        <v>1.0180139786406777</v>
      </c>
      <c r="E110" s="47"/>
      <c r="F110" s="47"/>
      <c r="G110" s="47"/>
      <c r="H110" s="50"/>
      <c r="I110" s="50"/>
      <c r="J110" s="2"/>
      <c r="K110" s="45">
        <f t="shared" si="81"/>
        <v>1</v>
      </c>
      <c r="L110" s="46"/>
      <c r="N110" s="38">
        <f t="shared" si="75"/>
        <v>121</v>
      </c>
      <c r="O110" s="24">
        <f t="shared" si="84"/>
        <v>1.017147270059197</v>
      </c>
      <c r="P110" s="24">
        <f t="shared" si="85"/>
        <v>0.90543528781762561</v>
      </c>
      <c r="Q110" s="6">
        <f t="shared" si="71"/>
        <v>1.2960166151447004E-23</v>
      </c>
      <c r="R110" s="19">
        <f t="shared" si="86"/>
        <v>1.0003334300482856</v>
      </c>
      <c r="S110" s="9">
        <f t="shared" si="87"/>
        <v>0.95236507475960541</v>
      </c>
      <c r="T110" s="9">
        <f t="shared" si="88"/>
        <v>1.0003175505475148</v>
      </c>
      <c r="U110" s="24">
        <f t="shared" si="65"/>
        <v>0.90699995561803148</v>
      </c>
      <c r="V110" s="6">
        <f t="shared" si="72"/>
        <v>0</v>
      </c>
      <c r="X110" s="9">
        <f t="shared" si="90"/>
        <v>1</v>
      </c>
      <c r="Y110" s="9"/>
      <c r="Z110" s="24">
        <f t="shared" si="69"/>
        <v>1</v>
      </c>
    </row>
    <row r="111" spans="1:26" x14ac:dyDescent="0.2">
      <c r="A111" s="3">
        <f t="shared" si="73"/>
        <v>122</v>
      </c>
      <c r="B111" s="9">
        <f t="shared" si="76"/>
        <v>1.1424009584893121E-2</v>
      </c>
      <c r="C111" s="10">
        <f t="shared" si="91"/>
        <v>2.1299789549592581E-11</v>
      </c>
      <c r="D111" s="19">
        <f t="shared" si="77"/>
        <v>1.0109482265064822</v>
      </c>
      <c r="E111" s="47"/>
      <c r="F111" s="47"/>
      <c r="G111" s="47"/>
      <c r="H111" s="50"/>
      <c r="I111" s="50"/>
      <c r="J111" s="2"/>
      <c r="K111" s="45">
        <f t="shared" si="81"/>
        <v>1</v>
      </c>
      <c r="L111" s="47"/>
      <c r="N111" s="38">
        <f t="shared" si="75"/>
        <v>122</v>
      </c>
      <c r="O111" s="24">
        <f t="shared" si="84"/>
        <v>1.0104237787570176</v>
      </c>
      <c r="P111" s="24">
        <f t="shared" si="85"/>
        <v>0.90606037431057196</v>
      </c>
      <c r="Q111" s="6">
        <f t="shared" si="71"/>
        <v>4.5368103485693332E-27</v>
      </c>
      <c r="R111" s="19">
        <f t="shared" si="86"/>
        <v>1.0001242984249668</v>
      </c>
      <c r="S111" s="9">
        <f t="shared" si="87"/>
        <v>0.95237503340833485</v>
      </c>
      <c r="T111" s="9">
        <f t="shared" si="88"/>
        <v>1.0001183792212174</v>
      </c>
      <c r="U111" s="24">
        <f t="shared" si="65"/>
        <v>0.90701847268011349</v>
      </c>
      <c r="V111" s="6">
        <f t="shared" si="72"/>
        <v>0</v>
      </c>
      <c r="X111" s="9">
        <f t="shared" si="90"/>
        <v>1</v>
      </c>
      <c r="Y111" s="9"/>
      <c r="Z111" s="24">
        <f t="shared" si="69"/>
        <v>1</v>
      </c>
    </row>
    <row r="112" spans="1:26" x14ac:dyDescent="0.2">
      <c r="A112" s="3">
        <f t="shared" si="73"/>
        <v>123</v>
      </c>
      <c r="B112" s="9">
        <f t="shared" si="76"/>
        <v>6.5614512678834518E-3</v>
      </c>
      <c r="C112" s="10">
        <f t="shared" si="91"/>
        <v>2.4332899997075198E-13</v>
      </c>
      <c r="D112" s="19">
        <f t="shared" si="77"/>
        <v>1.0062699743361376</v>
      </c>
      <c r="E112" s="47"/>
      <c r="F112" s="47"/>
      <c r="G112" s="47"/>
      <c r="H112" s="50"/>
      <c r="I112" s="50"/>
      <c r="J112" s="2"/>
      <c r="K112" s="45">
        <f t="shared" si="81"/>
        <v>1</v>
      </c>
      <c r="L112" s="47"/>
      <c r="N112" s="38">
        <f t="shared" si="75"/>
        <v>123</v>
      </c>
      <c r="O112" s="24">
        <f t="shared" si="84"/>
        <v>1.0059704514612007</v>
      </c>
      <c r="P112" s="24">
        <f t="shared" si="85"/>
        <v>0.90647440247186106</v>
      </c>
      <c r="Q112" s="6">
        <f t="shared" si="71"/>
        <v>5.9209002226766218E-31</v>
      </c>
      <c r="R112" s="19">
        <f t="shared" si="86"/>
        <v>1.0000410030002462</v>
      </c>
      <c r="S112" s="9">
        <f t="shared" si="87"/>
        <v>0.95237899985713104</v>
      </c>
      <c r="T112" s="9">
        <f t="shared" si="88"/>
        <v>1.0000390504545043</v>
      </c>
      <c r="U112" s="24">
        <f t="shared" si="65"/>
        <v>0.90702584791692809</v>
      </c>
      <c r="V112" s="6">
        <f t="shared" si="72"/>
        <v>0</v>
      </c>
      <c r="X112" s="9">
        <f t="shared" si="90"/>
        <v>1</v>
      </c>
      <c r="Y112" s="9"/>
      <c r="Z112" s="24">
        <f t="shared" si="69"/>
        <v>1</v>
      </c>
    </row>
    <row r="113" spans="1:26" x14ac:dyDescent="0.2">
      <c r="A113" s="3">
        <f t="shared" si="73"/>
        <v>124</v>
      </c>
      <c r="B113" s="9">
        <f t="shared" si="76"/>
        <v>3.5181936771224369E-3</v>
      </c>
      <c r="C113" s="10">
        <f t="shared" si="91"/>
        <v>1.596591375370903E-15</v>
      </c>
      <c r="D113" s="19">
        <f t="shared" si="77"/>
        <v>1.0033562369302049</v>
      </c>
      <c r="E113" s="47"/>
      <c r="F113" s="47"/>
      <c r="G113" s="47"/>
      <c r="H113" s="50"/>
      <c r="I113" s="50"/>
      <c r="J113" s="2"/>
      <c r="K113" s="45">
        <f t="shared" si="81"/>
        <v>1</v>
      </c>
      <c r="L113" s="47"/>
      <c r="N113" s="38">
        <f t="shared" si="75"/>
        <v>124</v>
      </c>
      <c r="O113" s="24">
        <f t="shared" si="84"/>
        <v>1.0031961630490251</v>
      </c>
      <c r="P113" s="24">
        <f t="shared" si="85"/>
        <v>0.90673232951244886</v>
      </c>
      <c r="Q113" s="6">
        <f t="shared" si="71"/>
        <v>2.5491040199087518E-35</v>
      </c>
      <c r="R113" s="19">
        <f t="shared" si="86"/>
        <v>1.0000117883073254</v>
      </c>
      <c r="S113" s="9">
        <f t="shared" si="87"/>
        <v>0.95238039103298444</v>
      </c>
      <c r="T113" s="9">
        <f t="shared" si="88"/>
        <v>1.0000112269578052</v>
      </c>
      <c r="U113" s="24">
        <f t="shared" si="65"/>
        <v>0.90702843468192729</v>
      </c>
      <c r="V113" s="6">
        <f t="shared" si="72"/>
        <v>0</v>
      </c>
      <c r="X113" s="9">
        <f t="shared" si="90"/>
        <v>1</v>
      </c>
      <c r="Y113" s="9"/>
      <c r="Z113" s="24">
        <f t="shared" si="69"/>
        <v>1</v>
      </c>
    </row>
    <row r="114" spans="1:26" x14ac:dyDescent="0.2">
      <c r="A114" s="3">
        <f t="shared" si="73"/>
        <v>125</v>
      </c>
      <c r="B114" s="9">
        <f t="shared" si="76"/>
        <v>1.746124634852815E-3</v>
      </c>
      <c r="C114" s="10">
        <f t="shared" si="91"/>
        <v>5.6171176817781258E-18</v>
      </c>
      <c r="D114" s="19">
        <f t="shared" si="77"/>
        <v>1.0016642345845705</v>
      </c>
      <c r="E114" s="47"/>
      <c r="F114" s="47"/>
      <c r="G114" s="47"/>
      <c r="H114" s="50"/>
      <c r="I114" s="50"/>
      <c r="J114" s="2"/>
      <c r="K114" s="45">
        <f t="shared" si="81"/>
        <v>1</v>
      </c>
      <c r="L114" s="47"/>
      <c r="N114" s="38">
        <f t="shared" si="75"/>
        <v>125</v>
      </c>
      <c r="O114" s="24">
        <f t="shared" si="84"/>
        <v>1.001584928215864</v>
      </c>
      <c r="P114" s="24">
        <f t="shared" si="85"/>
        <v>0.90688212685521441</v>
      </c>
      <c r="Q114" s="6">
        <f t="shared" si="71"/>
        <v>3.1552011050944463E-40</v>
      </c>
      <c r="R114" s="19">
        <f t="shared" si="86"/>
        <v>1.0000029037648319</v>
      </c>
      <c r="S114" s="9">
        <f t="shared" si="87"/>
        <v>0.95238081410643649</v>
      </c>
      <c r="T114" s="9">
        <f t="shared" si="88"/>
        <v>1.0000027654902368</v>
      </c>
      <c r="U114" s="24">
        <f t="shared" si="65"/>
        <v>0.90702922134898023</v>
      </c>
      <c r="V114" s="6">
        <f t="shared" si="72"/>
        <v>0</v>
      </c>
      <c r="X114" s="9">
        <f t="shared" si="90"/>
        <v>1</v>
      </c>
      <c r="Y114" s="9"/>
      <c r="Z114" s="24">
        <f t="shared" si="69"/>
        <v>1</v>
      </c>
    </row>
    <row r="115" spans="1:26" x14ac:dyDescent="0.2">
      <c r="A115" s="3">
        <f t="shared" si="73"/>
        <v>126</v>
      </c>
      <c r="B115" s="9">
        <f t="shared" si="76"/>
        <v>7.9451923687661418E-4</v>
      </c>
      <c r="C115" s="10">
        <f t="shared" si="91"/>
        <v>9.8081875610201212E-21</v>
      </c>
      <c r="D115" s="19">
        <f t="shared" si="77"/>
        <v>1.0007569213100609</v>
      </c>
      <c r="E115" s="47"/>
      <c r="F115" s="47"/>
      <c r="G115" s="47"/>
      <c r="H115" s="50"/>
      <c r="I115" s="50"/>
      <c r="J115" s="2"/>
      <c r="K115" s="45">
        <f t="shared" si="81"/>
        <v>1</v>
      </c>
      <c r="L115" s="47"/>
      <c r="N115" s="38">
        <f t="shared" si="75"/>
        <v>126</v>
      </c>
      <c r="O115" s="24">
        <f t="shared" si="84"/>
        <v>1.0007208667193983</v>
      </c>
      <c r="P115" s="24">
        <f t="shared" si="85"/>
        <v>0.90696245910318507</v>
      </c>
      <c r="Q115" s="6">
        <f t="shared" si="71"/>
        <v>9.6200543232149836E-46</v>
      </c>
      <c r="R115" s="19">
        <f t="shared" si="86"/>
        <v>1.0000006012008404</v>
      </c>
      <c r="S115" s="9">
        <f t="shared" si="87"/>
        <v>0.95238092375234085</v>
      </c>
      <c r="T115" s="9">
        <f t="shared" si="88"/>
        <v>1.0000005725722261</v>
      </c>
      <c r="U115" s="24">
        <f t="shared" si="65"/>
        <v>0.90702942522571139</v>
      </c>
      <c r="V115" s="6">
        <f t="shared" si="72"/>
        <v>0</v>
      </c>
      <c r="X115" s="9">
        <f t="shared" si="90"/>
        <v>1</v>
      </c>
      <c r="Y115" s="9"/>
      <c r="Z115" s="24">
        <f t="shared" si="69"/>
        <v>1</v>
      </c>
    </row>
    <row r="116" spans="1:26" x14ac:dyDescent="0.2">
      <c r="A116" s="3">
        <f t="shared" si="73"/>
        <v>127</v>
      </c>
      <c r="B116" s="9">
        <f t="shared" si="76"/>
        <v>3.2789078541298986E-4</v>
      </c>
      <c r="C116" s="10">
        <f t="shared" si="91"/>
        <v>7.7927936961244064E-24</v>
      </c>
      <c r="D116" s="19">
        <f t="shared" si="77"/>
        <v>1.0003123130012093</v>
      </c>
      <c r="E116" s="47"/>
      <c r="F116" s="47"/>
      <c r="G116" s="47"/>
      <c r="H116" s="50"/>
      <c r="I116" s="50"/>
      <c r="J116" s="2"/>
      <c r="K116" s="45">
        <f t="shared" si="81"/>
        <v>1</v>
      </c>
      <c r="L116" s="47"/>
      <c r="N116" s="38">
        <f t="shared" si="75"/>
        <v>127</v>
      </c>
      <c r="O116" s="24">
        <f t="shared" si="84"/>
        <v>1.0002974393179764</v>
      </c>
      <c r="P116" s="24">
        <f t="shared" si="85"/>
        <v>0.90700182536953045</v>
      </c>
      <c r="Q116" s="6">
        <f t="shared" si="71"/>
        <v>6.0727633590356294E-52</v>
      </c>
      <c r="R116" s="19">
        <f t="shared" si="86"/>
        <v>1.0000001023927321</v>
      </c>
      <c r="S116" s="9">
        <f t="shared" si="87"/>
        <v>0.95238094750510793</v>
      </c>
      <c r="T116" s="9">
        <f t="shared" si="88"/>
        <v>1.0000000975168877</v>
      </c>
      <c r="U116" s="24">
        <f t="shared" si="65"/>
        <v>0.90702946939185392</v>
      </c>
      <c r="V116" s="6">
        <f t="shared" si="72"/>
        <v>0</v>
      </c>
      <c r="X116" s="9">
        <f t="shared" si="90"/>
        <v>1</v>
      </c>
      <c r="Y116" s="9"/>
      <c r="Z116" s="24">
        <f t="shared" si="69"/>
        <v>1</v>
      </c>
    </row>
    <row r="117" spans="1:26" x14ac:dyDescent="0.2">
      <c r="A117" s="3">
        <f t="shared" si="73"/>
        <v>128</v>
      </c>
      <c r="B117" s="9">
        <f t="shared" si="76"/>
        <v>1.2125271781921346E-4</v>
      </c>
      <c r="C117" s="10">
        <f t="shared" si="91"/>
        <v>2.555185245583628E-27</v>
      </c>
      <c r="D117" s="19">
        <f t="shared" si="77"/>
        <v>1.0001154831379466</v>
      </c>
      <c r="E117" s="47"/>
      <c r="F117" s="47"/>
      <c r="G117" s="47"/>
      <c r="H117" s="50"/>
      <c r="I117" s="50"/>
      <c r="J117" s="2"/>
      <c r="K117" s="45">
        <f t="shared" si="81"/>
        <v>1</v>
      </c>
      <c r="L117" s="47"/>
      <c r="N117" s="38">
        <f t="shared" si="75"/>
        <v>128</v>
      </c>
      <c r="O117" s="24">
        <f t="shared" si="84"/>
        <v>1.0001099837432113</v>
      </c>
      <c r="P117" s="24">
        <f t="shared" si="85"/>
        <v>0.90701925321208232</v>
      </c>
      <c r="Q117" s="6">
        <f t="shared" si="71"/>
        <v>6.5289716392482654E-59</v>
      </c>
      <c r="R117" s="19">
        <f t="shared" si="86"/>
        <v>1.0000000140021159</v>
      </c>
      <c r="S117" s="9">
        <f t="shared" si="87"/>
        <v>0.95238095171418491</v>
      </c>
      <c r="T117" s="9">
        <f t="shared" si="88"/>
        <v>1.0000000133353484</v>
      </c>
      <c r="U117" s="24">
        <f t="shared" si="65"/>
        <v>0.90702947721825555</v>
      </c>
      <c r="V117" s="6">
        <f t="shared" si="72"/>
        <v>0</v>
      </c>
      <c r="X117" s="9">
        <f t="shared" si="90"/>
        <v>1</v>
      </c>
      <c r="Y117" s="9"/>
      <c r="Z117" s="24">
        <f t="shared" si="69"/>
        <v>1</v>
      </c>
    </row>
    <row r="118" spans="1:26" x14ac:dyDescent="0.2">
      <c r="A118" s="3">
        <f t="shared" si="73"/>
        <v>129</v>
      </c>
      <c r="B118" s="9">
        <f t="shared" si="76"/>
        <v>3.9635201751391861E-5</v>
      </c>
      <c r="C118" s="10">
        <f t="shared" si="91"/>
        <v>3.0982315555856932E-31</v>
      </c>
      <c r="D118" s="19">
        <f t="shared" si="77"/>
        <v>1.0000377478111917</v>
      </c>
      <c r="E118" s="47"/>
      <c r="F118" s="47"/>
      <c r="G118" s="47"/>
      <c r="H118" s="50"/>
      <c r="I118" s="50"/>
      <c r="J118" s="2"/>
      <c r="K118" s="45">
        <f t="shared" si="81"/>
        <v>1</v>
      </c>
      <c r="L118" s="47"/>
      <c r="N118" s="38">
        <f t="shared" si="75"/>
        <v>129</v>
      </c>
      <c r="O118" s="24">
        <f t="shared" si="84"/>
        <v>1.0000359502963732</v>
      </c>
      <c r="P118" s="24">
        <f t="shared" si="85"/>
        <v>0.90702613614024641</v>
      </c>
      <c r="Q118" s="6">
        <f t="shared" si="71"/>
        <v>9.5990387720269444E-67</v>
      </c>
      <c r="R118" s="19">
        <f t="shared" si="86"/>
        <v>1.0000000014961421</v>
      </c>
      <c r="S118" s="9">
        <f t="shared" si="87"/>
        <v>0.95238095230970743</v>
      </c>
      <c r="T118" s="9">
        <f t="shared" si="88"/>
        <v>1.0000000014248973</v>
      </c>
      <c r="U118" s="24">
        <f t="shared" si="65"/>
        <v>0.90702947832557634</v>
      </c>
      <c r="V118" s="6">
        <f t="shared" si="72"/>
        <v>0</v>
      </c>
      <c r="X118" s="9">
        <f t="shared" si="90"/>
        <v>1</v>
      </c>
      <c r="Y118" s="9"/>
      <c r="Z118" s="24">
        <f t="shared" si="69"/>
        <v>1</v>
      </c>
    </row>
    <row r="119" spans="1:26" x14ac:dyDescent="0.2">
      <c r="A119" s="3">
        <f t="shared" si="73"/>
        <v>130</v>
      </c>
      <c r="B119" s="9">
        <f t="shared" si="76"/>
        <v>1.1278594268633149E-5</v>
      </c>
      <c r="C119" s="10">
        <f t="shared" si="91"/>
        <v>1.227990327781676E-35</v>
      </c>
      <c r="D119" s="19">
        <f>1+v*B119*D120</f>
        <v>1</v>
      </c>
      <c r="E119" s="47"/>
      <c r="F119" s="47"/>
      <c r="G119" s="47"/>
      <c r="H119" s="50"/>
      <c r="I119" s="50"/>
      <c r="J119" s="2"/>
      <c r="K119" s="45">
        <f t="shared" si="81"/>
        <v>1</v>
      </c>
      <c r="L119" s="47"/>
      <c r="N119" s="38">
        <f t="shared" si="75"/>
        <v>130</v>
      </c>
      <c r="O119" s="24">
        <f t="shared" si="84"/>
        <v>1</v>
      </c>
      <c r="P119" s="24">
        <f t="shared" si="85"/>
        <v>0.90702947845804982</v>
      </c>
      <c r="Q119" s="6">
        <f t="shared" si="71"/>
        <v>1.5079602451253481E-75</v>
      </c>
      <c r="R119" s="19">
        <f t="shared" si="86"/>
        <v>1</v>
      </c>
      <c r="S119" s="9">
        <f t="shared" si="87"/>
        <v>0.95238095238095233</v>
      </c>
      <c r="T119" s="9">
        <f t="shared" si="88"/>
        <v>1</v>
      </c>
      <c r="U119" s="24">
        <f t="shared" si="65"/>
        <v>0.90702947845804982</v>
      </c>
      <c r="V119" s="6">
        <f t="shared" si="72"/>
        <v>0</v>
      </c>
      <c r="X119" s="9">
        <f t="shared" si="90"/>
        <v>1</v>
      </c>
      <c r="Y119" s="9"/>
      <c r="Z119" s="24">
        <f t="shared" si="69"/>
        <v>1</v>
      </c>
    </row>
    <row r="120" spans="1:26" x14ac:dyDescent="0.2">
      <c r="A120" s="3"/>
      <c r="B120" s="2"/>
      <c r="C120" s="4"/>
      <c r="D120" s="4"/>
      <c r="F120" s="50"/>
      <c r="G120" s="50"/>
      <c r="H120" s="50"/>
      <c r="J120" s="5"/>
      <c r="N120" s="5"/>
      <c r="O120" s="48"/>
      <c r="P120" s="2"/>
      <c r="Q120" s="2"/>
      <c r="R120" s="38"/>
      <c r="S120" s="6"/>
      <c r="T120" s="6"/>
      <c r="U120" s="6"/>
      <c r="V120" s="6"/>
    </row>
    <row r="121" spans="1:26" x14ac:dyDescent="0.2">
      <c r="A121" s="3"/>
      <c r="B121" s="2"/>
      <c r="C121" s="4"/>
      <c r="D121" s="4"/>
      <c r="E121" s="48"/>
      <c r="F121" s="50"/>
      <c r="G121" s="50"/>
      <c r="H121" s="50"/>
      <c r="L121" s="5"/>
      <c r="N121" s="5"/>
      <c r="O121" s="2"/>
      <c r="P121" s="2"/>
      <c r="Q121" s="2"/>
      <c r="R121" s="38"/>
      <c r="S121" s="6"/>
      <c r="T121" s="6"/>
      <c r="U121" s="6"/>
      <c r="V121" s="6"/>
    </row>
    <row r="122" spans="1:26" x14ac:dyDescent="0.2">
      <c r="A122" s="3"/>
      <c r="B122" s="2"/>
      <c r="C122" s="2"/>
      <c r="D122" s="2"/>
      <c r="E122" s="48"/>
      <c r="F122" s="48"/>
      <c r="G122" s="48"/>
      <c r="H122" s="50"/>
      <c r="L122" s="5"/>
      <c r="N122" s="5"/>
      <c r="O122" s="5"/>
      <c r="P122" s="5"/>
      <c r="Q122" s="2"/>
      <c r="R122" s="2"/>
      <c r="S122" s="2"/>
      <c r="T122" s="2"/>
      <c r="U122" s="2"/>
    </row>
    <row r="123" spans="1:26" x14ac:dyDescent="0.2">
      <c r="A123" s="3"/>
      <c r="B123" s="2"/>
      <c r="C123" s="2"/>
      <c r="D123" s="2"/>
      <c r="E123" s="48"/>
      <c r="F123" s="48"/>
      <c r="G123" s="48"/>
      <c r="H123" s="50"/>
      <c r="L123" s="5"/>
      <c r="N123" s="5"/>
      <c r="O123" s="5"/>
      <c r="P123" s="5"/>
      <c r="Q123" s="2"/>
      <c r="R123" s="2"/>
      <c r="S123" s="2"/>
      <c r="T123" s="2"/>
      <c r="U123" s="2"/>
    </row>
    <row r="124" spans="1:26" x14ac:dyDescent="0.2">
      <c r="A124" s="3"/>
      <c r="B124" s="2"/>
      <c r="C124" s="2"/>
      <c r="D124" s="2"/>
      <c r="E124" s="48"/>
      <c r="F124" s="48"/>
      <c r="G124" s="48"/>
      <c r="H124" s="50"/>
      <c r="L124" s="5"/>
      <c r="N124" s="5"/>
      <c r="O124" s="5"/>
      <c r="P124" s="5"/>
      <c r="Q124" s="2"/>
      <c r="R124" s="2"/>
      <c r="S124" s="2"/>
      <c r="T124" s="2"/>
      <c r="U124" s="2"/>
    </row>
  </sheetData>
  <printOptions gridLines="1"/>
  <pageMargins left="0.23622047244094491" right="0.23622047244094491" top="0.55118110236220474" bottom="0.55118110236220474" header="0.31496062992125984" footer="0.31496062992125984"/>
  <pageSetup scale="9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9"/>
  <sheetViews>
    <sheetView workbookViewId="0">
      <selection activeCell="E12" sqref="E12"/>
    </sheetView>
  </sheetViews>
  <sheetFormatPr defaultRowHeight="15" x14ac:dyDescent="0.25"/>
  <cols>
    <col min="1" max="1" width="4.5703125" style="79" customWidth="1"/>
    <col min="2" max="2" width="10.140625" bestFit="1" customWidth="1"/>
    <col min="3" max="13" width="11" customWidth="1"/>
    <col min="14" max="14" width="5.85546875" style="79" customWidth="1"/>
  </cols>
  <sheetData>
    <row r="3" spans="1:14" ht="19.5" x14ac:dyDescent="0.5">
      <c r="A3" s="79" t="s">
        <v>10</v>
      </c>
      <c r="B3" s="8" t="s">
        <v>16</v>
      </c>
      <c r="C3" t="s">
        <v>46</v>
      </c>
      <c r="D3" s="8" t="s">
        <v>19</v>
      </c>
      <c r="E3" s="8" t="s">
        <v>27</v>
      </c>
      <c r="F3" s="8" t="s">
        <v>48</v>
      </c>
      <c r="G3" s="8" t="s">
        <v>63</v>
      </c>
      <c r="H3" s="8" t="s">
        <v>61</v>
      </c>
      <c r="I3" s="8" t="s">
        <v>64</v>
      </c>
      <c r="J3" s="8" t="s">
        <v>62</v>
      </c>
      <c r="K3" s="44" t="s">
        <v>59</v>
      </c>
      <c r="L3" s="44" t="s">
        <v>30</v>
      </c>
      <c r="M3" s="44" t="s">
        <v>60</v>
      </c>
      <c r="N3" s="79" t="s">
        <v>10</v>
      </c>
    </row>
    <row r="4" spans="1:14" ht="12.6" customHeight="1" x14ac:dyDescent="0.25">
      <c r="A4" s="84">
        <f>+Ultimate!A9</f>
        <v>20</v>
      </c>
      <c r="B4" s="85">
        <f>+Ultimate!C9</f>
        <v>100000</v>
      </c>
      <c r="C4" s="86">
        <f>1-Ultimate!B9</f>
        <v>2.4963902839858498E-4</v>
      </c>
      <c r="D4" s="87">
        <f>+Ultimate!D9</f>
        <v>19.966393800426779</v>
      </c>
      <c r="E4" s="88">
        <f>+Ultimate!J9</f>
        <v>4.9219342836818947E-2</v>
      </c>
      <c r="F4" s="88">
        <f>+Ultimate!P9</f>
        <v>5.7983846325520005E-3</v>
      </c>
      <c r="G4" s="87">
        <f>+Ultimate!D9-Ultimate!L9*Ultimate!D19</f>
        <v>8.0991436950347957</v>
      </c>
      <c r="H4" s="88">
        <f>+Ultimate!J9-Ultimate!L9*Ultimate!J19+L4</f>
        <v>0.61432649071262835</v>
      </c>
      <c r="I4" s="87">
        <f>+Ultimate!D9-Ultimate!M9*Ultimate!D29</f>
        <v>13.055893901238123</v>
      </c>
      <c r="J4" s="88">
        <f>+Ultimate!J9-Ultimate!M9*Ultimate!J29+M4</f>
        <v>0.37829076660770766</v>
      </c>
      <c r="K4" s="88">
        <f>v^5*Ultimate!C14/Ultimate!C9</f>
        <v>0.78251607409283008</v>
      </c>
      <c r="L4" s="88">
        <f>+Ultimate!L9</f>
        <v>0.61223903542042846</v>
      </c>
      <c r="M4" s="88">
        <f>+Ultimate!M9</f>
        <v>0.37439544033037819</v>
      </c>
      <c r="N4" s="84">
        <f>+A4</f>
        <v>20</v>
      </c>
    </row>
    <row r="5" spans="1:14" ht="12.6" customHeight="1" x14ac:dyDescent="0.25">
      <c r="A5" s="84">
        <f>+Ultimate!A10</f>
        <v>21</v>
      </c>
      <c r="B5" s="85">
        <f>+Ultimate!C10</f>
        <v>99975.036097160148</v>
      </c>
      <c r="C5" s="86">
        <f>1-Ultimate!B10</f>
        <v>2.5331720716703643E-4</v>
      </c>
      <c r="D5" s="87">
        <f>+Ultimate!D10</f>
        <v>19.919686221562475</v>
      </c>
      <c r="E5" s="88">
        <f>+Ultimate!J10</f>
        <v>5.1443513258928708E-2</v>
      </c>
      <c r="F5" s="88">
        <f>+Ultimate!P10</f>
        <v>6.1446139644499853E-3</v>
      </c>
      <c r="G5" s="87">
        <f>+Ultimate!D10-Ultimate!L10*Ultimate!D20</f>
        <v>8.0989736869002105</v>
      </c>
      <c r="H5" s="88">
        <f>+Ultimate!J10-Ultimate!L10*Ultimate!J20+L5</f>
        <v>0.61433458633808469</v>
      </c>
      <c r="I5" s="87">
        <f>+Ultimate!D10-Ultimate!M10*Ultimate!D30</f>
        <v>13.055062861855445</v>
      </c>
      <c r="J5" s="88">
        <f>+Ultimate!J10-Ultimate!M10*Ultimate!J30+M5</f>
        <v>0.37833033991164483</v>
      </c>
      <c r="K5" s="88">
        <f>v^5*Ultimate!C15/Ultimate!C10</f>
        <v>0.78249763881736067</v>
      </c>
      <c r="L5" s="88">
        <f>+Ultimate!L10</f>
        <v>0.61219873584615503</v>
      </c>
      <c r="M5" s="88">
        <f>+Ultimate!M10</f>
        <v>0.37429148916423954</v>
      </c>
      <c r="N5" s="84">
        <f t="shared" ref="N5:N80" si="0">+A5</f>
        <v>21</v>
      </c>
    </row>
    <row r="6" spans="1:14" ht="12.6" customHeight="1" x14ac:dyDescent="0.25">
      <c r="A6" s="84">
        <f>+Ultimate!A11</f>
        <v>22</v>
      </c>
      <c r="B6" s="85">
        <f>+Ultimate!C11</f>
        <v>99949.710700229596</v>
      </c>
      <c r="C6" s="86">
        <f>1-Ultimate!B11</f>
        <v>2.5745146394928753E-4</v>
      </c>
      <c r="D6" s="87">
        <f>+Ultimate!D11</f>
        <v>19.870704123913715</v>
      </c>
      <c r="E6" s="88">
        <f>+Ultimate!J11</f>
        <v>5.3775994099345859E-2</v>
      </c>
      <c r="F6" s="88">
        <f>+Ultimate!P11</f>
        <v>6.5227720190298433E-3</v>
      </c>
      <c r="G6" s="87">
        <f>+Ultimate!D11-Ultimate!L11*Ultimate!D21</f>
        <v>8.0987826048746072</v>
      </c>
      <c r="H6" s="88">
        <f>+Ultimate!J11-Ultimate!L11*Ultimate!J21+L6</f>
        <v>0.61434368548216112</v>
      </c>
      <c r="I6" s="87">
        <f>+Ultimate!D11-Ultimate!M11*Ultimate!D31</f>
        <v>13.054128904046644</v>
      </c>
      <c r="J6" s="88">
        <f>+Ultimate!J11-Ultimate!M11*Ultimate!J31+M6</f>
        <v>0.37837481409301627</v>
      </c>
      <c r="K6" s="88">
        <f>v^5*Ultimate!C16/Ultimate!C11</f>
        <v>0.78247691808617048</v>
      </c>
      <c r="L6" s="88">
        <f>+Ultimate!L11</f>
        <v>0.61215344229109936</v>
      </c>
      <c r="M6" s="88">
        <f>+Ultimate!M11</f>
        <v>0.37417468250546687</v>
      </c>
      <c r="N6" s="84">
        <f t="shared" si="0"/>
        <v>22</v>
      </c>
    </row>
    <row r="7" spans="1:14" ht="12.6" customHeight="1" x14ac:dyDescent="0.25">
      <c r="A7" s="84">
        <f>+Ultimate!A12</f>
        <v>23</v>
      </c>
      <c r="B7" s="85">
        <f>+Ultimate!C12</f>
        <v>99923.978500888508</v>
      </c>
      <c r="C7" s="86">
        <f>1-Ultimate!B12</f>
        <v>2.6209834816470767E-4</v>
      </c>
      <c r="D7" s="87">
        <f>+Ultimate!D12</f>
        <v>19.819341848682857</v>
      </c>
      <c r="E7" s="88">
        <f>+Ultimate!J12</f>
        <v>5.6221816729386753E-2</v>
      </c>
      <c r="F7" s="88">
        <f>+Ultimate!P12</f>
        <v>6.9356902906499984E-3</v>
      </c>
      <c r="G7" s="87">
        <f>+Ultimate!D12-Ultimate!L12*Ultimate!D22</f>
        <v>8.0985678376696963</v>
      </c>
      <c r="H7" s="88">
        <f>+Ultimate!J12-Ultimate!L12*Ultimate!J22+L7</f>
        <v>0.61435391249191884</v>
      </c>
      <c r="I7" s="87">
        <f>+Ultimate!D12-Ultimate!M12*Ultimate!D32</f>
        <v>13.053079300254613</v>
      </c>
      <c r="J7" s="88">
        <f>+Ultimate!J12-Ultimate!M12*Ultimate!J32+M7</f>
        <v>0.37842479522597011</v>
      </c>
      <c r="K7" s="88">
        <f>v^5*Ultimate!C17/Ultimate!C12</f>
        <v>0.78245362863927714</v>
      </c>
      <c r="L7" s="88">
        <f>+Ultimate!L12</f>
        <v>0.61210253633530798</v>
      </c>
      <c r="M7" s="88">
        <f>+Ultimate!M12</f>
        <v>0.37404343533314982</v>
      </c>
      <c r="N7" s="84">
        <f t="shared" si="0"/>
        <v>23</v>
      </c>
    </row>
    <row r="8" spans="1:14" ht="12.6" customHeight="1" x14ac:dyDescent="0.25">
      <c r="A8" s="84">
        <f>+Ultimate!A13</f>
        <v>24</v>
      </c>
      <c r="B8" s="85">
        <f>+Ultimate!C13</f>
        <v>99897.788591181379</v>
      </c>
      <c r="C8" s="86">
        <f>1-Ultimate!B13</f>
        <v>2.6732142024032957E-4</v>
      </c>
      <c r="D8" s="87">
        <f>+Ultimate!D13</f>
        <v>19.765489443250747</v>
      </c>
      <c r="E8" s="88">
        <f>+Ultimate!J13</f>
        <v>5.8786216988058637E-2</v>
      </c>
      <c r="F8" s="88">
        <f>+Ultimate!P13</f>
        <v>7.3864361699959025E-3</v>
      </c>
      <c r="G8" s="87">
        <f>+Ultimate!D13-Ultimate!L13*Ultimate!D23</f>
        <v>8.0983264506908803</v>
      </c>
      <c r="H8" s="88">
        <f>+Ultimate!J13-Ultimate!L13*Ultimate!J23+L8</f>
        <v>0.61436540710995768</v>
      </c>
      <c r="I8" s="87">
        <f>+Ultimate!D13-Ultimate!M13*Ultimate!D33</f>
        <v>13.05189975373302</v>
      </c>
      <c r="J8" s="88">
        <f>+Ultimate!J13-Ultimate!M13*Ultimate!J33+M8</f>
        <v>0.37848096410795073</v>
      </c>
      <c r="K8" s="88">
        <f>v^5*Ultimate!C18/Ultimate!C13</f>
        <v>0.78242745212840981</v>
      </c>
      <c r="L8" s="88">
        <f>+Ultimate!L13</f>
        <v>0.61204532309419546</v>
      </c>
      <c r="M8" s="88">
        <f>+Ultimate!M13</f>
        <v>0.37389596846429285</v>
      </c>
      <c r="N8" s="84">
        <f t="shared" si="0"/>
        <v>24</v>
      </c>
    </row>
    <row r="9" spans="1:14" ht="12.6" customHeight="1" x14ac:dyDescent="0.25">
      <c r="A9" s="84">
        <f>+Ultimate!A14</f>
        <v>25</v>
      </c>
      <c r="B9" s="85">
        <f>+Ultimate!C14</f>
        <v>99871.083772456317</v>
      </c>
      <c r="C9" s="86">
        <f>1-Ultimate!B14</f>
        <v>2.731921206804433E-4</v>
      </c>
      <c r="D9" s="87">
        <f>+Ultimate!D14</f>
        <v>19.709032561989318</v>
      </c>
      <c r="E9" s="88">
        <f>+Ultimate!J14</f>
        <v>6.1474639905269579E-2</v>
      </c>
      <c r="F9" s="88">
        <f>+Ultimate!P14</f>
        <v>7.878330503679476E-3</v>
      </c>
      <c r="G9" s="87">
        <f>+Ultimate!D14-Ultimate!L14*Ultimate!D24</f>
        <v>8.0980551460771633</v>
      </c>
      <c r="H9" s="88">
        <f>+Ultimate!J14-Ultimate!L14*Ultimate!J24+L9</f>
        <v>0.61437832637727752</v>
      </c>
      <c r="I9" s="87">
        <f>+Ultimate!D14-Ultimate!M14*Ultimate!D34</f>
        <v>13.050574206338968</v>
      </c>
      <c r="J9" s="88">
        <f>+Ultimate!J14-Ultimate!M14*Ultimate!J34+M9</f>
        <v>0.37854408541242945</v>
      </c>
      <c r="K9" s="88">
        <f>v^5*Ultimate!C19/Ultimate!C14</f>
        <v>0.78239803077552927</v>
      </c>
      <c r="L9" s="88">
        <f>+Ultimate!L14</f>
        <v>0.6119810217946734</v>
      </c>
      <c r="M9" s="88">
        <f>+Ultimate!M14</f>
        <v>0.37373028510228506</v>
      </c>
      <c r="N9" s="84">
        <f t="shared" si="0"/>
        <v>25</v>
      </c>
    </row>
    <row r="10" spans="1:14" ht="12.6" customHeight="1" x14ac:dyDescent="0.25">
      <c r="A10" s="84"/>
      <c r="B10" s="85"/>
      <c r="C10" s="86"/>
      <c r="D10" s="87"/>
      <c r="E10" s="88"/>
      <c r="F10" s="88"/>
      <c r="G10" s="87"/>
      <c r="H10" s="88"/>
      <c r="I10" s="87"/>
      <c r="J10" s="88"/>
      <c r="K10" s="88"/>
      <c r="L10" s="88"/>
      <c r="M10" s="88"/>
      <c r="N10" s="84"/>
    </row>
    <row r="11" spans="1:14" ht="12.6" customHeight="1" x14ac:dyDescent="0.25">
      <c r="A11" s="84">
        <f>+Ultimate!A15</f>
        <v>26</v>
      </c>
      <c r="B11" s="85">
        <f>+Ultimate!C15</f>
        <v>99843.799779285866</v>
      </c>
      <c r="C11" s="86">
        <f>1-Ultimate!B15</f>
        <v>2.7979074682349392E-4</v>
      </c>
      <c r="D11" s="87">
        <f>+Ultimate!D15</f>
        <v>19.649852374930148</v>
      </c>
      <c r="E11" s="88">
        <f>+Ultimate!J15</f>
        <v>6.4292744050944317E-2</v>
      </c>
      <c r="F11" s="88">
        <f>+Ultimate!P15</f>
        <v>8.4149661620774863E-3</v>
      </c>
      <c r="G11" s="87">
        <f>+Ultimate!D15-Ultimate!L15*Ultimate!D25</f>
        <v>8.0977502178201757</v>
      </c>
      <c r="H11" s="88">
        <f>+Ultimate!J15-Ultimate!L15*Ultimate!J25+L11</f>
        <v>0.61439284677046735</v>
      </c>
      <c r="I11" s="87">
        <f>+Ultimate!D15-Ultimate!M15*Ultimate!D35</f>
        <v>13.049084623114442</v>
      </c>
      <c r="J11" s="88">
        <f>+Ultimate!J15-Ultimate!M15*Ultimate!J35+M11</f>
        <v>0.37861501794693059</v>
      </c>
      <c r="K11" s="88">
        <f>v^5*Ultimate!C20/Ultimate!C15</f>
        <v>0.78236496249549148</v>
      </c>
      <c r="L11" s="88">
        <f>+Ultimate!L15</f>
        <v>0.61190875519790544</v>
      </c>
      <c r="M11" s="88">
        <f>+Ultimate!M15</f>
        <v>0.3735441446408696</v>
      </c>
      <c r="N11" s="84">
        <f t="shared" si="0"/>
        <v>26</v>
      </c>
    </row>
    <row r="12" spans="1:14" ht="12.6" customHeight="1" x14ac:dyDescent="0.25">
      <c r="A12" s="84">
        <f>+Ultimate!A16</f>
        <v>27</v>
      </c>
      <c r="B12" s="85">
        <f>+Ultimate!C16</f>
        <v>99815.864407979927</v>
      </c>
      <c r="C12" s="86">
        <f>1-Ultimate!B16</f>
        <v>2.872075506186178E-4</v>
      </c>
      <c r="D12" s="87">
        <f>+Ultimate!D16</f>
        <v>19.587825485998032</v>
      </c>
      <c r="E12" s="88">
        <f>+Ultimate!J16</f>
        <v>6.7246405428664113E-2</v>
      </c>
      <c r="F12" s="88">
        <f>+Ultimate!P16</f>
        <v>9.0002276272763693E-3</v>
      </c>
      <c r="G12" s="87">
        <f>+Ultimate!D16-Ultimate!L16*Ultimate!D26</f>
        <v>8.0974075013611255</v>
      </c>
      <c r="H12" s="88">
        <f>+Ultimate!J16-Ultimate!L16*Ultimate!J26+L12</f>
        <v>0.61440916660185074</v>
      </c>
      <c r="I12" s="87">
        <f>+Ultimate!D16-Ultimate!M16*Ultimate!D36</f>
        <v>13.047410750941197</v>
      </c>
      <c r="J12" s="88">
        <f>+Ultimate!J16-Ultimate!M16*Ultimate!J36+M12</f>
        <v>0.37869472614565658</v>
      </c>
      <c r="K12" s="88">
        <f>v^5*Ultimate!C21/Ultimate!C16</f>
        <v>0.78232779541707287</v>
      </c>
      <c r="L12" s="88">
        <f>+Ultimate!L16</f>
        <v>0.61182753772966103</v>
      </c>
      <c r="M12" s="88">
        <f>+Ultimate!M16</f>
        <v>0.37333503342593349</v>
      </c>
      <c r="N12" s="84">
        <f t="shared" si="0"/>
        <v>27</v>
      </c>
    </row>
    <row r="13" spans="1:14" ht="12.6" customHeight="1" x14ac:dyDescent="0.25">
      <c r="A13" s="84">
        <f>+Ultimate!A17</f>
        <v>28</v>
      </c>
      <c r="B13" s="85">
        <f>+Ultimate!C17</f>
        <v>99787.196538050426</v>
      </c>
      <c r="C13" s="86">
        <f>1-Ultimate!B17</f>
        <v>2.9554397240250108E-4</v>
      </c>
      <c r="D13" s="87">
        <f>+Ultimate!D17</f>
        <v>19.522823862720703</v>
      </c>
      <c r="E13" s="88">
        <f>+Ultimate!J17</f>
        <v>7.034172082282264E-2</v>
      </c>
      <c r="F13" s="88">
        <f>+Ultimate!P17</f>
        <v>9.6383116043214923E-3</v>
      </c>
      <c r="G13" s="87">
        <f>+Ultimate!D17-Ultimate!L17*Ultimate!D27</f>
        <v>8.0970223169922892</v>
      </c>
      <c r="H13" s="88">
        <f>+Ultimate!J17-Ultimate!L17*Ultimate!J27+L13</f>
        <v>0.61442750871465246</v>
      </c>
      <c r="I13" s="87">
        <f>+Ultimate!D17-Ultimate!M17*Ultimate!D37</f>
        <v>13.045529848259726</v>
      </c>
      <c r="J13" s="88">
        <f>+Ultimate!J17-Ultimate!M17*Ultimate!J37+M13</f>
        <v>0.37878429294001231</v>
      </c>
      <c r="K13" s="88">
        <f>v^5*Ultimate!C22/Ultimate!C17</f>
        <v>0.7822860217285752</v>
      </c>
      <c r="L13" s="88">
        <f>+Ultimate!L17</f>
        <v>0.61173626216304688</v>
      </c>
      <c r="M13" s="88">
        <f>+Ultimate!M17</f>
        <v>0.37310013215157944</v>
      </c>
      <c r="N13" s="84">
        <f t="shared" si="0"/>
        <v>28</v>
      </c>
    </row>
    <row r="14" spans="1:14" ht="12.6" customHeight="1" x14ac:dyDescent="0.25">
      <c r="A14" s="84">
        <f>+Ultimate!A18</f>
        <v>29</v>
      </c>
      <c r="B14" s="85">
        <f>+Ultimate!C18</f>
        <v>99757.705033590668</v>
      </c>
      <c r="C14" s="86">
        <f>1-Ultimate!B18</f>
        <v>3.0491402750731922E-4</v>
      </c>
      <c r="D14" s="87">
        <f>+Ultimate!D18</f>
        <v>19.454714779544641</v>
      </c>
      <c r="E14" s="88">
        <f>+Ultimate!J18</f>
        <v>7.3585010497873138E-2</v>
      </c>
      <c r="F14" s="88">
        <f>+Ultimate!P18</f>
        <v>1.033374864848724E-2</v>
      </c>
      <c r="G14" s="87">
        <f>+Ultimate!D18-Ultimate!L18*Ultimate!D28</f>
        <v>8.096589406309155</v>
      </c>
      <c r="H14" s="88">
        <f>+Ultimate!J18-Ultimate!L18*Ultimate!J28+L14</f>
        <v>0.61444812350908729</v>
      </c>
      <c r="I14" s="87">
        <f>+Ultimate!D18-Ultimate!M18*Ultimate!D38</f>
        <v>13.04341638252326</v>
      </c>
      <c r="J14" s="88">
        <f>+Ultimate!J18-Ultimate!M18*Ultimate!J38+M14</f>
        <v>0.3788849341655583</v>
      </c>
      <c r="K14" s="88">
        <f>v^5*Ultimate!C23/Ultimate!C18</f>
        <v>0.78223907076530874</v>
      </c>
      <c r="L14" s="88">
        <f>+Ultimate!L18</f>
        <v>0.61163368468047008</v>
      </c>
      <c r="M14" s="88">
        <f>+Ultimate!M18</f>
        <v>0.3728362795407143</v>
      </c>
      <c r="N14" s="84">
        <f t="shared" si="0"/>
        <v>29</v>
      </c>
    </row>
    <row r="15" spans="1:14" ht="12.6" customHeight="1" x14ac:dyDescent="0.25">
      <c r="A15" s="84">
        <f>+Ultimate!A19</f>
        <v>30</v>
      </c>
      <c r="B15" s="85">
        <f>+Ultimate!C19</f>
        <v>99727.28750997399</v>
      </c>
      <c r="C15" s="86">
        <f>1-Ultimate!B19</f>
        <v>3.1544586461096369E-4</v>
      </c>
      <c r="D15" s="87">
        <f>+Ultimate!D19</f>
        <v>19.383360777123052</v>
      </c>
      <c r="E15" s="88">
        <f>+Ultimate!J19</f>
        <v>7.6982820136996533E-2</v>
      </c>
      <c r="F15" s="88">
        <f>+Ultimate!P19</f>
        <v>1.1091425788757991E-2</v>
      </c>
      <c r="G15" s="87">
        <f>+Ultimate!D19-Ultimate!L19*Ultimate!D29</f>
        <v>8.0961028608695251</v>
      </c>
      <c r="H15" s="88">
        <f>+Ultimate!J19-Ultimate!L19*Ultimate!J29+L15</f>
        <v>0.614471292339546</v>
      </c>
      <c r="I15" s="87">
        <f>+Ultimate!D19-Ultimate!M19*Ultimate!D39</f>
        <v>13.041041691712282</v>
      </c>
      <c r="J15" s="88">
        <f>+Ultimate!J19-Ultimate!M19*Ultimate!J39+M15</f>
        <v>0.37899801468036687</v>
      </c>
      <c r="K15" s="88">
        <f>v^5*Ultimate!C24/Ultimate!C19</f>
        <v>0.78218630124626587</v>
      </c>
      <c r="L15" s="88">
        <f>+Ultimate!L19</f>
        <v>0.61151840812188396</v>
      </c>
      <c r="M15" s="88">
        <f>+Ultimate!M19</f>
        <v>0.37253993193446233</v>
      </c>
      <c r="N15" s="84">
        <f t="shared" si="0"/>
        <v>30</v>
      </c>
    </row>
    <row r="16" spans="1:14" ht="12.6" customHeight="1" x14ac:dyDescent="0.25">
      <c r="A16" s="84"/>
      <c r="B16" s="85"/>
      <c r="C16" s="86"/>
      <c r="D16" s="87"/>
      <c r="E16" s="88"/>
      <c r="F16" s="88"/>
      <c r="G16" s="87"/>
      <c r="H16" s="88"/>
      <c r="I16" s="87"/>
      <c r="J16" s="88"/>
      <c r="K16" s="88"/>
      <c r="L16" s="88"/>
      <c r="M16" s="88"/>
      <c r="N16" s="84"/>
    </row>
    <row r="17" spans="1:14" ht="12.6" customHeight="1" x14ac:dyDescent="0.25">
      <c r="A17" s="84">
        <f>+Ultimate!A20</f>
        <v>31</v>
      </c>
      <c r="B17" s="85">
        <f>+Ultimate!C20</f>
        <v>99695.828949540097</v>
      </c>
      <c r="C17" s="86">
        <f>1-Ultimate!B20</f>
        <v>3.2728351707156378E-4</v>
      </c>
      <c r="D17" s="87">
        <f>+Ultimate!D20</f>
        <v>19.308619640196053</v>
      </c>
      <c r="E17" s="88">
        <f>+Ultimate!J20</f>
        <v>8.0541921895425084E-2</v>
      </c>
      <c r="F17" s="88">
        <f>+Ultimate!P20</f>
        <v>1.1916610112874926E-2</v>
      </c>
      <c r="G17" s="87">
        <f>+Ultimate!D20-Ultimate!L20*Ultimate!D30</f>
        <v>8.0955560421161934</v>
      </c>
      <c r="H17" s="88">
        <f>+Ultimate!J20-Ultimate!L20*Ultimate!J30+L17</f>
        <v>0.61449733132779993</v>
      </c>
      <c r="I17" s="87">
        <f>+Ultimate!D20-Ultimate!M20*Ultimate!D40</f>
        <v>13.038373605864308</v>
      </c>
      <c r="J17" s="88">
        <f>+Ultimate!J20-Ultimate!M20*Ultimate!J40+M17</f>
        <v>0.37912506638741333</v>
      </c>
      <c r="K17" s="88">
        <f>v^5*Ultimate!C25/Ultimate!C20</f>
        <v>0.78212699255615203</v>
      </c>
      <c r="L17" s="88">
        <f>+Ultimate!L20</f>
        <v>0.61138886320454366</v>
      </c>
      <c r="M17" s="88">
        <f>+Ultimate!M20</f>
        <v>0.37220711839002268</v>
      </c>
      <c r="N17" s="84">
        <f t="shared" si="0"/>
        <v>31</v>
      </c>
    </row>
    <row r="18" spans="1:14" ht="12.6" customHeight="1" x14ac:dyDescent="0.25">
      <c r="A18" s="84">
        <f>+Ultimate!A21</f>
        <v>32</v>
      </c>
      <c r="B18" s="85">
        <f>+Ultimate!C21</f>
        <v>99663.200148004122</v>
      </c>
      <c r="C18" s="86">
        <f>1-Ultimate!B21</f>
        <v>3.4058887111321212E-4</v>
      </c>
      <c r="D18" s="87">
        <f>+Ultimate!D21</f>
        <v>19.230344396954589</v>
      </c>
      <c r="E18" s="88">
        <f>+Ultimate!J21</f>
        <v>8.4269314430732822E-2</v>
      </c>
      <c r="F18" s="88">
        <f>+Ultimate!P21</f>
        <v>1.2814973261893292E-2</v>
      </c>
      <c r="G18" s="87">
        <f>+Ultimate!D21-Ultimate!L21*Ultimate!D31</f>
        <v>8.0949414915086013</v>
      </c>
      <c r="H18" s="88">
        <f>+Ultimate!J21-Ultimate!L21*Ultimate!J31+L18</f>
        <v>0.61452659564244716</v>
      </c>
      <c r="I18" s="87">
        <f>+Ultimate!D21-Ultimate!M21*Ultimate!D41</f>
        <v>13.035376024178589</v>
      </c>
      <c r="J18" s="88">
        <f>+Ultimate!J21-Ultimate!M21*Ultimate!J41+M18</f>
        <v>0.37926780837244745</v>
      </c>
      <c r="K18" s="88">
        <f>v^5*Ultimate!C26/Ultimate!C21</f>
        <v>0.78206033495650618</v>
      </c>
      <c r="L18" s="88">
        <f>+Ultimate!L21</f>
        <v>0.61124328747551882</v>
      </c>
      <c r="M18" s="88">
        <f>+Ultimate!M21</f>
        <v>0.37183339086439121</v>
      </c>
      <c r="N18" s="84">
        <f t="shared" si="0"/>
        <v>32</v>
      </c>
    </row>
    <row r="19" spans="1:14" ht="12.6" customHeight="1" x14ac:dyDescent="0.25">
      <c r="A19" s="84">
        <f>+Ultimate!A22</f>
        <v>33</v>
      </c>
      <c r="B19" s="85">
        <f>+Ultimate!C22</f>
        <v>99629.255971174178</v>
      </c>
      <c r="C19" s="86">
        <f>1-Ultimate!B22</f>
        <v>3.5554387766534301E-4</v>
      </c>
      <c r="D19" s="87">
        <f>+Ultimate!D22</f>
        <v>19.148383343068776</v>
      </c>
      <c r="E19" s="88">
        <f>+Ultimate!J22</f>
        <v>8.817222175862871E-2</v>
      </c>
      <c r="F19" s="88">
        <f>+Ultimate!P22</f>
        <v>1.3792616761896692E-2</v>
      </c>
      <c r="G19" s="87">
        <f>+Ultimate!D22-Ultimate!L22*Ultimate!D32</f>
        <v>8.094250829685917</v>
      </c>
      <c r="H19" s="88">
        <f>+Ultimate!J22-Ultimate!L22*Ultimate!J32+L19</f>
        <v>0.6145594843006702</v>
      </c>
      <c r="I19" s="87">
        <f>+Ultimate!D22-Ultimate!M22*Ultimate!D42</f>
        <v>13.032008442839013</v>
      </c>
      <c r="J19" s="88">
        <f>+Ultimate!J22-Ultimate!M22*Ultimate!J42+M19</f>
        <v>0.37942816938861773</v>
      </c>
      <c r="K19" s="88">
        <f>v^5*Ultimate!C27/Ultimate!C22</f>
        <v>0.78198541859577941</v>
      </c>
      <c r="L19" s="88">
        <f>+Ultimate!L22</f>
        <v>0.61107970173194937</v>
      </c>
      <c r="M19" s="88">
        <f>+Ultimate!M22</f>
        <v>0.37141376904335499</v>
      </c>
      <c r="N19" s="84">
        <f t="shared" si="0"/>
        <v>33</v>
      </c>
    </row>
    <row r="20" spans="1:14" ht="12.6" customHeight="1" x14ac:dyDescent="0.25">
      <c r="A20" s="84">
        <f>+Ultimate!A23</f>
        <v>34</v>
      </c>
      <c r="B20" s="85">
        <f>+Ultimate!C23</f>
        <v>99593.833399177267</v>
      </c>
      <c r="C20" s="86">
        <f>1-Ultimate!B23</f>
        <v>3.7235303796812058E-4</v>
      </c>
      <c r="D20" s="87">
        <f>+Ultimate!D23</f>
        <v>19.062580093867098</v>
      </c>
      <c r="E20" s="88">
        <f>+Ultimate!J23</f>
        <v>9.2258090768232437E-2</v>
      </c>
      <c r="F20" s="88">
        <f>+Ultimate!P23</f>
        <v>1.4856098097050352E-2</v>
      </c>
      <c r="G20" s="87">
        <f>+Ultimate!D23-Ultimate!L23*Ultimate!D33</f>
        <v>8.0934746433472409</v>
      </c>
      <c r="H20" s="88">
        <f>+Ultimate!J23-Ultimate!L23*Ultimate!J33+L20</f>
        <v>0.6145964455548929</v>
      </c>
      <c r="I20" s="87">
        <f>+Ultimate!D23-Ultimate!M23*Ultimate!D43</f>
        <v>13.028225428264353</v>
      </c>
      <c r="J20" s="88">
        <f>+Ultimate!J23-Ultimate!M23*Ultimate!J43+M20</f>
        <v>0.37960831293979203</v>
      </c>
      <c r="K20" s="88">
        <f>v^5*Ultimate!C28/Ultimate!C23</f>
        <v>0.78190122117279848</v>
      </c>
      <c r="L20" s="88">
        <f>+Ultimate!L23</f>
        <v>0.61089588361538572</v>
      </c>
      <c r="M20" s="88">
        <f>+Ultimate!M23</f>
        <v>0.37094267936356201</v>
      </c>
      <c r="N20" s="84">
        <f t="shared" si="0"/>
        <v>34</v>
      </c>
    </row>
    <row r="21" spans="1:14" ht="12.6" customHeight="1" x14ac:dyDescent="0.25">
      <c r="A21" s="84">
        <f>+Ultimate!A24</f>
        <v>35</v>
      </c>
      <c r="B21" s="85">
        <f>+Ultimate!C24</f>
        <v>99556.749332748193</v>
      </c>
      <c r="C21" s="86">
        <f>1-Ultimate!B24</f>
        <v>3.9124619675490191E-4</v>
      </c>
      <c r="D21" s="87">
        <f>+Ultimate!D24</f>
        <v>18.972773668474591</v>
      </c>
      <c r="E21" s="88">
        <f>+Ultimate!J24</f>
        <v>9.6534587215494683E-2</v>
      </c>
      <c r="F21" s="88">
        <f>+Ultimate!P24</f>
        <v>1.6012457401188618E-2</v>
      </c>
      <c r="G21" s="87">
        <f>+Ultimate!D24-Ultimate!L24*Ultimate!D34</f>
        <v>8.0926023583839708</v>
      </c>
      <c r="H21" s="88">
        <f>+Ultimate!J24-Ultimate!L24*Ultimate!J34+L21</f>
        <v>0.61463798293409622</v>
      </c>
      <c r="I21" s="87">
        <f>+Ultimate!D24-Ultimate!M24*Ultimate!D44</f>
        <v>13.023976030050525</v>
      </c>
      <c r="J21" s="88">
        <f>+Ultimate!J24-Ultimate!M24*Ultimate!J44+M21</f>
        <v>0.37981066523568863</v>
      </c>
      <c r="K21" s="88">
        <f>v^5*Ultimate!C29/Ultimate!C24</f>
        <v>0.78180659409087705</v>
      </c>
      <c r="L21" s="88">
        <f>+Ultimate!L24</f>
        <v>0.61068933805544667</v>
      </c>
      <c r="M21" s="88">
        <f>+Ultimate!M24</f>
        <v>0.37041388777316175</v>
      </c>
      <c r="N21" s="84">
        <f t="shared" si="0"/>
        <v>35</v>
      </c>
    </row>
    <row r="22" spans="1:14" ht="12.6" customHeight="1" x14ac:dyDescent="0.25">
      <c r="A22" s="84"/>
      <c r="B22" s="85"/>
      <c r="C22" s="86"/>
      <c r="D22" s="87"/>
      <c r="E22" s="88"/>
      <c r="F22" s="88"/>
      <c r="G22" s="87"/>
      <c r="H22" s="88"/>
      <c r="I22" s="87"/>
      <c r="J22" s="88"/>
      <c r="K22" s="88"/>
      <c r="L22" s="88"/>
      <c r="M22" s="88"/>
      <c r="N22" s="84"/>
    </row>
    <row r="23" spans="1:14" ht="12.6" customHeight="1" x14ac:dyDescent="0.25">
      <c r="A23" s="84">
        <f>+Ultimate!A25</f>
        <v>36</v>
      </c>
      <c r="B23" s="85">
        <f>+Ultimate!C25</f>
        <v>99517.798133210468</v>
      </c>
      <c r="C23" s="86">
        <f>1-Ultimate!B25</f>
        <v>4.1248168098406701E-4</v>
      </c>
      <c r="D23" s="87">
        <f>+Ultimate!D25</f>
        <v>18.878798610053806</v>
      </c>
      <c r="E23" s="88">
        <f>+Ultimate!J25</f>
        <v>0.10100958999743681</v>
      </c>
      <c r="F23" s="88">
        <f>+Ultimate!P25</f>
        <v>1.7269244614331547E-2</v>
      </c>
      <c r="G23" s="87">
        <f>+Ultimate!D25-Ultimate!L25*Ultimate!D35</f>
        <v>8.0916220976326656</v>
      </c>
      <c r="H23" s="88">
        <f>+Ultimate!J25-Ultimate!L25*Ultimate!J35+L23</f>
        <v>0.61468466201749172</v>
      </c>
      <c r="I23" s="87">
        <f>+Ultimate!D25-Ultimate!M25*Ultimate!D45</f>
        <v>13.019203127423253</v>
      </c>
      <c r="J23" s="88">
        <f>+Ultimate!J25-Ultimate!M25*Ultimate!J45+M23</f>
        <v>0.38003794631317778</v>
      </c>
      <c r="K23" s="88">
        <f>v^5*Ultimate!C30/Ultimate!C25</f>
        <v>0.78170024692077056</v>
      </c>
      <c r="L23" s="88">
        <f>+Ultimate!L25</f>
        <v>0.61045726420445923</v>
      </c>
      <c r="M23" s="88">
        <f>+Ultimate!M25</f>
        <v>0.36982042578725605</v>
      </c>
      <c r="N23" s="84">
        <f t="shared" si="0"/>
        <v>36</v>
      </c>
    </row>
    <row r="24" spans="1:14" ht="12.6" customHeight="1" x14ac:dyDescent="0.25">
      <c r="A24" s="84">
        <f>+Ultimate!A26</f>
        <v>37</v>
      </c>
      <c r="B24" s="85">
        <f>+Ultimate!C26</f>
        <v>99476.748864548645</v>
      </c>
      <c r="C24" s="86">
        <f>1-Ultimate!B26</f>
        <v>4.3634982675888612E-4</v>
      </c>
      <c r="D24" s="87">
        <f>+Ultimate!D26</f>
        <v>18.780485146639482</v>
      </c>
      <c r="E24" s="88">
        <f>+Ultimate!J26</f>
        <v>0.10569118349335704</v>
      </c>
      <c r="F24" s="88">
        <f>+Ultimate!P26</f>
        <v>1.8634546915552552E-2</v>
      </c>
      <c r="G24" s="87">
        <f>+Ultimate!D26-Ultimate!L26*Ultimate!D36</f>
        <v>8.0905205214336995</v>
      </c>
      <c r="H24" s="88">
        <f>+Ultimate!J26-Ultimate!L26*Ultimate!J36+L24</f>
        <v>0.61473711802696629</v>
      </c>
      <c r="I24" s="87">
        <f>+Ultimate!D26-Ultimate!M26*Ultimate!D46</f>
        <v>13.013842702585062</v>
      </c>
      <c r="J24" s="88">
        <f>+Ultimate!J26-Ultimate!M26*Ultimate!J46+M24</f>
        <v>0.38029320463880589</v>
      </c>
      <c r="K24" s="88">
        <f>v^5*Ultimate!C31/Ultimate!C26</f>
        <v>0.78158072996952688</v>
      </c>
      <c r="L24" s="88">
        <f>+Ultimate!L26</f>
        <v>0.6101965184687278</v>
      </c>
      <c r="M24" s="88">
        <f>+Ultimate!M26</f>
        <v>0.36915450942296563</v>
      </c>
      <c r="N24" s="84">
        <f t="shared" si="0"/>
        <v>37</v>
      </c>
    </row>
    <row r="25" spans="1:14" ht="12.6" customHeight="1" x14ac:dyDescent="0.25">
      <c r="A25" s="84">
        <f>+Ultimate!A27</f>
        <v>38</v>
      </c>
      <c r="B25" s="85">
        <f>+Ultimate!C27</f>
        <v>99433.342202415064</v>
      </c>
      <c r="C25" s="86">
        <f>1-Ultimate!B27</f>
        <v>4.6317694229958128E-4</v>
      </c>
      <c r="D25" s="87">
        <f>+Ultimate!D27</f>
        <v>18.67765939741378</v>
      </c>
      <c r="E25" s="88">
        <f>+Ultimate!J27</f>
        <v>0.11058764774219998</v>
      </c>
      <c r="F25" s="88">
        <f>+Ultimate!P27</f>
        <v>2.0117016204173388E-2</v>
      </c>
      <c r="G25" s="87">
        <f>+Ultimate!D27-Ultimate!L27*Ultimate!D37</f>
        <v>8.0892826489800367</v>
      </c>
      <c r="H25" s="88">
        <f>+Ultimate!J27-Ultimate!L27*Ultimate!J37+L25</f>
        <v>0.61479606433428358</v>
      </c>
      <c r="I25" s="87">
        <f>+Ultimate!D27-Ultimate!M27*Ultimate!D47</f>
        <v>13.007823033935797</v>
      </c>
      <c r="J25" s="88">
        <f>+Ultimate!J27-Ultimate!M27*Ultimate!J47+M25</f>
        <v>0.38057985552686613</v>
      </c>
      <c r="K25" s="88">
        <f>v^5*Ultimate!C32/Ultimate!C27</f>
        <v>0.78144641472889931</v>
      </c>
      <c r="L25" s="88">
        <f>+Ultimate!L27</f>
        <v>0.60990357320380084</v>
      </c>
      <c r="M25" s="88">
        <f>+Ultimate!M27</f>
        <v>0.36840745065139802</v>
      </c>
      <c r="N25" s="84">
        <f t="shared" si="0"/>
        <v>38</v>
      </c>
    </row>
    <row r="26" spans="1:14" ht="12.6" customHeight="1" x14ac:dyDescent="0.25">
      <c r="A26" s="84">
        <f>+Ultimate!A28</f>
        <v>39</v>
      </c>
      <c r="B26" s="85">
        <f>+Ultimate!C28</f>
        <v>99387.286971011126</v>
      </c>
      <c r="C26" s="86">
        <f>1-Ultimate!B28</f>
        <v>4.9332976070315393E-4</v>
      </c>
      <c r="D26" s="87">
        <f>+Ultimate!D28</f>
        <v>18.570143629628905</v>
      </c>
      <c r="E26" s="88">
        <f>+Ultimate!J28</f>
        <v>0.11570744620814644</v>
      </c>
      <c r="F26" s="88">
        <f>+Ultimate!P28</f>
        <v>2.1725896357045027E-2</v>
      </c>
      <c r="G26" s="87">
        <f>+Ultimate!D28-Ultimate!L28*Ultimate!D38</f>
        <v>8.0878916582209328</v>
      </c>
      <c r="H26" s="88">
        <f>+Ultimate!J28-Ultimate!L28*Ultimate!J38+L26</f>
        <v>0.614862301989479</v>
      </c>
      <c r="I26" s="87">
        <f>+Ultimate!D28-Ultimate!M28*Ultimate!D48</f>
        <v>13.001063801794912</v>
      </c>
      <c r="J26" s="88">
        <f>+Ultimate!J28-Ultimate!M28*Ultimate!J48+M26</f>
        <v>0.38090172372405118</v>
      </c>
      <c r="K26" s="88">
        <f>v^5*Ultimate!C33/Ultimate!C28</f>
        <v>0.78129547195115445</v>
      </c>
      <c r="L26" s="88">
        <f>+Ultimate!L28</f>
        <v>0.60957447060080006</v>
      </c>
      <c r="M26" s="88">
        <f>+Ultimate!M28</f>
        <v>0.36756956108782485</v>
      </c>
      <c r="N26" s="84">
        <f t="shared" si="0"/>
        <v>39</v>
      </c>
    </row>
    <row r="27" spans="1:14" ht="12.6" customHeight="1" x14ac:dyDescent="0.25">
      <c r="A27" s="84">
        <f>+Ultimate!A29</f>
        <v>40</v>
      </c>
      <c r="B27" s="85">
        <f>+Ultimate!C29</f>
        <v>99338.256264512776</v>
      </c>
      <c r="C27" s="86">
        <f>1-Ultimate!B29</f>
        <v>5.2722044279496227E-4</v>
      </c>
      <c r="D27" s="87">
        <f>+Ultimate!D29</f>
        <v>18.457756571743008</v>
      </c>
      <c r="E27" s="88">
        <f>+Ultimate!J29</f>
        <v>0.12105921086937954</v>
      </c>
      <c r="F27" s="88">
        <f>+Ultimate!P29</f>
        <v>2.3471049940389399E-2</v>
      </c>
      <c r="G27" s="87">
        <f>+Ultimate!D29-Ultimate!L29*Ultimate!D39</f>
        <v>8.0863286618465366</v>
      </c>
      <c r="H27" s="88">
        <f>+Ultimate!J29-Ultimate!L29*Ultimate!J39+L27</f>
        <v>0.61493673038825969</v>
      </c>
      <c r="I27" s="87">
        <f>+Ultimate!D29-Ultimate!M29*Ultimate!D49</f>
        <v>12.993475098988164</v>
      </c>
      <c r="J27" s="88">
        <f>+Ultimate!J29-Ultimate!M29*Ultimate!J49+M27</f>
        <v>0.38126309052437246</v>
      </c>
      <c r="K27" s="88">
        <f>v^5*Ultimate!C34/Ultimate!C29</f>
        <v>0.78112584707166111</v>
      </c>
      <c r="L27" s="88">
        <f>+Ultimate!L29</f>
        <v>0.60920477124902828</v>
      </c>
      <c r="M27" s="88">
        <f>+Ultimate!M29</f>
        <v>0.36663004776652686</v>
      </c>
      <c r="N27" s="84">
        <f t="shared" si="0"/>
        <v>40</v>
      </c>
    </row>
    <row r="28" spans="1:14" ht="12.6" customHeight="1" x14ac:dyDescent="0.25">
      <c r="A28" s="84"/>
      <c r="B28" s="85"/>
      <c r="C28" s="86"/>
      <c r="D28" s="87"/>
      <c r="E28" s="88"/>
      <c r="F28" s="88"/>
      <c r="G28" s="87"/>
      <c r="H28" s="88"/>
      <c r="I28" s="87"/>
      <c r="J28" s="88"/>
      <c r="K28" s="88"/>
      <c r="L28" s="88"/>
      <c r="M28" s="88"/>
      <c r="N28" s="84"/>
    </row>
    <row r="29" spans="1:14" ht="12.6" customHeight="1" x14ac:dyDescent="0.25">
      <c r="A29" s="84">
        <f>+Ultimate!A30</f>
        <v>41</v>
      </c>
      <c r="B29" s="85">
        <f>+Ultimate!C30</f>
        <v>99285.883105058514</v>
      </c>
      <c r="C29" s="86">
        <f>1-Ultimate!B30</f>
        <v>5.653121977472475E-4</v>
      </c>
      <c r="D29" s="87">
        <f>+Ultimate!D30</f>
        <v>18.340313788686831</v>
      </c>
      <c r="E29" s="88">
        <f>+Ultimate!J30</f>
        <v>0.12665172434824512</v>
      </c>
      <c r="F29" s="88">
        <f>+Ultimate!P30</f>
        <v>2.5362984000139477E-2</v>
      </c>
      <c r="G29" s="87">
        <f>+Ultimate!D30-Ultimate!L30*Ultimate!D40</f>
        <v>8.084572456620732</v>
      </c>
      <c r="H29" s="88">
        <f>+Ultimate!J30-Ultimate!L30*Ultimate!J40+L29</f>
        <v>0.61502035920853615</v>
      </c>
      <c r="I29" s="87">
        <f>+Ultimate!D30-Ultimate!M30*Ultimate!D50</f>
        <v>12.984956338522895</v>
      </c>
      <c r="J29" s="88">
        <f>+Ultimate!J30-Ultimate!M30*Ultimate!J50+M29</f>
        <v>0.38166874578462329</v>
      </c>
      <c r="K29" s="88">
        <f>v^5*Ultimate!C35/Ultimate!C30</f>
        <v>0.7809352326664063</v>
      </c>
      <c r="L29" s="88">
        <f>+Ultimate!L30</f>
        <v>0.60878949681734484</v>
      </c>
      <c r="M29" s="88">
        <f>+Ultimate!M30</f>
        <v>0.36557690102487178</v>
      </c>
      <c r="N29" s="84">
        <f t="shared" si="0"/>
        <v>41</v>
      </c>
    </row>
    <row r="30" spans="1:14" ht="12.6" customHeight="1" x14ac:dyDescent="0.25">
      <c r="A30" s="84">
        <f>+Ultimate!A31</f>
        <v>42</v>
      </c>
      <c r="B30" s="85">
        <f>+Ultimate!C31</f>
        <v>99229.755584275117</v>
      </c>
      <c r="C30" s="86">
        <f>1-Ultimate!B31</f>
        <v>6.0812559738310235E-4</v>
      </c>
      <c r="D30" s="87">
        <f>+Ultimate!D31</f>
        <v>18.217628125514551</v>
      </c>
      <c r="E30" s="88">
        <f>+Ultimate!J31</f>
        <v>0.13249389878502038</v>
      </c>
      <c r="F30" s="88">
        <f>+Ultimate!P31</f>
        <v>2.741287449473373E-2</v>
      </c>
      <c r="G30" s="87">
        <f>+Ultimate!D31-Ultimate!L31*Ultimate!D41</f>
        <v>8.0825992430515825</v>
      </c>
      <c r="H30" s="88">
        <f>+Ultimate!J31-Ultimate!L31*Ultimate!J41+L30</f>
        <v>0.61511432175944791</v>
      </c>
      <c r="I30" s="87">
        <f>+Ultimate!D31-Ultimate!M31*Ultimate!D51</f>
        <v>12.975395050617861</v>
      </c>
      <c r="J30" s="88">
        <f>+Ultimate!J31-Ultimate!M31*Ultimate!J51+M30</f>
        <v>0.3821240452086726</v>
      </c>
      <c r="K30" s="88">
        <f>v^5*Ultimate!C36/Ultimate!C31</f>
        <v>0.78072103759840494</v>
      </c>
      <c r="L30" s="88">
        <f>+Ultimate!L31</f>
        <v>0.6083230662541772</v>
      </c>
      <c r="M30" s="88">
        <f>+Ultimate!M31</f>
        <v>0.36439677476683274</v>
      </c>
      <c r="N30" s="84">
        <f t="shared" si="0"/>
        <v>42</v>
      </c>
    </row>
    <row r="31" spans="1:14" ht="12.6" customHeight="1" x14ac:dyDescent="0.25">
      <c r="A31" s="84">
        <f>+Ultimate!A32</f>
        <v>43</v>
      </c>
      <c r="B31" s="85">
        <f>+Ultimate!C32</f>
        <v>99169.411429882253</v>
      </c>
      <c r="C31" s="86">
        <f>1-Ultimate!B32</f>
        <v>6.5624566932531714E-4</v>
      </c>
      <c r="D31" s="87">
        <f>+Ultimate!D32</f>
        <v>18.089510226002833</v>
      </c>
      <c r="E31" s="88">
        <f>+Ultimate!J32</f>
        <v>0.13859475114272124</v>
      </c>
      <c r="F31" s="88">
        <f>+Ultimate!P32</f>
        <v>2.963258886886877E-2</v>
      </c>
      <c r="G31" s="87">
        <f>+Ultimate!D32-Ultimate!L32*Ultimate!D42</f>
        <v>8.0803823120916736</v>
      </c>
      <c r="H31" s="88">
        <f>+Ultimate!J32-Ultimate!L32*Ultimate!J42+L31</f>
        <v>0.615219889900396</v>
      </c>
      <c r="I31" s="87">
        <f>+Ultimate!D32-Ultimate!M32*Ultimate!D52</f>
        <v>12.964665561643473</v>
      </c>
      <c r="J31" s="88">
        <f>+Ultimate!J32-Ultimate!M32*Ultimate!J52+M31</f>
        <v>0.38263497325507201</v>
      </c>
      <c r="K31" s="88">
        <f>v^5*Ultimate!C37/Ultimate!C32</f>
        <v>0.78048035246970782</v>
      </c>
      <c r="L31" s="88">
        <f>+Ultimate!L32</f>
        <v>0.60779922486490279</v>
      </c>
      <c r="M31" s="88">
        <f>+Ultimate!M32</f>
        <v>0.36307485970707554</v>
      </c>
      <c r="N31" s="84">
        <f t="shared" si="0"/>
        <v>43</v>
      </c>
    </row>
    <row r="32" spans="1:14" ht="12.6" customHeight="1" x14ac:dyDescent="0.25">
      <c r="A32" s="84">
        <f>+Ultimate!A33</f>
        <v>44</v>
      </c>
      <c r="B32" s="85">
        <f>+Ultimate!C33</f>
        <v>99104.331933101857</v>
      </c>
      <c r="C32" s="86">
        <f>1-Ultimate!B33</f>
        <v>7.1032986447805424E-4</v>
      </c>
      <c r="D32" s="87">
        <f>+Ultimate!D33</f>
        <v>17.955769133035936</v>
      </c>
      <c r="E32" s="88">
        <f>+Ultimate!J33</f>
        <v>0.14496337461733544</v>
      </c>
      <c r="F32" s="88">
        <f>+Ultimate!P33</f>
        <v>3.2034706195811613E-2</v>
      </c>
      <c r="G32" s="87">
        <f>+Ultimate!D33-Ultimate!L33*Ultimate!D43</f>
        <v>8.0778916952466915</v>
      </c>
      <c r="H32" s="88">
        <f>+Ultimate!J33-Ultimate!L33*Ultimate!J43+L32</f>
        <v>0.6153384907025381</v>
      </c>
      <c r="I32" s="87">
        <f>+Ultimate!D33-Ultimate!M33*Ultimate!D53</f>
        <v>12.952627548152938</v>
      </c>
      <c r="J32" s="88">
        <f>+Ultimate!J33-Ultimate!M33*Ultimate!J53+M32</f>
        <v>0.3832082119927166</v>
      </c>
      <c r="K32" s="88">
        <f>v^5*Ultimate!C38/Ultimate!C33</f>
        <v>0.78020991095531367</v>
      </c>
      <c r="L32" s="88">
        <f>+Ultimate!L33</f>
        <v>0.60721096558755649</v>
      </c>
      <c r="M32" s="88">
        <f>+Ultimate!M33</f>
        <v>0.3615947506343139</v>
      </c>
      <c r="N32" s="84">
        <f t="shared" si="0"/>
        <v>44</v>
      </c>
    </row>
    <row r="33" spans="1:14" ht="12.6" customHeight="1" x14ac:dyDescent="0.25">
      <c r="A33" s="84">
        <f>+Ultimate!A34</f>
        <v>45</v>
      </c>
      <c r="B33" s="85">
        <f>+Ultimate!C34</f>
        <v>99033.93516643063</v>
      </c>
      <c r="C33" s="86">
        <f>1-Ultimate!B34</f>
        <v>7.7111700588772258E-4</v>
      </c>
      <c r="D33" s="87">
        <f>+Ultimate!D34</f>
        <v>17.816212977837793</v>
      </c>
      <c r="E33" s="88">
        <f>+Ultimate!J34</f>
        <v>0.15160890581724695</v>
      </c>
      <c r="F33" s="88">
        <f>+Ultimate!P34</f>
        <v>3.4632534239757207E-2</v>
      </c>
      <c r="G33" s="87">
        <f>+Ultimate!D34-Ultimate!L34*Ultimate!D44</f>
        <v>8.0750937741421929</v>
      </c>
      <c r="H33" s="88">
        <f>+Ultimate!J34-Ultimate!L34*Ultimate!J44+L33</f>
        <v>0.61547172504084746</v>
      </c>
      <c r="I33" s="87">
        <f>+Ultimate!D34-Ultimate!M34*Ultimate!D54</f>
        <v>12.93912446025093</v>
      </c>
      <c r="J33" s="88">
        <f>+Ultimate!J34-Ultimate!M34*Ultimate!J54+M33</f>
        <v>0.38385121617852647</v>
      </c>
      <c r="K33" s="88">
        <f>v^5*Ultimate!C39/Ultimate!C34</f>
        <v>0.77990604655172713</v>
      </c>
      <c r="L33" s="88">
        <f>+Ultimate!L34</f>
        <v>0.60655044175592021</v>
      </c>
      <c r="M33" s="88">
        <f>+Ultimate!M34</f>
        <v>0.35993830930233467</v>
      </c>
      <c r="N33" s="84">
        <f t="shared" si="0"/>
        <v>45</v>
      </c>
    </row>
    <row r="34" spans="1:14" ht="12.6" customHeight="1" x14ac:dyDescent="0.25">
      <c r="A34" s="84"/>
      <c r="B34" s="85"/>
      <c r="C34" s="86"/>
      <c r="D34" s="87"/>
      <c r="E34" s="88"/>
      <c r="F34" s="88"/>
      <c r="G34" s="87"/>
      <c r="H34" s="88"/>
      <c r="I34" s="87"/>
      <c r="J34" s="88"/>
      <c r="K34" s="88"/>
      <c r="L34" s="88"/>
      <c r="M34" s="88"/>
      <c r="N34" s="84"/>
    </row>
    <row r="35" spans="1:14" ht="12.6" customHeight="1" x14ac:dyDescent="0.25">
      <c r="A35" s="84">
        <f>+Ultimate!A35</f>
        <v>46</v>
      </c>
      <c r="B35" s="85">
        <f>+Ultimate!C35</f>
        <v>98957.56841486381</v>
      </c>
      <c r="C35" s="86">
        <f>1-Ultimate!B35</f>
        <v>8.3943733893943051E-4</v>
      </c>
      <c r="D35" s="87">
        <f>+Ultimate!D35</f>
        <v>17.670649765268767</v>
      </c>
      <c r="E35" s="88">
        <f>+Ultimate!J35</f>
        <v>0.15854048736815307</v>
      </c>
      <c r="F35" s="88">
        <f>+Ultimate!P35</f>
        <v>3.7440122708767953E-2</v>
      </c>
      <c r="G35" s="87">
        <f>+Ultimate!D35-Ultimate!L35*Ultimate!D45</f>
        <v>8.0719508452604884</v>
      </c>
      <c r="H35" s="88">
        <f>+Ultimate!J35-Ultimate!L35*Ultimate!J45+L35</f>
        <v>0.61562138832092872</v>
      </c>
      <c r="I35" s="87">
        <f>+Ultimate!D35-Ultimate!M35*Ultimate!D55</f>
        <v>12.923981810188545</v>
      </c>
      <c r="J35" s="88">
        <f>+Ultimate!J35-Ultimate!M35*Ultimate!J55+M35</f>
        <v>0.38457229475292576</v>
      </c>
      <c r="K35" s="88">
        <f>v^5*Ultimate!C40/Ultimate!C35</f>
        <v>0.77956464422626803</v>
      </c>
      <c r="L35" s="88">
        <f>+Ultimate!L35</f>
        <v>0.60580887061635935</v>
      </c>
      <c r="M35" s="88">
        <f>+Ultimate!M35</f>
        <v>0.35808552528881771</v>
      </c>
      <c r="N35" s="84">
        <f t="shared" si="0"/>
        <v>46</v>
      </c>
    </row>
    <row r="36" spans="1:14" ht="12.6" customHeight="1" x14ac:dyDescent="0.25">
      <c r="A36" s="84">
        <f>+Ultimate!A36</f>
        <v>47</v>
      </c>
      <c r="B36" s="85">
        <f>+Ultimate!C36</f>
        <v>98874.499736965721</v>
      </c>
      <c r="C36" s="86">
        <f>1-Ultimate!B36</f>
        <v>9.1622381726630397E-4</v>
      </c>
      <c r="D36" s="87">
        <f>+Ultimate!D36</f>
        <v>17.518888262476437</v>
      </c>
      <c r="E36" s="88">
        <f>+Ultimate!J36</f>
        <v>0.16576722559635915</v>
      </c>
      <c r="F36" s="88">
        <f>+Ultimate!P36</f>
        <v>4.0472271883688182E-2</v>
      </c>
      <c r="G36" s="87">
        <f>+Ultimate!D36-Ultimate!L36*Ultimate!D46</f>
        <v>8.0684206352181622</v>
      </c>
      <c r="H36" s="88">
        <f>+Ultimate!J36-Ultimate!L36*Ultimate!J46+L36</f>
        <v>0.6157894935610394</v>
      </c>
      <c r="I36" s="87">
        <f>+Ultimate!D36-Ultimate!M36*Ultimate!D56</f>
        <v>12.90700532445447</v>
      </c>
      <c r="J36" s="88">
        <f>+Ultimate!J36-Ultimate!M36*Ultimate!J56+M36</f>
        <v>0.38538069883550069</v>
      </c>
      <c r="K36" s="88">
        <f>v^5*Ultimate!C41/Ultimate!C36</f>
        <v>0.77918108640373596</v>
      </c>
      <c r="L36" s="88">
        <f>+Ultimate!L36</f>
        <v>0.60497642685564501</v>
      </c>
      <c r="M36" s="88">
        <f>+Ultimate!M36</f>
        <v>0.35601437809032521</v>
      </c>
      <c r="N36" s="84">
        <f t="shared" si="0"/>
        <v>47</v>
      </c>
    </row>
    <row r="37" spans="1:14" ht="12.6" customHeight="1" x14ac:dyDescent="0.25">
      <c r="A37" s="84">
        <f>+Ultimate!A37</f>
        <v>48</v>
      </c>
      <c r="B37" s="85">
        <f>+Ultimate!C37</f>
        <v>98783.908565386417</v>
      </c>
      <c r="C37" s="86">
        <f>1-Ultimate!B37</f>
        <v>1.0025247748356447E-3</v>
      </c>
      <c r="D37" s="87">
        <f>+Ultimate!D37</f>
        <v>17.360738998155714</v>
      </c>
      <c r="E37" s="88">
        <f>+Ultimate!J37</f>
        <v>0.17329814294496504</v>
      </c>
      <c r="F37" s="88">
        <f>+Ultimate!P37</f>
        <v>4.374453572000192E-2</v>
      </c>
      <c r="G37" s="87">
        <f>+Ultimate!D37-Ultimate!L37*Ultimate!D47</f>
        <v>8.0644557616195822</v>
      </c>
      <c r="H37" s="88">
        <f>+Ultimate!J37-Ultimate!L37*Ultimate!J47+L37</f>
        <v>0.6159782970657337</v>
      </c>
      <c r="I37" s="87">
        <f>+Ultimate!D37-Ultimate!M37*Ultimate!D57</f>
        <v>12.887978960952488</v>
      </c>
      <c r="J37" s="88">
        <f>+Ultimate!J37-Ultimate!M37*Ultimate!J57+M37</f>
        <v>0.38628671614511889</v>
      </c>
      <c r="K37" s="88">
        <f>v^5*Ultimate!C42/Ultimate!C37</f>
        <v>0.77875019267508439</v>
      </c>
      <c r="L37" s="88">
        <f>+Ultimate!L37</f>
        <v>0.60404212540708235</v>
      </c>
      <c r="M37" s="88">
        <f>+Ultimate!M37</f>
        <v>0.35370070488554284</v>
      </c>
      <c r="N37" s="84">
        <f t="shared" si="0"/>
        <v>48</v>
      </c>
    </row>
    <row r="38" spans="1:14" ht="12.6" customHeight="1" x14ac:dyDescent="0.25">
      <c r="A38" s="84">
        <f>+Ultimate!A38</f>
        <v>49</v>
      </c>
      <c r="B38" s="85">
        <f>+Ultimate!C38</f>
        <v>98684.875249694524</v>
      </c>
      <c r="C38" s="86">
        <f>1-Ultimate!B38</f>
        <v>1.0995181526068931E-3</v>
      </c>
      <c r="D38" s="87">
        <f>+Ultimate!D38</f>
        <v>17.196015379509916</v>
      </c>
      <c r="E38" s="88">
        <f>+Ultimate!J38</f>
        <v>0.18114212478524117</v>
      </c>
      <c r="F38" s="88">
        <f>+Ultimate!P38</f>
        <v>4.7273218429127795E-2</v>
      </c>
      <c r="G38" s="87">
        <f>+Ultimate!D38-Ultimate!L38*Ultimate!D48</f>
        <v>8.060003134205294</v>
      </c>
      <c r="H38" s="88">
        <f>+Ultimate!J38-Ultimate!L38*Ultimate!J48+L38</f>
        <v>0.61619032694260467</v>
      </c>
      <c r="I38" s="87">
        <f>+Ultimate!D38-Ultimate!M38*Ultimate!D58</f>
        <v>12.866662797353738</v>
      </c>
      <c r="J38" s="88">
        <f>+Ultimate!J38-Ultimate!M38*Ultimate!J58+M38</f>
        <v>0.38730177155458323</v>
      </c>
      <c r="K38" s="88">
        <f>v^5*Ultimate!C43/Ultimate!C38</f>
        <v>0.77826615255895459</v>
      </c>
      <c r="L38" s="88">
        <f>+Ultimate!L38</f>
        <v>0.60299369283878657</v>
      </c>
      <c r="M38" s="88">
        <f>+Ultimate!M38</f>
        <v>0.35111807984068572</v>
      </c>
      <c r="N38" s="84">
        <f t="shared" si="0"/>
        <v>49</v>
      </c>
    </row>
    <row r="39" spans="1:14" ht="12.6" customHeight="1" x14ac:dyDescent="0.25">
      <c r="A39" s="84">
        <f>+Ultimate!A39</f>
        <v>50</v>
      </c>
      <c r="B39" s="85">
        <f>+Ultimate!C39</f>
        <v>98576.369437969741</v>
      </c>
      <c r="C39" s="86">
        <f>1-Ultimate!B39</f>
        <v>1.2085274681203906E-3</v>
      </c>
      <c r="D39" s="87">
        <f>+Ultimate!D39</f>
        <v>17.024534933684688</v>
      </c>
      <c r="E39" s="88">
        <f>+Ultimate!J39</f>
        <v>0.18930786030072821</v>
      </c>
      <c r="F39" s="88">
        <f>+Ultimate!P39</f>
        <v>5.1075363454776035E-2</v>
      </c>
      <c r="G39" s="87">
        <f>+Ultimate!D39-Ultimate!L39*Ultimate!D49</f>
        <v>8.0550032907337545</v>
      </c>
      <c r="H39" s="88">
        <f>+Ultimate!J39-Ultimate!L39*Ultimate!J49+L39</f>
        <v>0.61642841472696364</v>
      </c>
      <c r="I39" s="87">
        <f>+Ultimate!D39-Ultimate!M39*Ultimate!D59</f>
        <v>12.842790802671816</v>
      </c>
      <c r="J39" s="88">
        <f>+Ultimate!J39-Ultimate!M39*Ultimate!J59+M39</f>
        <v>0.38843853320610333</v>
      </c>
      <c r="K39" s="88">
        <f>v^5*Ultimate!C44/Ultimate!C39</f>
        <v>0.77772245059224687</v>
      </c>
      <c r="L39" s="88">
        <f>+Ultimate!L39</f>
        <v>0.60181742670012228</v>
      </c>
      <c r="M39" s="88">
        <f>+Ultimate!M39</f>
        <v>0.34823771259581665</v>
      </c>
      <c r="N39" s="84">
        <f t="shared" si="0"/>
        <v>50</v>
      </c>
    </row>
    <row r="40" spans="1:14" ht="12.6" customHeight="1" x14ac:dyDescent="0.25">
      <c r="A40" s="84"/>
      <c r="B40" s="85"/>
      <c r="C40" s="86"/>
      <c r="D40" s="87"/>
      <c r="E40" s="88"/>
      <c r="F40" s="88"/>
      <c r="G40" s="87"/>
      <c r="H40" s="88"/>
      <c r="I40" s="87"/>
      <c r="J40" s="88"/>
      <c r="K40" s="88"/>
      <c r="L40" s="88"/>
      <c r="M40" s="88"/>
      <c r="N40" s="84"/>
    </row>
    <row r="41" spans="1:14" ht="12.6" customHeight="1" x14ac:dyDescent="0.25">
      <c r="A41" s="84">
        <f>+Ultimate!A40</f>
        <v>51</v>
      </c>
      <c r="B41" s="85">
        <f>+Ultimate!C40</f>
        <v>98457.237187796374</v>
      </c>
      <c r="C41" s="86">
        <f>1-Ultimate!B40</f>
        <v>1.3310397385768447E-3</v>
      </c>
      <c r="D41" s="87">
        <f>+Ultimate!D40</f>
        <v>16.846120679941905</v>
      </c>
      <c r="E41" s="88">
        <f>+Ultimate!J40</f>
        <v>0.19780377714562269</v>
      </c>
      <c r="F41" s="88">
        <f>+Ultimate!P40</f>
        <v>5.5168733670792891E-2</v>
      </c>
      <c r="G41" s="87">
        <f>+Ultimate!D40-Ultimate!L40*Ultimate!D50</f>
        <v>8.0493896618134784</v>
      </c>
      <c r="H41" s="88">
        <f>+Ultimate!J40-Ultimate!L40*Ultimate!J50+L41</f>
        <v>0.61669573038983394</v>
      </c>
      <c r="I41" s="87">
        <f>+Ultimate!D40-Ultimate!M40*Ultimate!D60</f>
        <v>12.816068511860912</v>
      </c>
      <c r="J41" s="88">
        <f>+Ultimate!J40-Ultimate!M40*Ultimate!J60+M41</f>
        <v>0.38971102324471774</v>
      </c>
      <c r="K41" s="88">
        <f>v^5*Ultimate!C45/Ultimate!C40</f>
        <v>0.77711178297168115</v>
      </c>
      <c r="L41" s="88">
        <f>+Ultimate!L40</f>
        <v>0.60049804232177117</v>
      </c>
      <c r="M41" s="88">
        <f>+Ultimate!M40</f>
        <v>0.3450283757029759</v>
      </c>
      <c r="N41" s="84">
        <f t="shared" si="0"/>
        <v>51</v>
      </c>
    </row>
    <row r="42" spans="1:14" ht="12.6" customHeight="1" x14ac:dyDescent="0.25">
      <c r="A42" s="84">
        <f>+Ultimate!A41</f>
        <v>52</v>
      </c>
      <c r="B42" s="85">
        <f>+Ultimate!C41</f>
        <v>98326.18669254893</v>
      </c>
      <c r="C42" s="86">
        <f>1-Ultimate!B41</f>
        <v>1.4687255926130183E-3</v>
      </c>
      <c r="D42" s="87">
        <f>+Ultimate!D41</f>
        <v>16.660602638118974</v>
      </c>
      <c r="E42" s="88">
        <f>+Ultimate!J41</f>
        <v>0.20663796961338132</v>
      </c>
      <c r="F42" s="88">
        <f>+Ultimate!P41</f>
        <v>5.9571781542002711E-2</v>
      </c>
      <c r="G42" s="87">
        <f>+Ultimate!D41-Ultimate!L41*Ultimate!D51</f>
        <v>8.0430877587697918</v>
      </c>
      <c r="H42" s="88">
        <f>+Ultimate!J41-Ultimate!L41*Ultimate!J51+L42</f>
        <v>0.61699582101096184</v>
      </c>
      <c r="I42" s="87">
        <f>+Ultimate!D41-Ultimate!M41*Ultimate!D61</f>
        <v>12.78617063315904</v>
      </c>
      <c r="J42" s="88">
        <f>+Ultimate!J41-Ultimate!M41*Ultimate!J61+M42</f>
        <v>0.39113473175433078</v>
      </c>
      <c r="K42" s="88">
        <f>v^5*Ultimate!C46/Ultimate!C41</f>
        <v>0.7764259649164198</v>
      </c>
      <c r="L42" s="88">
        <f>+Ultimate!L41</f>
        <v>0.59901850674617663</v>
      </c>
      <c r="M42" s="88">
        <f>+Ultimate!M41</f>
        <v>0.34145637332574075</v>
      </c>
      <c r="N42" s="84">
        <f t="shared" si="0"/>
        <v>52</v>
      </c>
    </row>
    <row r="43" spans="1:14" ht="12.6" customHeight="1" x14ac:dyDescent="0.25">
      <c r="A43" s="84">
        <f>+Ultimate!A42</f>
        <v>53</v>
      </c>
      <c r="B43" s="85">
        <f>+Ultimate!C42</f>
        <v>98181.772505729532</v>
      </c>
      <c r="C43" s="86">
        <f>1-Ultimate!B42</f>
        <v>1.6234618333039741E-3</v>
      </c>
      <c r="D43" s="87">
        <f>+Ultimate!D42</f>
        <v>16.467819477946712</v>
      </c>
      <c r="E43" s="88">
        <f>+Ultimate!J42</f>
        <v>0.21581812009777479</v>
      </c>
      <c r="F43" s="88">
        <f>+Ultimate!P42</f>
        <v>6.4303607912082894E-2</v>
      </c>
      <c r="G43" s="87">
        <f>+Ultimate!D42-Ultimate!L42*Ultimate!D52</f>
        <v>8.0360142786253874</v>
      </c>
      <c r="H43" s="88">
        <f>+Ultimate!J42-Ultimate!L42*Ultimate!J52+L43</f>
        <v>0.61733265339879062</v>
      </c>
      <c r="I43" s="87">
        <f>+Ultimate!D42-Ultimate!M42*Ultimate!D62</f>
        <v>12.752738630411407</v>
      </c>
      <c r="J43" s="88">
        <f>+Ultimate!J42-Ultimate!M42*Ultimate!J62+M43</f>
        <v>0.39272673188517038</v>
      </c>
      <c r="K43" s="88">
        <f>v^5*Ultimate!C47/Ultimate!C42</f>
        <v>0.77565582787483822</v>
      </c>
      <c r="L43" s="88">
        <f>+Ultimate!L42</f>
        <v>0.5973598597263382</v>
      </c>
      <c r="M43" s="88">
        <f>+Ultimate!M42</f>
        <v>0.33748556648232197</v>
      </c>
      <c r="N43" s="84">
        <f t="shared" si="0"/>
        <v>53</v>
      </c>
    </row>
    <row r="44" spans="1:14" ht="12.6" customHeight="1" x14ac:dyDescent="0.25">
      <c r="A44" s="84">
        <f>+Ultimate!A43</f>
        <v>54</v>
      </c>
      <c r="B44" s="85">
        <f>+Ultimate!C43</f>
        <v>98022.37814534035</v>
      </c>
      <c r="C44" s="86">
        <f>1-Ultimate!B43</f>
        <v>1.797356745150025E-3</v>
      </c>
      <c r="D44" s="87">
        <f>+Ultimate!D43</f>
        <v>16.267620312540139</v>
      </c>
      <c r="E44" s="88">
        <f>+Ultimate!J43</f>
        <v>0.22535141368856393</v>
      </c>
      <c r="F44" s="88">
        <f>+Ultimate!P43</f>
        <v>6.9383908016277362E-2</v>
      </c>
      <c r="G44" s="87">
        <f>+Ultimate!D43-Ultimate!L43*Ultimate!D53</f>
        <v>8.0280761204457161</v>
      </c>
      <c r="H44" s="88">
        <f>+Ultimate!J43-Ultimate!L43*Ultimate!J53+L44</f>
        <v>0.6177106609311559</v>
      </c>
      <c r="I44" s="87">
        <f>+Ultimate!D43-Ultimate!M43*Ultimate!D63</f>
        <v>12.715378338166451</v>
      </c>
      <c r="J44" s="88">
        <f>+Ultimate!J43-Ultimate!M43*Ultimate!J63+M44</f>
        <v>0.39450579342064451</v>
      </c>
      <c r="K44" s="88">
        <f>v^5*Ultimate!C48/Ultimate!C43</f>
        <v>0.77479110565984555</v>
      </c>
      <c r="L44" s="88">
        <f>+Ultimate!L43</f>
        <v>0.59550102209439404</v>
      </c>
      <c r="M44" s="88">
        <f>+Ultimate!M43</f>
        <v>0.33307747352538053</v>
      </c>
      <c r="N44" s="84">
        <f t="shared" si="0"/>
        <v>54</v>
      </c>
    </row>
    <row r="45" spans="1:14" ht="12.6" customHeight="1" x14ac:dyDescent="0.25">
      <c r="A45" s="84">
        <f>+Ultimate!A44</f>
        <v>55</v>
      </c>
      <c r="B45" s="85">
        <f>+Ultimate!C44</f>
        <v>97846.196962805174</v>
      </c>
      <c r="C45" s="86">
        <f>1-Ultimate!B44</f>
        <v>1.9927784711716301E-3</v>
      </c>
      <c r="D45" s="87">
        <f>+Ultimate!D44</f>
        <v>16.059866637794798</v>
      </c>
      <c r="E45" s="88">
        <f>+Ultimate!J44</f>
        <v>0.23524444581929449</v>
      </c>
      <c r="F45" s="88">
        <f>+Ultimate!P44</f>
        <v>7.483290326624048E-2</v>
      </c>
      <c r="G45" s="87">
        <f>+Ultimate!D44-Ultimate!L44*Ultimate!D54</f>
        <v>8.0191693077128345</v>
      </c>
      <c r="H45" s="88">
        <f>+Ultimate!J44-Ultimate!L44*Ultimate!J54+L45</f>
        <v>0.61813479487081691</v>
      </c>
      <c r="I45" s="87">
        <f>+Ultimate!D44-Ultimate!M44*Ultimate!D64</f>
        <v>12.673657686404807</v>
      </c>
      <c r="J45" s="88">
        <f>+Ultimate!J44-Ultimate!M44*Ultimate!J64+M45</f>
        <v>0.39649249112357998</v>
      </c>
      <c r="K45" s="88">
        <f>v^5*Ultimate!C49/Ultimate!C44</f>
        <v>0.7738203085713028</v>
      </c>
      <c r="L45" s="88">
        <f>+Ultimate!L44</f>
        <v>0.59341859229438343</v>
      </c>
      <c r="M45" s="88">
        <f>+Ultimate!M44</f>
        <v>0.32819146836918245</v>
      </c>
      <c r="N45" s="84">
        <f t="shared" si="0"/>
        <v>55</v>
      </c>
    </row>
    <row r="46" spans="1:14" ht="12.6" customHeight="1" x14ac:dyDescent="0.25">
      <c r="A46" s="84"/>
      <c r="B46" s="85"/>
      <c r="C46" s="86"/>
      <c r="D46" s="87"/>
      <c r="E46" s="88"/>
      <c r="F46" s="88"/>
      <c r="G46" s="87"/>
      <c r="H46" s="88"/>
      <c r="I46" s="87"/>
      <c r="J46" s="88"/>
      <c r="K46" s="88"/>
      <c r="L46" s="88"/>
      <c r="M46" s="88"/>
      <c r="N46" s="84"/>
    </row>
    <row r="47" spans="1:14" ht="12.6" customHeight="1" x14ac:dyDescent="0.25">
      <c r="A47" s="84">
        <f>+Ultimate!A45</f>
        <v>56</v>
      </c>
      <c r="B47" s="85">
        <f>+Ultimate!C45</f>
        <v>97651.21116801168</v>
      </c>
      <c r="C47" s="86">
        <f>1-Ultimate!B45</f>
        <v>2.2123868229786403E-3</v>
      </c>
      <c r="D47" s="87">
        <f>+Ultimate!D45</f>
        <v>15.844434417479581</v>
      </c>
      <c r="E47" s="88">
        <f>+Ultimate!J45</f>
        <v>0.24550312297716193</v>
      </c>
      <c r="F47" s="88">
        <f>+Ultimate!P45</f>
        <v>8.0671257324697487E-2</v>
      </c>
      <c r="G47" s="87">
        <f>+Ultimate!D45-Ultimate!L45*Ultimate!D55</f>
        <v>8.0091778121233634</v>
      </c>
      <c r="H47" s="88">
        <f>+Ultimate!J45-Ultimate!L45*Ultimate!J55+L47</f>
        <v>0.61861058037507743</v>
      </c>
      <c r="I47" s="87">
        <f>+Ultimate!D45-Ultimate!M45*Ultimate!D65</f>
        <v>12.627104634782114</v>
      </c>
      <c r="J47" s="88">
        <f>+Ultimate!J45-Ultimate!M45*Ultimate!J65+M47</f>
        <v>0.39870930310561292</v>
      </c>
      <c r="K47" s="88">
        <f>v^5*Ultimate!C50/Ultimate!C45</f>
        <v>0.77273058455691179</v>
      </c>
      <c r="L47" s="88">
        <f>+Ultimate!L45</f>
        <v>0.59108663252899518</v>
      </c>
      <c r="M47" s="88">
        <f>+Ultimate!M45</f>
        <v>0.32278510310896791</v>
      </c>
      <c r="N47" s="84">
        <f t="shared" si="0"/>
        <v>56</v>
      </c>
    </row>
    <row r="48" spans="1:14" ht="12.6" customHeight="1" x14ac:dyDescent="0.25">
      <c r="A48" s="84">
        <f>+Ultimate!A46</f>
        <v>57</v>
      </c>
      <c r="B48" s="85">
        <f>+Ultimate!C46</f>
        <v>97435.168915175673</v>
      </c>
      <c r="C48" s="86">
        <f>1-Ultimate!B46</f>
        <v>2.4591689270031525E-3</v>
      </c>
      <c r="D48" s="87">
        <f>+Ultimate!D46</f>
        <v>15.621216311479978</v>
      </c>
      <c r="E48" s="88">
        <f>+Ultimate!J46</f>
        <v>0.25613255659619072</v>
      </c>
      <c r="F48" s="88">
        <f>+Ultimate!P46</f>
        <v>8.6919974984810411E-2</v>
      </c>
      <c r="G48" s="87">
        <f>+Ultimate!D46-Ultimate!L46*Ultimate!D56</f>
        <v>7.9979722753575277</v>
      </c>
      <c r="H48" s="88">
        <f>+Ultimate!J46-Ultimate!L46*Ultimate!J56+L48</f>
        <v>0.61914417736392691</v>
      </c>
      <c r="I48" s="87">
        <f>+Ultimate!D46-Ultimate!M46*Ultimate!D66</f>
        <v>12.575205443605318</v>
      </c>
      <c r="J48" s="88">
        <f>+Ultimate!J46-Ultimate!M46*Ultimate!J66+M48</f>
        <v>0.40118069316165089</v>
      </c>
      <c r="K48" s="88">
        <f>v^5*Ultimate!C51/Ultimate!C46</f>
        <v>0.77150756648209107</v>
      </c>
      <c r="L48" s="88">
        <f>+Ultimate!L46</f>
        <v>0.58847644682736477</v>
      </c>
      <c r="M48" s="88">
        <f>+Ultimate!M46</f>
        <v>0.31681458595461914</v>
      </c>
      <c r="N48" s="84">
        <f t="shared" si="0"/>
        <v>57</v>
      </c>
    </row>
    <row r="49" spans="1:14" ht="12.6" customHeight="1" x14ac:dyDescent="0.25">
      <c r="A49" s="84">
        <f>+Ultimate!A47</f>
        <v>58</v>
      </c>
      <c r="B49" s="85">
        <f>+Ultimate!C47</f>
        <v>97195.559375382174</v>
      </c>
      <c r="C49" s="86">
        <f>1-Ultimate!B47</f>
        <v>2.7364791542020539E-3</v>
      </c>
      <c r="D49" s="87">
        <f>+Ultimate!D47</f>
        <v>15.390124041880496</v>
      </c>
      <c r="E49" s="88">
        <f>+Ultimate!J47</f>
        <v>0.2671369503866422</v>
      </c>
      <c r="F49" s="88">
        <f>+Ultimate!P47</f>
        <v>9.3600282399786572E-2</v>
      </c>
      <c r="G49" s="87">
        <f>+Ultimate!D47-Ultimate!L47*Ultimate!D57</f>
        <v>7.9854086270592255</v>
      </c>
      <c r="H49" s="88">
        <f>+Ultimate!J47-Ultimate!L47*Ultimate!J57+L49</f>
        <v>0.61974244633051256</v>
      </c>
      <c r="I49" s="87">
        <f>+Ultimate!D47-Ultimate!M47*Ultimate!D67</f>
        <v>12.517403440625886</v>
      </c>
      <c r="J49" s="88">
        <f>+Ultimate!J47-Ultimate!M47*Ultimate!J67+M49</f>
        <v>0.40393316949400471</v>
      </c>
      <c r="K49" s="88">
        <f>v^5*Ultimate!C52/Ultimate!C47</f>
        <v>0.77013520463450924</v>
      </c>
      <c r="L49" s="88">
        <f>+Ultimate!L47</f>
        <v>0.58555635444659282</v>
      </c>
      <c r="M49" s="88">
        <f>+Ultimate!M47</f>
        <v>0.31023544952797</v>
      </c>
      <c r="N49" s="84">
        <f t="shared" si="0"/>
        <v>58</v>
      </c>
    </row>
    <row r="50" spans="1:14" ht="12.6" customHeight="1" x14ac:dyDescent="0.25">
      <c r="A50" s="84">
        <f>+Ultimate!A48</f>
        <v>59</v>
      </c>
      <c r="B50" s="85">
        <f>+Ultimate!C48</f>
        <v>96929.585753270439</v>
      </c>
      <c r="C50" s="86">
        <f>1-Ultimate!B48</f>
        <v>3.0480838285775746E-3</v>
      </c>
      <c r="D50" s="87">
        <f>+Ultimate!D48</f>
        <v>15.151090888353922</v>
      </c>
      <c r="E50" s="88">
        <f>+Ultimate!J48</f>
        <v>0.27851948150695527</v>
      </c>
      <c r="F50" s="88">
        <f>+Ultimate!P48</f>
        <v>0.10073348727963349</v>
      </c>
      <c r="G50" s="87">
        <f>+Ultimate!D48-Ultimate!L48*Ultimate!D58</f>
        <v>7.9713265996523957</v>
      </c>
      <c r="H50" s="88">
        <f>+Ultimate!J48-Ultimate!L48*Ultimate!J58+L50</f>
        <v>0.62041301906417123</v>
      </c>
      <c r="I50" s="87">
        <f>+Ultimate!D48-Ultimate!M48*Ultimate!D68</f>
        <v>12.453098479054706</v>
      </c>
      <c r="J50" s="88">
        <f>+Ultimate!J48-Ultimate!M48*Ultimate!J68+M50</f>
        <v>0.40699531052120375</v>
      </c>
      <c r="K50" s="88">
        <f>v^5*Ultimate!C53/Ultimate!C48</f>
        <v>0.7685955836925098</v>
      </c>
      <c r="L50" s="88">
        <f>+Ultimate!L48</f>
        <v>0.58229146342756</v>
      </c>
      <c r="M50" s="88">
        <f>+Ultimate!M48</f>
        <v>0.30300344809555402</v>
      </c>
      <c r="N50" s="84">
        <f t="shared" si="0"/>
        <v>59</v>
      </c>
    </row>
    <row r="51" spans="1:14" ht="12.6" customHeight="1" x14ac:dyDescent="0.25">
      <c r="A51" s="84">
        <f>+Ultimate!A49</f>
        <v>60</v>
      </c>
      <c r="B51" s="85">
        <f>+Ultimate!C49</f>
        <v>96634.136250425174</v>
      </c>
      <c r="C51" s="86">
        <f>1-Ultimate!B49</f>
        <v>3.3982112619489468E-3</v>
      </c>
      <c r="D51" s="87">
        <f>+Ultimate!D49</f>
        <v>14.904074300627279</v>
      </c>
      <c r="E51" s="88">
        <f>+Ultimate!J49</f>
        <v>0.29028217616060492</v>
      </c>
      <c r="F51" s="88">
        <f>+Ultimate!P49</f>
        <v>0.10834081779190474</v>
      </c>
      <c r="G51" s="87">
        <f>+Ultimate!D49-Ultimate!L49*Ultimate!D59</f>
        <v>7.9555481438787812</v>
      </c>
      <c r="H51" s="88">
        <f>+Ultimate!J49-Ultimate!L49*Ultimate!J59+L51</f>
        <v>0.62116437410101</v>
      </c>
      <c r="I51" s="87">
        <f>+Ultimate!D49-Ultimate!M49*Ultimate!D69</f>
        <v>12.381647322482584</v>
      </c>
      <c r="J51" s="88">
        <f>+Ultimate!J49-Ultimate!M49*Ultimate!J69+M51</f>
        <v>0.41039774654844768</v>
      </c>
      <c r="K51" s="88">
        <f>v^5*Ultimate!C54/Ultimate!C49</f>
        <v>0.76686872355418867</v>
      </c>
      <c r="L51" s="88">
        <f>+Ultimate!L49</f>
        <v>0.57864345089717528</v>
      </c>
      <c r="M51" s="88">
        <f>+Ultimate!M49</f>
        <v>0.29507572455936687</v>
      </c>
      <c r="N51" s="84">
        <f t="shared" si="0"/>
        <v>60</v>
      </c>
    </row>
    <row r="52" spans="1:14" ht="12.6" customHeight="1" x14ac:dyDescent="0.25">
      <c r="A52" s="84"/>
      <c r="B52" s="85"/>
      <c r="C52" s="86"/>
      <c r="D52" s="87"/>
      <c r="E52" s="88"/>
      <c r="F52" s="88"/>
      <c r="G52" s="87"/>
      <c r="H52" s="88"/>
      <c r="I52" s="87"/>
      <c r="J52" s="88"/>
      <c r="K52" s="88"/>
      <c r="L52" s="88"/>
      <c r="M52" s="88"/>
      <c r="N52" s="84"/>
    </row>
    <row r="53" spans="1:14" ht="12.6" customHeight="1" x14ac:dyDescent="0.25">
      <c r="A53" s="84">
        <f>+Ultimate!A50</f>
        <v>61</v>
      </c>
      <c r="B53" s="85">
        <f>+Ultimate!C50</f>
        <v>96305.753040330266</v>
      </c>
      <c r="C53" s="86">
        <f>1-Ultimate!B50</f>
        <v>3.7916077185089492E-3</v>
      </c>
      <c r="D53" s="87">
        <f>+Ultimate!D50</f>
        <v>14.649058611609565</v>
      </c>
      <c r="E53" s="88">
        <f>+Ultimate!J50</f>
        <v>0.30242578039954371</v>
      </c>
      <c r="F53" s="88">
        <f>+Ultimate!P50</f>
        <v>0.11644323908004584</v>
      </c>
      <c r="G53" s="87">
        <f>+Ultimate!D50-Ultimate!L50*Ultimate!D60</f>
        <v>7.9378757532955548</v>
      </c>
      <c r="H53" s="88">
        <f>+Ultimate!J50-Ultimate!L50*Ultimate!J60+L53</f>
        <v>0.62200591650973502</v>
      </c>
      <c r="I53" s="87">
        <f>+Ultimate!D50-Ultimate!M50*Ultimate!D70</f>
        <v>12.302365235485887</v>
      </c>
      <c r="J53" s="88">
        <f>+Ultimate!J50-Ultimate!M50*Ultimate!J70+M53</f>
        <v>0.41417308402448094</v>
      </c>
      <c r="K53" s="88">
        <f>v^5*Ultimate!C55/Ultimate!C50</f>
        <v>0.76493236367488626</v>
      </c>
      <c r="L53" s="88">
        <f>+Ultimate!L50</f>
        <v>0.5745703589123371</v>
      </c>
      <c r="M53" s="88">
        <f>+Ultimate!M50</f>
        <v>0.28641228807432378</v>
      </c>
      <c r="N53" s="84">
        <f t="shared" si="0"/>
        <v>61</v>
      </c>
    </row>
    <row r="54" spans="1:14" ht="12.6" customHeight="1" x14ac:dyDescent="0.25">
      <c r="A54" s="84">
        <f>+Ultimate!A51</f>
        <v>62</v>
      </c>
      <c r="B54" s="85">
        <f>+Ultimate!C51</f>
        <v>95940.599403765736</v>
      </c>
      <c r="C54" s="86">
        <f>1-Ultimate!B51</f>
        <v>4.233599972717883E-3</v>
      </c>
      <c r="D54" s="87">
        <f>+Ultimate!D51</f>
        <v>14.386057830097558</v>
      </c>
      <c r="E54" s="88">
        <f>+Ultimate!J51</f>
        <v>0.31494962713821073</v>
      </c>
      <c r="F54" s="88">
        <f>+Ultimate!P51</f>
        <v>0.12506124655496587</v>
      </c>
      <c r="G54" s="87">
        <f>+Ultimate!D51-Ultimate!L51*Ultimate!D61</f>
        <v>7.918090711676534</v>
      </c>
      <c r="H54" s="88">
        <f>+Ultimate!J51-Ultimate!L51*Ultimate!J61+L54</f>
        <v>0.62294806134873604</v>
      </c>
      <c r="I54" s="87">
        <f>+Ultimate!D51-Ultimate!M51*Ultimate!D71</f>
        <v>12.214529102561446</v>
      </c>
      <c r="J54" s="88">
        <f>+Ultimate!J51-Ultimate!M51*Ultimate!J71+M54</f>
        <v>0.4183557570208829</v>
      </c>
      <c r="K54" s="88">
        <f>v^5*Ultimate!C56/Ultimate!C51</f>
        <v>0.76276173091949173</v>
      </c>
      <c r="L54" s="88">
        <f>+Ultimate!L51</f>
        <v>0.57002641734811488</v>
      </c>
      <c r="M54" s="88">
        <f>+Ultimate!M51</f>
        <v>0.2769778397521061</v>
      </c>
      <c r="N54" s="84">
        <f t="shared" si="0"/>
        <v>62</v>
      </c>
    </row>
    <row r="55" spans="1:14" ht="12.6" customHeight="1" x14ac:dyDescent="0.25">
      <c r="A55" s="84">
        <f>+Ultimate!A52</f>
        <v>63</v>
      </c>
      <c r="B55" s="85">
        <f>+Ultimate!C52</f>
        <v>95534.425284747413</v>
      </c>
      <c r="C55" s="86">
        <f>1-Ultimate!B52</f>
        <v>4.7301651877017514E-3</v>
      </c>
      <c r="D55" s="87">
        <f>+Ultimate!D52</f>
        <v>14.115118486843246</v>
      </c>
      <c r="E55" s="88">
        <f>+Ultimate!J52</f>
        <v>0.32785150062651136</v>
      </c>
      <c r="F55" s="88">
        <f>+Ultimate!P52</f>
        <v>0.13421463543103107</v>
      </c>
      <c r="G55" s="87">
        <f>+Ultimate!D52-Ultimate!L52*Ultimate!D62</f>
        <v>7.8959512846190254</v>
      </c>
      <c r="H55" s="88">
        <f>+Ultimate!J52-Ultimate!L52*Ultimate!J62+L55</f>
        <v>0.62400231978004594</v>
      </c>
      <c r="I55" s="87">
        <f>+Ultimate!D52-Ultimate!M52*Ultimate!D72</f>
        <v>12.11738243939406</v>
      </c>
      <c r="J55" s="88">
        <f>+Ultimate!J52-Ultimate!M52*Ultimate!J72+M55</f>
        <v>0.42298178860028213</v>
      </c>
      <c r="K55" s="88">
        <f>v^5*Ultimate!C57/Ultimate!C52</f>
        <v>0.76032929143199746</v>
      </c>
      <c r="L55" s="88">
        <f>+Ultimate!L52</f>
        <v>0.56496190861724527</v>
      </c>
      <c r="M55" s="88">
        <f>+Ultimate!M52</f>
        <v>0.26674397544356521</v>
      </c>
      <c r="N55" s="84">
        <f t="shared" si="0"/>
        <v>63</v>
      </c>
    </row>
    <row r="56" spans="1:14" ht="12.6" customHeight="1" x14ac:dyDescent="0.25">
      <c r="A56" s="84">
        <f>+Ultimate!A53</f>
        <v>64</v>
      </c>
      <c r="B56" s="85">
        <f>+Ultimate!C53</f>
        <v>95082.5316720384</v>
      </c>
      <c r="C56" s="86">
        <f>1-Ultimate!B53</f>
        <v>5.2880089080169501E-3</v>
      </c>
      <c r="D56" s="87">
        <f>+Ultimate!D53</f>
        <v>13.836322502211182</v>
      </c>
      <c r="E56" s="88">
        <f>+Ultimate!J53</f>
        <v>0.34112749989470492</v>
      </c>
      <c r="F56" s="88">
        <f>+Ultimate!P53</f>
        <v>0.14392224637454665</v>
      </c>
      <c r="G56" s="87">
        <f>+Ultimate!D53-Ultimate!L53*Ultimate!D63</f>
        <v>7.8711908860128581</v>
      </c>
      <c r="H56" s="88">
        <f>+Ultimate!J53-Ultimate!L53*Ultimate!J63+L56</f>
        <v>0.62518138638033971</v>
      </c>
      <c r="I56" s="87">
        <f>+Ultimate!D53-Ultimate!M53*Ultimate!D73</f>
        <v>12.010142694452135</v>
      </c>
      <c r="J56" s="88">
        <f>+Ultimate!J53-Ultimate!M53*Ultimate!J73+M56</f>
        <v>0.42808844312132632</v>
      </c>
      <c r="K56" s="88">
        <f>v^5*Ultimate!C58/Ultimate!C53</f>
        <v>0.75760448769442323</v>
      </c>
      <c r="L56" s="88">
        <f>+Ultimate!L53</f>
        <v>0.55932309293767035</v>
      </c>
      <c r="M56" s="88">
        <f>+Ultimate!M53</f>
        <v>0.25569177910985391</v>
      </c>
      <c r="N56" s="84">
        <f t="shared" si="0"/>
        <v>64</v>
      </c>
    </row>
    <row r="57" spans="1:14" ht="12.6" customHeight="1" x14ac:dyDescent="0.25">
      <c r="A57" s="84">
        <f>+Ultimate!A54</f>
        <v>65</v>
      </c>
      <c r="B57" s="85">
        <f>+Ultimate!C54</f>
        <v>94579.734397559863</v>
      </c>
      <c r="C57" s="86">
        <f>1-Ultimate!B54</f>
        <v>5.9146520295545457E-3</v>
      </c>
      <c r="D57" s="87">
        <f>+Ultimate!D54</f>
        <v>13.549790037743087</v>
      </c>
      <c r="E57" s="88">
        <f>+Ultimate!J54</f>
        <v>0.35477190296461425</v>
      </c>
      <c r="F57" s="88">
        <f>+Ultimate!P54</f>
        <v>0.15420168761767428</v>
      </c>
      <c r="G57" s="87">
        <f>+Ultimate!D54-Ultimate!L54*Ultimate!D64</f>
        <v>7.8435162617604197</v>
      </c>
      <c r="H57" s="88">
        <f>+Ultimate!J54-Ultimate!L54*Ultimate!J64+L57</f>
        <v>0.62649922563045579</v>
      </c>
      <c r="I57" s="87">
        <f>+Ultimate!D54-Ultimate!M54*Ultimate!D74</f>
        <v>11.892011258710387</v>
      </c>
      <c r="J57" s="88">
        <f>+Ultimate!J54-Ultimate!M54*Ultimate!J74+M57</f>
        <v>0.43371374958521902</v>
      </c>
      <c r="K57" s="88">
        <f>v^5*Ultimate!C59/Ultimate!C54</f>
        <v>0.75455346283435565</v>
      </c>
      <c r="L57" s="88">
        <f>+Ultimate!L54</f>
        <v>0.55305221749165034</v>
      </c>
      <c r="M57" s="88">
        <f>+Ultimate!M54</f>
        <v>0.24381479555584576</v>
      </c>
      <c r="N57" s="84">
        <f t="shared" si="0"/>
        <v>65</v>
      </c>
    </row>
    <row r="58" spans="1:14" ht="12.6" customHeight="1" x14ac:dyDescent="0.25">
      <c r="A58" s="84"/>
      <c r="B58" s="85"/>
      <c r="C58" s="86"/>
      <c r="D58" s="87"/>
      <c r="E58" s="88"/>
      <c r="F58" s="88"/>
      <c r="G58" s="87"/>
      <c r="H58" s="88"/>
      <c r="I58" s="87"/>
      <c r="J58" s="88"/>
      <c r="K58" s="88"/>
      <c r="L58" s="88"/>
      <c r="M58" s="88"/>
      <c r="N58" s="84"/>
    </row>
    <row r="59" spans="1:14" ht="12.6" customHeight="1" x14ac:dyDescent="0.25">
      <c r="A59" s="84">
        <f>+Ultimate!A55</f>
        <v>66</v>
      </c>
      <c r="B59" s="85">
        <f>+Ultimate!C55</f>
        <v>94020.328179550605</v>
      </c>
      <c r="C59" s="86">
        <f>1-Ultimate!B55</f>
        <v>6.6185276792443126E-3</v>
      </c>
      <c r="D59" s="87">
        <f>+Ultimate!D55</f>
        <v>13.25568228777677</v>
      </c>
      <c r="E59" s="88">
        <f>+Ultimate!J55</f>
        <v>0.36877703391539118</v>
      </c>
      <c r="F59" s="88">
        <f>+Ultimate!P55</f>
        <v>0.16506903446866816</v>
      </c>
      <c r="G59" s="87">
        <f>+Ultimate!D55-Ultimate!L55*Ultimate!D65</f>
        <v>7.812605747656157</v>
      </c>
      <c r="H59" s="88">
        <f>+Ultimate!J55-Ultimate!L55*Ultimate!J65+L59</f>
        <v>0.62797115487351585</v>
      </c>
      <c r="I59" s="87">
        <f>+Ultimate!D55-Ultimate!M55*Ultimate!D75</f>
        <v>11.762186597812294</v>
      </c>
      <c r="J59" s="88">
        <f>+Ultimate!J55-Ultimate!M55*Ultimate!J75+M59</f>
        <v>0.43989587629465199</v>
      </c>
      <c r="K59" s="88">
        <f>v^5*Ultimate!C60/Ultimate!C55</f>
        <v>0.75113877539706575</v>
      </c>
      <c r="L59" s="88">
        <f>+Ultimate!L55</f>
        <v>0.54608763816551709</v>
      </c>
      <c r="M59" s="88">
        <f>+Ultimate!M55</f>
        <v>0.23112233496365533</v>
      </c>
      <c r="N59" s="84">
        <f t="shared" si="0"/>
        <v>66</v>
      </c>
    </row>
    <row r="60" spans="1:14" ht="12.6" customHeight="1" x14ac:dyDescent="0.25">
      <c r="A60" s="84">
        <f>+Ultimate!A56</f>
        <v>67</v>
      </c>
      <c r="B60" s="85">
        <f>+Ultimate!C56</f>
        <v>93398.052035082612</v>
      </c>
      <c r="C60" s="86">
        <f>1-Ultimate!B56</f>
        <v>7.4090890062679104E-3</v>
      </c>
      <c r="D60" s="87">
        <f>+Ultimate!D56</f>
        <v>12.954204160967555</v>
      </c>
      <c r="E60" s="88">
        <f>+Ultimate!J56</f>
        <v>0.38313313519202052</v>
      </c>
      <c r="F60" s="88">
        <f>+Ultimate!P56</f>
        <v>0.176538507822941</v>
      </c>
      <c r="G60" s="87">
        <f>+Ultimate!D56-Ultimate!L56*Ultimate!D66</f>
        <v>7.7781076760588963</v>
      </c>
      <c r="H60" s="88">
        <f>+Ultimate!J56-Ultimate!L56*Ultimate!J66+L60</f>
        <v>0.62961392018767115</v>
      </c>
      <c r="I60" s="87">
        <f>+Ultimate!D56-Ultimate!M56*Ultimate!D76</f>
        <v>11.619880882666196</v>
      </c>
      <c r="J60" s="88">
        <f>+Ultimate!J56-Ultimate!M56*Ultimate!J76+M60</f>
        <v>0.44667233892065672</v>
      </c>
      <c r="K60" s="88">
        <f>v^5*Ultimate!C61/Ultimate!C56</f>
        <v>0.74731910928588552</v>
      </c>
      <c r="L60" s="88">
        <f>+Ultimate!L56</f>
        <v>0.53836408859292828</v>
      </c>
      <c r="M60" s="88">
        <f>+Ultimate!M56</f>
        <v>0.21764301162784538</v>
      </c>
      <c r="N60" s="84">
        <f t="shared" si="0"/>
        <v>67</v>
      </c>
    </row>
    <row r="61" spans="1:14" ht="12.6" customHeight="1" x14ac:dyDescent="0.25">
      <c r="A61" s="84">
        <f>+Ultimate!A57</f>
        <v>68</v>
      </c>
      <c r="B61" s="85">
        <f>+Ultimate!C57</f>
        <v>92706.05755454264</v>
      </c>
      <c r="C61" s="86">
        <f>1-Ultimate!B57</f>
        <v>8.2969289522332179E-3</v>
      </c>
      <c r="D61" s="87">
        <f>+Ultimate!D57</f>
        <v>12.645606795300582</v>
      </c>
      <c r="E61" s="88">
        <f>+Ultimate!J57</f>
        <v>0.39782824784282877</v>
      </c>
      <c r="F61" s="88">
        <f>+Ultimate!P57</f>
        <v>0.18862213404824013</v>
      </c>
      <c r="G61" s="87">
        <f>+Ultimate!D57-Ultimate!L57*Ultimate!D67</f>
        <v>7.7396390273141726</v>
      </c>
      <c r="H61" s="88">
        <f>+Ultimate!J57-Ultimate!L57*Ultimate!J67+L61</f>
        <v>0.63144576060408653</v>
      </c>
      <c r="I61" s="87">
        <f>+Ultimate!D57-Ultimate!M57*Ultimate!D77</f>
        <v>11.464340407485961</v>
      </c>
      <c r="J61" s="88">
        <f>+Ultimate!J57-Ultimate!M57*Ultimate!J77+M61</f>
        <v>0.45407902821495366</v>
      </c>
      <c r="K61" s="88">
        <f>v^5*Ultimate!C62/Ultimate!C57</f>
        <v>0.74304898546418097</v>
      </c>
      <c r="L61" s="88">
        <f>+Ultimate!L57</f>
        <v>0.52981313783397044</v>
      </c>
      <c r="M61" s="88">
        <f>+Ultimate!M57</f>
        <v>0.20342835427842881</v>
      </c>
      <c r="N61" s="84">
        <f t="shared" si="0"/>
        <v>68</v>
      </c>
    </row>
    <row r="62" spans="1:14" ht="12.6" customHeight="1" x14ac:dyDescent="0.25">
      <c r="A62" s="84">
        <f>+Ultimate!A58</f>
        <v>69</v>
      </c>
      <c r="B62" s="85">
        <f>+Ultimate!C58</f>
        <v>91936.881981570958</v>
      </c>
      <c r="C62" s="86">
        <f>1-Ultimate!B58</f>
        <v>9.2939131268063857E-3</v>
      </c>
      <c r="D62" s="87">
        <f>+Ultimate!D58</f>
        <v>12.330189844170238</v>
      </c>
      <c r="E62" s="88">
        <f>+Ultimate!J58</f>
        <v>0.41284810265855942</v>
      </c>
      <c r="F62" s="88">
        <f>+Ultimate!P58</f>
        <v>0.20132938947643408</v>
      </c>
      <c r="G62" s="87">
        <f>+Ultimate!D58-Ultimate!L58*Ultimate!D68</f>
        <v>7.6967844471239895</v>
      </c>
      <c r="H62" s="88">
        <f>+Ultimate!J58-Ultimate!L58*Ultimate!J68+L62</f>
        <v>0.63348645489885724</v>
      </c>
      <c r="I62" s="87">
        <f>+Ultimate!D58-Ultimate!M58*Ultimate!D78</f>
        <v>11.294869933213194</v>
      </c>
      <c r="J62" s="88">
        <f>+Ultimate!J58-Ultimate!M58*Ultimate!J78+M62</f>
        <v>0.46214905079937108</v>
      </c>
      <c r="K62" s="88">
        <f>v^5*Ultimate!C63/Ultimate!C58</f>
        <v>0.73827848438415167</v>
      </c>
      <c r="L62" s="88">
        <f>+Ultimate!L58</f>
        <v>0.5203638849726141</v>
      </c>
      <c r="M62" s="88">
        <f>+Ultimate!M58</f>
        <v>0.18855624579657707</v>
      </c>
      <c r="N62" s="84">
        <f t="shared" si="0"/>
        <v>69</v>
      </c>
    </row>
    <row r="63" spans="1:14" ht="12.6" customHeight="1" x14ac:dyDescent="0.25">
      <c r="A63" s="84">
        <f>+Ultimate!A59</f>
        <v>70</v>
      </c>
      <c r="B63" s="85">
        <f>+Ultimate!C59</f>
        <v>91082.428587284783</v>
      </c>
      <c r="C63" s="86">
        <f>1-Ultimate!B59</f>
        <v>1.041332696314734E-2</v>
      </c>
      <c r="D63" s="87">
        <f>+Ultimate!D59</f>
        <v>12.008303465588256</v>
      </c>
      <c r="E63" s="88">
        <f>+Ultimate!J59</f>
        <v>0.42817602544817768</v>
      </c>
      <c r="F63" s="88">
        <f>+Ultimate!P59</f>
        <v>0.21466683367433825</v>
      </c>
      <c r="G63" s="87">
        <f>+Ultimate!D59-Ultimate!L59*Ultimate!D69</f>
        <v>7.6490957803829343</v>
      </c>
      <c r="H63" s="88">
        <f>+Ultimate!J59-Ultimate!L59*Ultimate!J69+L63</f>
        <v>0.63575734379128845</v>
      </c>
      <c r="I63" s="87">
        <f>+Ultimate!D59-Ultimate!M59*Ultimate!D79</f>
        <v>11.110860863590503</v>
      </c>
      <c r="J63" s="88">
        <f>+Ultimate!J59-Ultimate!M59*Ultimate!J79+M63</f>
        <v>0.47091138744807071</v>
      </c>
      <c r="K63" s="88">
        <f>v^5*Ultimate!C64/Ultimate!C59</f>
        <v>0.73295299105009859</v>
      </c>
      <c r="L63" s="88">
        <f>+Ultimate!L59</f>
        <v>0.50994394579573599</v>
      </c>
      <c r="M63" s="88">
        <f>+Ultimate!M59</f>
        <v>0.17313385927456582</v>
      </c>
      <c r="N63" s="84">
        <f t="shared" si="0"/>
        <v>70</v>
      </c>
    </row>
    <row r="64" spans="1:14" ht="12.6" customHeight="1" x14ac:dyDescent="0.25">
      <c r="A64" s="84"/>
      <c r="B64" s="85"/>
      <c r="C64" s="86"/>
      <c r="D64" s="87"/>
      <c r="E64" s="88"/>
      <c r="F64" s="88"/>
      <c r="G64" s="87"/>
      <c r="H64" s="88"/>
      <c r="I64" s="87"/>
      <c r="J64" s="88"/>
      <c r="K64" s="88"/>
      <c r="L64" s="88"/>
      <c r="M64" s="88"/>
      <c r="N64" s="84"/>
    </row>
    <row r="65" spans="1:14" ht="12.6" customHeight="1" x14ac:dyDescent="0.25">
      <c r="A65" s="84">
        <f>+Ultimate!A60</f>
        <v>71</v>
      </c>
      <c r="B65" s="85">
        <f>+Ultimate!C60</f>
        <v>90133.957477807868</v>
      </c>
      <c r="C65" s="86">
        <f>1-Ultimate!B60</f>
        <v>1.1670038358202683E-2</v>
      </c>
      <c r="D65" s="87">
        <f>+Ultimate!D60</f>
        <v>11.680349941856196</v>
      </c>
      <c r="E65" s="88">
        <f>+Ultimate!J60</f>
        <v>0.44379285991160911</v>
      </c>
      <c r="F65" s="88">
        <f>+Ultimate!P60</f>
        <v>0.22863773667087839</v>
      </c>
      <c r="G65" s="87">
        <f>+Ultimate!D60-Ultimate!L60*Ultimate!D70</f>
        <v>7.5960923053049934</v>
      </c>
      <c r="H65" s="88">
        <f>+Ultimate!J60-Ultimate!L60*Ultimate!J70+L65</f>
        <v>0.63828131879499994</v>
      </c>
      <c r="I65" s="87">
        <f>+Ultimate!D60-Ultimate!M60*Ultimate!D80</f>
        <v>10.91182283798419</v>
      </c>
      <c r="J65" s="88">
        <f>+Ultimate!J60-Ultimate!M60*Ultimate!J80+M65</f>
        <v>0.48038938866741898</v>
      </c>
      <c r="K65" s="88">
        <f>v^5*Ultimate!C65/Ultimate!C60</f>
        <v>0.72701297823008137</v>
      </c>
      <c r="L65" s="88">
        <f>+Ultimate!L60</f>
        <v>0.49848079287713831</v>
      </c>
      <c r="M65" s="88">
        <f>+Ultimate!M60</f>
        <v>0.15729966287711064</v>
      </c>
      <c r="N65" s="84">
        <f t="shared" si="0"/>
        <v>71</v>
      </c>
    </row>
    <row r="66" spans="1:14" ht="12.6" customHeight="1" x14ac:dyDescent="0.25">
      <c r="A66" s="84">
        <f>+Ultimate!A61</f>
        <v>72</v>
      </c>
      <c r="B66" s="85">
        <f>+Ultimate!C61</f>
        <v>89082.090736665239</v>
      </c>
      <c r="C66" s="86">
        <f>1-Ultimate!B61</f>
        <v>1.3080677008737163E-2</v>
      </c>
      <c r="D66" s="87">
        <f>+Ultimate!D61</f>
        <v>11.346784853430817</v>
      </c>
      <c r="E66" s="88">
        <f>+Ultimate!J61</f>
        <v>0.45967691174138903</v>
      </c>
      <c r="F66" s="88">
        <f>+Ultimate!P61</f>
        <v>0.24324170636503539</v>
      </c>
      <c r="G66" s="87">
        <f>+Ultimate!D61-Ultimate!L61*Ultimate!D71</f>
        <v>7.5372618884452134</v>
      </c>
      <c r="H66" s="88">
        <f>+Ultimate!J61-Ultimate!L61*Ultimate!J71+L66</f>
        <v>0.64108276721689417</v>
      </c>
      <c r="I66" s="87">
        <f>+Ultimate!D61-Ultimate!M61*Ultimate!D81</f>
        <v>10.697417903168061</v>
      </c>
      <c r="J66" s="88">
        <f>+Ultimate!J61-Ultimate!M61*Ultimate!J81+M66</f>
        <v>0.490599147468187</v>
      </c>
      <c r="K66" s="88">
        <f>v^5*Ultimate!C66/Ultimate!C61</f>
        <v>0.72039384769295134</v>
      </c>
      <c r="L66" s="88">
        <f>+Ultimate!L61</f>
        <v>0.48590351485930477</v>
      </c>
      <c r="M66" s="88">
        <f>+Ultimate!M61</f>
        <v>0.14122398133441016</v>
      </c>
      <c r="N66" s="84">
        <f t="shared" si="0"/>
        <v>72</v>
      </c>
    </row>
    <row r="67" spans="1:14" ht="12.6" customHeight="1" x14ac:dyDescent="0.25">
      <c r="A67" s="84">
        <f>+Ultimate!A62</f>
        <v>73</v>
      </c>
      <c r="B67" s="85">
        <f>+Ultimate!C62</f>
        <v>87916.836680475899</v>
      </c>
      <c r="C67" s="86">
        <f>1-Ultimate!B62</f>
        <v>1.4663831624937007E-2</v>
      </c>
      <c r="D67" s="87">
        <f>+Ultimate!D62</f>
        <v>11.008117728584121</v>
      </c>
      <c r="E67" s="88">
        <f>+Ultimate!J62</f>
        <v>0.47580391768646979</v>
      </c>
      <c r="F67" s="88">
        <f>+Ultimate!P62</f>
        <v>0.25847432339813714</v>
      </c>
      <c r="G67" s="87">
        <f>+Ultimate!D62-Ultimate!L62*Ultimate!D72</f>
        <v>7.4720633203521025</v>
      </c>
      <c r="H67" s="88">
        <f>+Ultimate!J62-Ultimate!L62*Ultimate!J72+L67</f>
        <v>0.64418746093561374</v>
      </c>
      <c r="I67" s="87">
        <f>+Ultimate!D62-Ultimate!M62*Ultimate!D82</f>
        <v>10.467495911840659</v>
      </c>
      <c r="J67" s="88">
        <f>+Ultimate!J62-Ultimate!M62*Ultimate!J82+M67</f>
        <v>0.50154781372187274</v>
      </c>
      <c r="K67" s="88">
        <f>v^5*Ultimate!C67/Ultimate!C62</f>
        <v>0.71302585455116063</v>
      </c>
      <c r="L67" s="88">
        <f>+Ultimate!L62</f>
        <v>0.47214506212715474</v>
      </c>
      <c r="M67" s="88">
        <f>+Ultimate!M62</f>
        <v>0.12510754773647614</v>
      </c>
      <c r="N67" s="84">
        <f t="shared" si="0"/>
        <v>73</v>
      </c>
    </row>
    <row r="68" spans="1:14" ht="12.6" customHeight="1" x14ac:dyDescent="0.25">
      <c r="A68" s="84">
        <f>+Ultimate!A63</f>
        <v>74</v>
      </c>
      <c r="B68" s="85">
        <f>+Ultimate!C63</f>
        <v>86627.638990396314</v>
      </c>
      <c r="C68" s="86">
        <f>1-Ultimate!B63</f>
        <v>1.6440266126718006E-2</v>
      </c>
      <c r="D68" s="87">
        <f>+Ultimate!D63</f>
        <v>10.664912090198758</v>
      </c>
      <c r="E68" s="88">
        <f>+Ultimate!J63</f>
        <v>0.49214704332386805</v>
      </c>
      <c r="F68" s="88">
        <f>+Ultimate!P63</f>
        <v>0.27432679180677288</v>
      </c>
      <c r="G68" s="87">
        <f>+Ultimate!D63-Ultimate!L63*Ultimate!D73</f>
        <v>7.3999301310817014</v>
      </c>
      <c r="H68" s="88">
        <f>+Ultimate!J63-Ultimate!L63*Ultimate!J73+L68</f>
        <v>0.64762237471039474</v>
      </c>
      <c r="I68" s="87">
        <f>+Ultimate!D63-Ultimate!M63*Ultimate!D83</f>
        <v>10.222129214201392</v>
      </c>
      <c r="J68" s="88">
        <f>+Ultimate!J63-Ultimate!M63*Ultimate!J83+M68</f>
        <v>0.51323194218088553</v>
      </c>
      <c r="K68" s="88">
        <f>v^5*Ultimate!C68/Ultimate!C63</f>
        <v>0.70483414589372062</v>
      </c>
      <c r="L68" s="88">
        <f>+Ultimate!L63</f>
        <v>0.45714504253152216</v>
      </c>
      <c r="M68" s="88">
        <f>+Ultimate!M63</f>
        <v>0.10917748347160167</v>
      </c>
      <c r="N68" s="84">
        <f t="shared" si="0"/>
        <v>74</v>
      </c>
    </row>
    <row r="69" spans="1:14" ht="12.6" customHeight="1" x14ac:dyDescent="0.25">
      <c r="A69" s="84">
        <f>+Ultimate!A64</f>
        <v>75</v>
      </c>
      <c r="B69" s="85">
        <f>+Ultimate!C64</f>
        <v>85203.457551464948</v>
      </c>
      <c r="C69" s="86">
        <f>1-Ultimate!B64</f>
        <v>1.8433155787278888E-2</v>
      </c>
      <c r="D69" s="87">
        <f>+Ultimate!D64</f>
        <v>10.317784823037648</v>
      </c>
      <c r="E69" s="88">
        <f>+Ultimate!J64</f>
        <v>0.5086769131886828</v>
      </c>
      <c r="F69" s="88">
        <f>+Ultimate!P64</f>
        <v>0.29078561473226894</v>
      </c>
      <c r="G69" s="87">
        <f>+Ultimate!D64-Ultimate!L64*Ultimate!D74</f>
        <v>7.3202762214963721</v>
      </c>
      <c r="H69" s="88">
        <f>+Ultimate!J64-Ultimate!L64*Ultimate!J74+L69</f>
        <v>0.65141541802398173</v>
      </c>
      <c r="I69" s="87">
        <f>+Ultimate!D64-Ultimate!M64*Ultimate!D84</f>
        <v>9.9616441128312445</v>
      </c>
      <c r="J69" s="88">
        <f>+Ultimate!J64-Ultimate!M64*Ultimate!J84+M69</f>
        <v>0.52563599462708299</v>
      </c>
      <c r="K69" s="88">
        <f>v^5*Ultimate!C69/Ultimate!C64</f>
        <v>0.69573895191442148</v>
      </c>
      <c r="L69" s="88">
        <f>+Ultimate!L64</f>
        <v>0.44085311991272624</v>
      </c>
      <c r="M69" s="88">
        <f>+Ultimate!M64</f>
        <v>9.3680239913537786E-2</v>
      </c>
      <c r="N69" s="84">
        <f t="shared" si="0"/>
        <v>75</v>
      </c>
    </row>
    <row r="70" spans="1:14" ht="12.6" customHeight="1" x14ac:dyDescent="0.25">
      <c r="A70" s="84"/>
      <c r="B70" s="85"/>
      <c r="C70" s="86"/>
      <c r="D70" s="87"/>
      <c r="E70" s="88"/>
      <c r="F70" s="88"/>
      <c r="G70" s="87"/>
      <c r="H70" s="88"/>
      <c r="I70" s="87"/>
      <c r="J70" s="88"/>
      <c r="K70" s="88"/>
      <c r="L70" s="88"/>
      <c r="M70" s="88"/>
      <c r="N70" s="84"/>
    </row>
    <row r="71" spans="1:14" ht="12.6" customHeight="1" x14ac:dyDescent="0.25">
      <c r="A71" s="84">
        <f>+Ultimate!A65</f>
        <v>76</v>
      </c>
      <c r="B71" s="85">
        <f>+Ultimate!C65</f>
        <v>83632.888944803984</v>
      </c>
      <c r="C71" s="86">
        <f>1-Ultimate!B65</f>
        <v>2.0668344063542565E-2</v>
      </c>
      <c r="D71" s="87">
        <f>+Ultimate!D65</f>
        <v>9.9674047894686773</v>
      </c>
      <c r="E71" s="88">
        <f>+Ultimate!J65</f>
        <v>0.52536167669196721</v>
      </c>
      <c r="F71" s="88">
        <f>+Ultimate!P65</f>
        <v>0.30783230529490591</v>
      </c>
      <c r="G71" s="87">
        <f>+Ultimate!D65-Ultimate!L65*Ultimate!D75</f>
        <v>7.2325036754614001</v>
      </c>
      <c r="H71" s="88">
        <f>+Ultimate!J65-Ultimate!L65*Ultimate!J75+L71</f>
        <v>0.6555950630732662</v>
      </c>
      <c r="I71" s="87">
        <f>+Ultimate!D65-Ultimate!M65*Ultimate!D85</f>
        <v>9.6866460256286615</v>
      </c>
      <c r="J71" s="88">
        <f>+Ultimate!J65-Ultimate!M65*Ultimate!J85+M71</f>
        <v>0.53873114163672986</v>
      </c>
      <c r="K71" s="88">
        <f>v^5*Ultimate!C70/Ultimate!C65</f>
        <v>0.68565597562053637</v>
      </c>
      <c r="L71" s="88">
        <f>+Ultimate!L65</f>
        <v>0.42323304687882896</v>
      </c>
      <c r="M71" s="88">
        <f>+Ultimate!M65</f>
        <v>7.8871256264526096E-2</v>
      </c>
      <c r="N71" s="84">
        <f t="shared" si="0"/>
        <v>76</v>
      </c>
    </row>
    <row r="72" spans="1:14" ht="12.6" customHeight="1" x14ac:dyDescent="0.25">
      <c r="A72" s="84">
        <f>+Ultimate!A66</f>
        <v>77</v>
      </c>
      <c r="B72" s="85">
        <f>+Ultimate!C66</f>
        <v>81904.335621064733</v>
      </c>
      <c r="C72" s="86">
        <f>1-Ultimate!B66</f>
        <v>2.3174620518370936E-2</v>
      </c>
      <c r="D72" s="87">
        <f>+Ultimate!D66</f>
        <v>9.6144906292634342</v>
      </c>
      <c r="E72" s="88">
        <f>+Ultimate!J66</f>
        <v>0.54216711289221697</v>
      </c>
      <c r="F72" s="88">
        <f>+Ultimate!P66</f>
        <v>0.32544314338468672</v>
      </c>
      <c r="G72" s="87">
        <f>+Ultimate!D66-Ultimate!L66*Ultimate!D76</f>
        <v>7.1360131331348313</v>
      </c>
      <c r="H72" s="88">
        <f>+Ultimate!J66-Ultimate!L66*Ultimate!J76+L72</f>
        <v>0.660189850803103</v>
      </c>
      <c r="I72" s="87">
        <f>+Ultimate!D66-Ultimate!M66*Ultimate!D86</f>
        <v>9.3980349661902718</v>
      </c>
      <c r="J72" s="88">
        <f>+Ultimate!J66-Ultimate!M66*Ultimate!J86+M72</f>
        <v>0.55247452541951048</v>
      </c>
      <c r="K72" s="88">
        <f>v^5*Ultimate!C71/Ultimate!C66</f>
        <v>0.6744970357748088</v>
      </c>
      <c r="L72" s="88">
        <f>+Ultimate!L66</f>
        <v>0.40426732807657811</v>
      </c>
      <c r="M72" s="88">
        <f>+Ultimate!M66</f>
        <v>6.5001457857087441E-2</v>
      </c>
      <c r="N72" s="84">
        <f t="shared" si="0"/>
        <v>77</v>
      </c>
    </row>
    <row r="73" spans="1:14" ht="12.6" customHeight="1" x14ac:dyDescent="0.25">
      <c r="A73" s="84">
        <f>+Ultimate!A67</f>
        <v>78</v>
      </c>
      <c r="B73" s="85">
        <f>+Ultimate!C67</f>
        <v>80006.23372423726</v>
      </c>
      <c r="C73" s="86">
        <f>1-Ultimate!B67</f>
        <v>2.5984019763202637E-2</v>
      </c>
      <c r="D73" s="87">
        <f>+Ultimate!D67</f>
        <v>9.2598076900158155</v>
      </c>
      <c r="E73" s="88">
        <f>+Ultimate!J67</f>
        <v>0.55905677666591314</v>
      </c>
      <c r="F73" s="88">
        <f>+Ultimate!P67</f>
        <v>0.34358898950941752</v>
      </c>
      <c r="G73" s="87">
        <f>+Ultimate!D67-Ultimate!L67*Ultimate!D77</f>
        <v>7.0302170976722973</v>
      </c>
      <c r="H73" s="88">
        <f>+Ultimate!J67-Ultimate!L67*Ultimate!J77+L73</f>
        <v>0.66522775725369987</v>
      </c>
      <c r="I73" s="87">
        <f>+Ultimate!D67-Ultimate!M67*Ultimate!D87</f>
        <v>9.0970079523991796</v>
      </c>
      <c r="J73" s="88">
        <f>+Ultimate!J67-Ultimate!M67*Ultimate!J87+M73</f>
        <v>0.56680914512384817</v>
      </c>
      <c r="K73" s="88">
        <f>v^5*Ultimate!C72/Ultimate!C67</f>
        <v>0.66217102663740457</v>
      </c>
      <c r="L73" s="88">
        <f>+Ultimate!L67</f>
        <v>0.38396245723558831</v>
      </c>
      <c r="M73" s="88">
        <f>+Ultimate!M67</f>
        <v>5.2301238597327084E-2</v>
      </c>
      <c r="N73" s="84">
        <f t="shared" si="0"/>
        <v>78</v>
      </c>
    </row>
    <row r="74" spans="1:14" ht="12.6" customHeight="1" x14ac:dyDescent="0.25">
      <c r="A74" s="84">
        <f>+Ultimate!A68</f>
        <v>79</v>
      </c>
      <c r="B74" s="85">
        <f>+Ultimate!C68</f>
        <v>77927.350165967277</v>
      </c>
      <c r="C74" s="86">
        <f>1-Ultimate!B68</f>
        <v>2.9132140693127417E-2</v>
      </c>
      <c r="D74" s="87">
        <f>+Ultimate!D68</f>
        <v>8.9041640491443736</v>
      </c>
      <c r="E74" s="88">
        <f>+Ultimate!J68</f>
        <v>0.57599218813598174</v>
      </c>
      <c r="F74" s="88">
        <f>+Ultimate!P68</f>
        <v>0.36223516690676261</v>
      </c>
      <c r="G74" s="87">
        <f>+Ultimate!D68-Ultimate!L68*Ultimate!D78</f>
        <v>6.9145565055472007</v>
      </c>
      <c r="H74" s="88">
        <f>+Ultimate!J68-Ultimate!L68*Ultimate!J78+L74</f>
        <v>0.67073540449775204</v>
      </c>
      <c r="I74" s="87">
        <f>+Ultimate!D68-Ultimate!M68*Ultimate!D88</f>
        <v>8.7850454450101108</v>
      </c>
      <c r="J74" s="88">
        <f>+Ultimate!J68-Ultimate!M68*Ultimate!J88+M74</f>
        <v>0.58166450261856573</v>
      </c>
      <c r="K74" s="88">
        <f>v^5*Ultimate!C73/Ultimate!C68</f>
        <v>0.64858526675359651</v>
      </c>
      <c r="L74" s="88">
        <f>+Ultimate!L68</f>
        <v>0.36235459693076211</v>
      </c>
      <c r="M74" s="88">
        <f>+Ultimate!M68</f>
        <v>4.0963199583019347E-2</v>
      </c>
      <c r="N74" s="84">
        <f t="shared" si="0"/>
        <v>79</v>
      </c>
    </row>
    <row r="75" spans="1:14" ht="12.6" customHeight="1" x14ac:dyDescent="0.25">
      <c r="A75" s="84">
        <f>+Ultimate!A69</f>
        <v>80</v>
      </c>
      <c r="B75" s="85">
        <f>+Ultimate!C69</f>
        <v>75657.159637089717</v>
      </c>
      <c r="C75" s="86">
        <f>1-Ultimate!B69</f>
        <v>3.2658484402023236E-2</v>
      </c>
      <c r="D75" s="87">
        <f>+Ultimate!D69</f>
        <v>8.5484056064300304</v>
      </c>
      <c r="E75" s="88">
        <f>+Ultimate!J69</f>
        <v>0.59293306636047427</v>
      </c>
      <c r="F75" s="88">
        <f>+Ultimate!P69</f>
        <v>0.3813414228027866</v>
      </c>
      <c r="G75" s="87">
        <f>+Ultimate!D69-Ultimate!L69*Ultimate!D79</f>
        <v>6.7885208006650561</v>
      </c>
      <c r="H75" s="88">
        <f>+Ultimate!J69-Ultimate!L69*Ultimate!J79+L75</f>
        <v>0.67673710473023507</v>
      </c>
      <c r="I75" s="87">
        <f>+Ultimate!D69-Ultimate!M69*Ultimate!D89</f>
        <v>8.4638800203864335</v>
      </c>
      <c r="J75" s="88">
        <f>+Ultimate!J69-Ultimate!M69*Ultimate!J89+M75</f>
        <v>0.59695809426731217</v>
      </c>
      <c r="K75" s="88">
        <f>v^5*Ultimate!C74/Ultimate!C69</f>
        <v>0.63364731656846041</v>
      </c>
      <c r="L75" s="88">
        <f>+Ultimate!L69</f>
        <v>0.339515471655225</v>
      </c>
      <c r="M75" s="88">
        <f>+Ultimate!M69</f>
        <v>3.1125556449377006E-2</v>
      </c>
      <c r="N75" s="84">
        <f t="shared" si="0"/>
        <v>80</v>
      </c>
    </row>
    <row r="76" spans="1:14" ht="12.6" customHeight="1" x14ac:dyDescent="0.25">
      <c r="A76" s="84"/>
      <c r="B76" s="85"/>
      <c r="C76" s="86"/>
      <c r="D76" s="87"/>
      <c r="E76" s="88"/>
      <c r="F76" s="88"/>
      <c r="G76" s="87"/>
      <c r="H76" s="88"/>
      <c r="I76" s="87"/>
      <c r="J76" s="88"/>
      <c r="K76" s="88"/>
      <c r="L76" s="88"/>
      <c r="M76" s="88"/>
      <c r="N76" s="84"/>
    </row>
    <row r="77" spans="1:14" ht="12.6" customHeight="1" x14ac:dyDescent="0.25">
      <c r="A77" s="84">
        <f>+Ultimate!A70</f>
        <v>81</v>
      </c>
      <c r="B77" s="85">
        <f>+Ultimate!C70</f>
        <v>73186.311469180437</v>
      </c>
      <c r="C77" s="86">
        <f>1-Ultimate!B70</f>
        <v>3.6606807996160229E-2</v>
      </c>
      <c r="D77" s="87">
        <f>+Ultimate!D70</f>
        <v>8.193410247519525</v>
      </c>
      <c r="E77" s="88">
        <f>+Ultimate!J70</f>
        <v>0.60983760726097458</v>
      </c>
      <c r="F77" s="88">
        <f>+Ultimate!P70</f>
        <v>0.40086197892410602</v>
      </c>
      <c r="G77" s="87">
        <f>+Ultimate!D70-Ultimate!L70*Ultimate!D80</f>
        <v>6.6516715991029809</v>
      </c>
      <c r="H77" s="88">
        <f>+Ultimate!J70-Ultimate!L70*Ultimate!J80+L77</f>
        <v>0.68325373337604822</v>
      </c>
      <c r="I77" s="87">
        <f>+Ultimate!D70-Ultimate!M70*Ultimate!D90</f>
        <v>8.1354472322143554</v>
      </c>
      <c r="J77" s="88">
        <f>+Ultimate!J70-Ultimate!M70*Ultimate!J90+M77</f>
        <v>0.61259775084693502</v>
      </c>
      <c r="K77" s="88">
        <f>v^5*Ultimate!C75/Ultimate!C70</f>
        <v>0.61726734970229358</v>
      </c>
      <c r="L77" s="88">
        <f>+Ultimate!L70</f>
        <v>0.31555812204760431</v>
      </c>
      <c r="M77" s="88">
        <f>+Ultimate!M70</f>
        <v>2.2858622761430334E-2</v>
      </c>
      <c r="N77" s="84">
        <f t="shared" si="0"/>
        <v>81</v>
      </c>
    </row>
    <row r="78" spans="1:14" ht="12.6" customHeight="1" x14ac:dyDescent="0.25">
      <c r="A78" s="84">
        <f>+Ultimate!A71</f>
        <v>82</v>
      </c>
      <c r="B78" s="85">
        <f>+Ultimate!C71</f>
        <v>70507.194217280965</v>
      </c>
      <c r="C78" s="86">
        <f>1-Ultimate!B71</f>
        <v>4.1025490002634779E-2</v>
      </c>
      <c r="D78" s="87">
        <f>+Ultimate!D71</f>
        <v>7.8400811035266251</v>
      </c>
      <c r="E78" s="88">
        <f>+Ultimate!J71</f>
        <v>0.62666280459396984</v>
      </c>
      <c r="F78" s="88">
        <f>+Ultimate!P71</f>
        <v>0.42074568009408464</v>
      </c>
      <c r="G78" s="87">
        <f>+Ultimate!D71-Ultimate!L71*Ultimate!D81</f>
        <v>6.5036697988033341</v>
      </c>
      <c r="H78" s="88">
        <f>+Ultimate!J71-Ultimate!L71*Ultimate!J81+L78</f>
        <v>0.69030143815222189</v>
      </c>
      <c r="I78" s="87">
        <f>+Ultimate!D71-Ultimate!M71*Ultimate!D91</f>
        <v>7.8018209077136786</v>
      </c>
      <c r="J78" s="88">
        <f>+Ultimate!J71-Ultimate!M71*Ultimate!J91+M78</f>
        <v>0.62848471868030054</v>
      </c>
      <c r="K78" s="88">
        <f>v^5*Ultimate!C76/Ultimate!C71</f>
        <v>0.5993611634070235</v>
      </c>
      <c r="L78" s="88">
        <f>+Ultimate!L71</f>
        <v>0.2906420246317874</v>
      </c>
      <c r="M78" s="88">
        <f>+Ultimate!M71</f>
        <v>1.6156923948758048E-2</v>
      </c>
      <c r="N78" s="84">
        <f t="shared" si="0"/>
        <v>82</v>
      </c>
    </row>
    <row r="79" spans="1:14" ht="12.6" customHeight="1" x14ac:dyDescent="0.25">
      <c r="A79" s="84">
        <f>+Ultimate!A72</f>
        <v>83</v>
      </c>
      <c r="B79" s="85">
        <f>+Ultimate!C72</f>
        <v>67614.602025806074</v>
      </c>
      <c r="C79" s="86">
        <f>1-Ultimate!B72</f>
        <v>4.5967901114349563E-2</v>
      </c>
      <c r="D79" s="87">
        <f>+Ultimate!D72</f>
        <v>7.4893389593042352</v>
      </c>
      <c r="E79" s="88">
        <f>+Ultimate!J72</f>
        <v>0.64336481146170277</v>
      </c>
      <c r="F79" s="88">
        <f>+Ultimate!P72</f>
        <v>0.44093624793244546</v>
      </c>
      <c r="G79" s="87">
        <f>+Ultimate!D72-Ultimate!L72*Ultimate!D82</f>
        <v>6.3443056631646995</v>
      </c>
      <c r="H79" s="88">
        <f>+Ultimate!J72-Ultimate!L72*Ultimate!J82+L79</f>
        <v>0.69789020651596645</v>
      </c>
      <c r="I79" s="87">
        <f>+Ultimate!D72-Ultimate!M72*Ultimate!D92</f>
        <v>7.4651376534139864</v>
      </c>
      <c r="J79" s="88">
        <f>+Ultimate!J72-Ultimate!M72*Ultimate!J92+M79</f>
        <v>0.64451725459933373</v>
      </c>
      <c r="K79" s="88">
        <f>v^5*Ultimate!C77/Ultimate!C72</f>
        <v>0.57985390750997123</v>
      </c>
      <c r="L79" s="88">
        <f>+Ultimate!L72</f>
        <v>0.26497692716054083</v>
      </c>
      <c r="M79" s="88">
        <f>+Ultimate!M72</f>
        <v>1.0939099432140192E-2</v>
      </c>
      <c r="N79" s="84">
        <f t="shared" si="0"/>
        <v>83</v>
      </c>
    </row>
    <row r="80" spans="1:14" ht="12.6" customHeight="1" x14ac:dyDescent="0.25">
      <c r="A80" s="84">
        <f>+Ultimate!A73</f>
        <v>84</v>
      </c>
      <c r="B80" s="85">
        <f>+Ultimate!C73</f>
        <v>64506.500685997722</v>
      </c>
      <c r="C80" s="86">
        <f>1-Ultimate!B73</f>
        <v>5.1492771533953374E-2</v>
      </c>
      <c r="D80" s="87">
        <f>+Ultimate!D73</f>
        <v>7.142113892423807</v>
      </c>
      <c r="E80" s="88">
        <f>+Ultimate!J73</f>
        <v>0.65989933845600879</v>
      </c>
      <c r="F80" s="88">
        <f>+Ultimate!P73</f>
        <v>0.46137264432224234</v>
      </c>
      <c r="G80" s="87">
        <f>+Ultimate!D73-Ultimate!L73*Ultimate!D83</f>
        <v>6.173530981526695</v>
      </c>
      <c r="H80" s="88">
        <f>+Ultimate!J73-Ultimate!L73*Ultimate!J83+L80</f>
        <v>0.70602233421301419</v>
      </c>
      <c r="I80" s="87">
        <f>+Ultimate!D73-Ultimate!M73*Ultimate!D93</f>
        <v>7.1275176154250781</v>
      </c>
      <c r="J80" s="88">
        <f>+Ultimate!J73-Ultimate!M73*Ultimate!J93+M80</f>
        <v>0.66059439926547214</v>
      </c>
      <c r="K80" s="88">
        <f>v^5*Ultimate!C78/Ultimate!C73</f>
        <v>0.55868459477113575</v>
      </c>
      <c r="L80" s="88">
        <f>+Ultimate!L73</f>
        <v>0.2388246033841073</v>
      </c>
      <c r="M80" s="88">
        <f>+Ultimate!M73</f>
        <v>7.0567006920884984E-3</v>
      </c>
      <c r="N80" s="84">
        <f t="shared" si="0"/>
        <v>84</v>
      </c>
    </row>
    <row r="81" spans="1:14" ht="12.6" customHeight="1" x14ac:dyDescent="0.25">
      <c r="A81" s="84">
        <f>+Ultimate!A74</f>
        <v>85</v>
      </c>
      <c r="B81" s="85">
        <f>+Ultimate!C74</f>
        <v>61184.882183718837</v>
      </c>
      <c r="C81" s="86">
        <f>1-Ultimate!B74</f>
        <v>5.7664543071334173E-2</v>
      </c>
      <c r="D81" s="87">
        <f>+Ultimate!D74</f>
        <v>6.799336255428293</v>
      </c>
      <c r="E81" s="88">
        <f>+Ultimate!J74</f>
        <v>0.67622208307484288</v>
      </c>
      <c r="F81" s="88">
        <f>+Ultimate!P74</f>
        <v>0.48198954642725123</v>
      </c>
      <c r="G81" s="87">
        <f>+Ultimate!D74-Ultimate!L74*Ultimate!D84</f>
        <v>5.9914918870434049</v>
      </c>
      <c r="H81" s="88">
        <f>+Ultimate!J74-Ultimate!L74*Ultimate!J84+L81</f>
        <v>0.71469086252174241</v>
      </c>
      <c r="I81" s="87">
        <f>+Ultimate!D74-Ultimate!M74*Ultimate!D94</f>
        <v>6.7909899245998231</v>
      </c>
      <c r="J81" s="88">
        <f>+Ultimate!J74-Ultimate!M74*Ultimate!J94+M81</f>
        <v>0.67661952740000808</v>
      </c>
      <c r="K81" s="88">
        <f>v^5*Ultimate!C79/Ultimate!C74</f>
        <v>0.53581142502722678</v>
      </c>
      <c r="L81" s="88">
        <f>+Ultimate!L74</f>
        <v>0.21249762263695271</v>
      </c>
      <c r="M81" s="88">
        <f>+Ultimate!M74</f>
        <v>4.3113642933723375E-3</v>
      </c>
      <c r="N81" s="84">
        <f t="shared" ref="N81:N99" si="1">+A81</f>
        <v>85</v>
      </c>
    </row>
    <row r="82" spans="1:14" ht="12.6" customHeight="1" x14ac:dyDescent="0.25">
      <c r="A82" s="84"/>
      <c r="B82" s="85"/>
      <c r="C82" s="86"/>
      <c r="D82" s="87"/>
      <c r="E82" s="88"/>
      <c r="F82" s="88"/>
      <c r="G82" s="87"/>
      <c r="H82" s="88"/>
      <c r="I82" s="87"/>
      <c r="J82" s="88"/>
      <c r="K82" s="88"/>
      <c r="L82" s="88"/>
      <c r="M82" s="88"/>
      <c r="N82" s="84"/>
    </row>
    <row r="83" spans="1:14" ht="12.6" customHeight="1" x14ac:dyDescent="0.25">
      <c r="A83" s="84">
        <f>+Ultimate!A75</f>
        <v>86</v>
      </c>
      <c r="B83" s="85">
        <f>+Ultimate!C75</f>
        <v>57656.683909721272</v>
      </c>
      <c r="C83" s="86">
        <f>1-Ultimate!B75</f>
        <v>6.4553690299161803E-2</v>
      </c>
      <c r="D83" s="87">
        <f>+Ultimate!D75</f>
        <v>6.4619271443382233</v>
      </c>
      <c r="E83" s="88">
        <f>+Ultimate!J75</f>
        <v>0.69228918360294145</v>
      </c>
      <c r="F83" s="88">
        <f>+Ultimate!P75</f>
        <v>0.50271793168934242</v>
      </c>
      <c r="G83" s="87">
        <f>+Ultimate!D75-Ultimate!L75*Ultimate!D85</f>
        <v>5.7985603162738801</v>
      </c>
      <c r="H83" s="88">
        <f>+Ultimate!J75-Ultimate!L75*Ultimate!J85+L83</f>
        <v>0.72387808017743405</v>
      </c>
      <c r="I83" s="87">
        <f>+Ultimate!D75-Ultimate!M75*Ultimate!D95</f>
        <v>6.4574311712421233</v>
      </c>
      <c r="J83" s="88">
        <f>+Ultimate!J75-Ultimate!M75*Ultimate!J95+M83</f>
        <v>0.6925032775598986</v>
      </c>
      <c r="K83" s="88">
        <f>v^5*Ultimate!C80/Ultimate!C75</f>
        <v>0.51121790614682139</v>
      </c>
      <c r="L83" s="88">
        <f>+Ultimate!L75</f>
        <v>0.18635420094477356</v>
      </c>
      <c r="M83" s="88">
        <f>+Ultimate!M75</f>
        <v>2.4779546772575609E-3</v>
      </c>
      <c r="N83" s="84">
        <f t="shared" si="1"/>
        <v>86</v>
      </c>
    </row>
    <row r="84" spans="1:14" ht="12.6" customHeight="1" x14ac:dyDescent="0.25">
      <c r="A84" s="84">
        <f>+Ultimate!A76</f>
        <v>87</v>
      </c>
      <c r="B84" s="85">
        <f>+Ultimate!C76</f>
        <v>53934.732192936463</v>
      </c>
      <c r="C84" s="86">
        <f>1-Ultimate!B76</f>
        <v>7.2236990358998554E-2</v>
      </c>
      <c r="D84" s="87">
        <f>+Ultimate!D76</f>
        <v>6.1307885253074899</v>
      </c>
      <c r="E84" s="88">
        <f>+Ultimate!J76</f>
        <v>0.7080576892710716</v>
      </c>
      <c r="F84" s="88">
        <f>+Ultimate!P76</f>
        <v>0.52348576749952125</v>
      </c>
      <c r="G84" s="87">
        <f>+Ultimate!D76-Ultimate!L76*Ultimate!D86</f>
        <v>5.5953614748381506</v>
      </c>
      <c r="H84" s="88">
        <f>+Ultimate!J76-Ultimate!L76*Ultimate!J86+L84</f>
        <v>0.73355421548389743</v>
      </c>
      <c r="I84" s="87">
        <f>+Ultimate!D76-Ultimate!M76*Ultimate!D96</f>
        <v>6.1285233826501173</v>
      </c>
      <c r="J84" s="88">
        <f>+Ultimate!J76-Ultimate!M76*Ultimate!J96+M84</f>
        <v>0.70816555320713692</v>
      </c>
      <c r="K84" s="88">
        <f>v^5*Ultimate!C81/Ultimate!C76</f>
        <v>0.48491968178194034</v>
      </c>
      <c r="L84" s="88">
        <f>+Ultimate!L76</f>
        <v>0.16078830353754076</v>
      </c>
      <c r="M84" s="88">
        <f>+Ultimate!M76</f>
        <v>1.3296806474037413E-3</v>
      </c>
      <c r="N84" s="84">
        <f t="shared" si="1"/>
        <v>87</v>
      </c>
    </row>
    <row r="85" spans="1:14" ht="12.6" customHeight="1" x14ac:dyDescent="0.25">
      <c r="A85" s="84">
        <f>+Ultimate!A77</f>
        <v>88</v>
      </c>
      <c r="B85" s="85">
        <f>+Ultimate!C77</f>
        <v>50038.649463500144</v>
      </c>
      <c r="C85" s="86">
        <f>1-Ultimate!B77</f>
        <v>8.0797715318629337E-2</v>
      </c>
      <c r="D85" s="87">
        <f>+Ultimate!D77</f>
        <v>5.8067932172220313</v>
      </c>
      <c r="E85" s="88">
        <f>+Ultimate!J77</f>
        <v>0.72348603727514105</v>
      </c>
      <c r="F85" s="88">
        <f>+Ultimate!P77</f>
        <v>0.54421879624689651</v>
      </c>
      <c r="G85" s="87">
        <f>+Ultimate!D77-Ultimate!L77*Ultimate!D87</f>
        <v>5.3827941137973285</v>
      </c>
      <c r="H85" s="88">
        <f>+Ultimate!J77-Ultimate!L77*Ultimate!J87+L85</f>
        <v>0.74367647077155552</v>
      </c>
      <c r="I85" s="87">
        <f>+Ultimate!D77-Ultimate!M77*Ultimate!D97</f>
        <v>5.8057345038434427</v>
      </c>
      <c r="J85" s="88">
        <f>+Ultimate!J77-Ultimate!M77*Ultimate!J97+M85</f>
        <v>0.72353645219793106</v>
      </c>
      <c r="K85" s="88">
        <f>v^5*Ultimate!C82/Ultimate!C77</f>
        <v>0.45697187468894351</v>
      </c>
      <c r="L85" s="88">
        <f>+Ultimate!L77</f>
        <v>0.13621445954346661</v>
      </c>
      <c r="M85" s="88">
        <f>+Ultimate!M77</f>
        <v>6.6050853191088586E-4</v>
      </c>
      <c r="N85" s="84">
        <f t="shared" si="1"/>
        <v>88</v>
      </c>
    </row>
    <row r="86" spans="1:14" ht="12.6" customHeight="1" x14ac:dyDescent="0.25">
      <c r="A86" s="84">
        <f>+Ultimate!A78</f>
        <v>89</v>
      </c>
      <c r="B86" s="85">
        <f>+Ultimate!C78</f>
        <v>45995.640909219575</v>
      </c>
      <c r="C86" s="86">
        <f>1-Ultimate!B78</f>
        <v>9.0325714205150787E-2</v>
      </c>
      <c r="D86" s="87">
        <f>+Ultimate!D78</f>
        <v>5.4907749493166849</v>
      </c>
      <c r="E86" s="88">
        <f>+Ultimate!J78</f>
        <v>0.73853452622301474</v>
      </c>
      <c r="F86" s="88">
        <f>+Ultimate!P78</f>
        <v>0.56484140237265534</v>
      </c>
      <c r="G86" s="87">
        <f>+Ultimate!D78-Ultimate!L78*Ultimate!D88</f>
        <v>5.1620400439415937</v>
      </c>
      <c r="H86" s="88">
        <f>+Ultimate!J78-Ultimate!L78*Ultimate!J88+L86</f>
        <v>0.75418856933611433</v>
      </c>
      <c r="I86" s="87">
        <f>+Ultimate!D78-Ultimate!M78*Ultimate!D98</f>
        <v>5.4903200819866314</v>
      </c>
      <c r="J86" s="88">
        <f>+Ultimate!J78-Ultimate!M78*Ultimate!J98+M86</f>
        <v>0.7385561865720649</v>
      </c>
      <c r="K86" s="88">
        <f>v^5*Ultimate!C83/Ultimate!C78</f>
        <v>0.42747662208574294</v>
      </c>
      <c r="L86" s="88">
        <f>+Ultimate!L78</f>
        <v>0.11304727449296439</v>
      </c>
      <c r="M86" s="88">
        <f>+Ultimate!M78</f>
        <v>3.0083597549102926E-4</v>
      </c>
      <c r="N86" s="84">
        <f t="shared" si="1"/>
        <v>89</v>
      </c>
    </row>
    <row r="87" spans="1:14" ht="12.6" customHeight="1" x14ac:dyDescent="0.25">
      <c r="A87" s="84">
        <f>+Ultimate!A79</f>
        <v>90</v>
      </c>
      <c r="B87" s="85">
        <f>+Ultimate!C79</f>
        <v>41841.051793770668</v>
      </c>
      <c r="C87" s="86">
        <f>1-Ultimate!B79</f>
        <v>0.10091734390601759</v>
      </c>
      <c r="D87" s="87">
        <f>+Ultimate!D79</f>
        <v>5.1835187279833939</v>
      </c>
      <c r="E87" s="88">
        <f>+Ultimate!J79</f>
        <v>0.75316577485793335</v>
      </c>
      <c r="F87" s="88">
        <f>+Ultimate!P79</f>
        <v>0.58527754408875521</v>
      </c>
      <c r="G87" s="87">
        <f>+Ultimate!D79-Ultimate!L79*Ultimate!D89</f>
        <v>4.9345592751740313</v>
      </c>
      <c r="H87" s="88">
        <f>+Ultimate!J79-Ultimate!L79*Ultimate!J89+L87</f>
        <v>0.76502098689647435</v>
      </c>
      <c r="I87" s="87">
        <f>+Ultimate!D79-Ultimate!M79*Ultimate!D99</f>
        <v>5.1833409358606355</v>
      </c>
      <c r="J87" s="88">
        <f>+Ultimate!J79-Ultimate!M79*Ultimate!J99+M87</f>
        <v>0.75317424114949327</v>
      </c>
      <c r="K87" s="88">
        <f>v^5*Ultimate!C84/Ultimate!C79</f>
        <v>0.39659031650203208</v>
      </c>
      <c r="L87" s="88">
        <f>+Ultimate!L79</f>
        <v>9.1676400776765588E-2</v>
      </c>
      <c r="M87" s="88">
        <f>+Ultimate!M79</f>
        <v>1.2428796418922008E-4</v>
      </c>
      <c r="N87" s="84">
        <f t="shared" si="1"/>
        <v>90</v>
      </c>
    </row>
    <row r="88" spans="1:14" ht="12.6" customHeight="1" x14ac:dyDescent="0.25">
      <c r="A88" s="84"/>
      <c r="B88" s="85"/>
      <c r="C88" s="86"/>
      <c r="D88" s="87"/>
      <c r="E88" s="88"/>
      <c r="F88" s="88"/>
      <c r="G88" s="87"/>
      <c r="H88" s="88"/>
      <c r="I88" s="87"/>
      <c r="J88" s="88"/>
      <c r="K88" s="88"/>
      <c r="L88" s="88"/>
      <c r="M88" s="88"/>
      <c r="N88" s="84"/>
    </row>
    <row r="89" spans="1:14" ht="12.6" customHeight="1" x14ac:dyDescent="0.25">
      <c r="A89" s="84">
        <f>+Ultimate!A80</f>
        <v>91</v>
      </c>
      <c r="B89" s="85">
        <f>+Ultimate!C80</f>
        <v>37618.563980509221</v>
      </c>
      <c r="C89" s="86">
        <f>1-Ultimate!B80</f>
        <v>0.11267519902962353</v>
      </c>
      <c r="D89" s="87">
        <f>+Ultimate!D80</f>
        <v>4.8857517544231097</v>
      </c>
      <c r="E89" s="88">
        <f>+Ultimate!J80</f>
        <v>0.76734515455128027</v>
      </c>
      <c r="F89" s="88">
        <f>+Ultimate!P80</f>
        <v>0.60545172878402542</v>
      </c>
      <c r="G89" s="87">
        <f>+Ultimate!D80-Ultimate!L80*Ultimate!D90</f>
        <v>4.7020676364892813</v>
      </c>
      <c r="H89" s="88">
        <f>+Ultimate!J80-Ultimate!L80*Ultimate!J90+L89</f>
        <v>0.77609201731003408</v>
      </c>
      <c r="I89" s="87">
        <f>+Ultimate!D80-Ultimate!M80*Ultimate!D100</f>
        <v>4.8856892692154181</v>
      </c>
      <c r="J89" s="88">
        <f>+Ultimate!J80-Ultimate!M80*Ultimate!J100+M89</f>
        <v>0.7673481300373608</v>
      </c>
      <c r="K89" s="88">
        <f>v^5*Ultimate!C85/Ultimate!C80</f>
        <v>0.36452987797194408</v>
      </c>
      <c r="L89" s="88">
        <f>+Ultimate!L80</f>
        <v>7.2438708321321335E-2</v>
      </c>
      <c r="M89" s="88">
        <f>+Ultimate!M80</f>
        <v>4.6017677103374037E-5</v>
      </c>
      <c r="N89" s="84">
        <f t="shared" si="1"/>
        <v>91</v>
      </c>
    </row>
    <row r="90" spans="1:14" ht="12.6" customHeight="1" x14ac:dyDescent="0.25">
      <c r="A90" s="84">
        <f>+Ultimate!A81</f>
        <v>92</v>
      </c>
      <c r="B90" s="85">
        <f>+Ultimate!C81</f>
        <v>33379.884796796716</v>
      </c>
      <c r="C90" s="86">
        <f>1-Ultimate!B81</f>
        <v>0.12570758063527576</v>
      </c>
      <c r="D90" s="87">
        <f>+Ultimate!D81</f>
        <v>4.5981351334734972</v>
      </c>
      <c r="E90" s="88">
        <f>+Ultimate!J81</f>
        <v>0.78104118412030943</v>
      </c>
      <c r="F90" s="88">
        <f>+Ultimate!P81</f>
        <v>0.62529000806468815</v>
      </c>
      <c r="G90" s="87">
        <f>+Ultimate!D81-Ultimate!L81*Ultimate!D91</f>
        <v>4.4664948592859703</v>
      </c>
      <c r="H90" s="88">
        <f>+Ultimate!J81-Ultimate!L81*Ultimate!J91+L90</f>
        <v>0.78730976860542967</v>
      </c>
      <c r="I90" s="87">
        <f>+Ultimate!D81-Ultimate!M81*Ultimate!D101</f>
        <v>4.5981156469144615</v>
      </c>
      <c r="J90" s="88">
        <f>+Ultimate!J81-Ultimate!M81*Ultimate!J101+M90</f>
        <v>0.78104211205169205</v>
      </c>
      <c r="K90" s="88">
        <f>v^5*Ultimate!C86/Ultimate!C81</f>
        <v>0.33157718603355091</v>
      </c>
      <c r="L90" s="88">
        <f>+Ultimate!L81</f>
        <v>5.5590460358329638E-2</v>
      </c>
      <c r="M90" s="88">
        <f>+Ultimate!M81</f>
        <v>1.5063079458916924E-5</v>
      </c>
      <c r="N90" s="84">
        <f t="shared" si="1"/>
        <v>92</v>
      </c>
    </row>
    <row r="91" spans="1:14" ht="12.6" customHeight="1" x14ac:dyDescent="0.25">
      <c r="A91" s="84">
        <f>+Ultimate!A82</f>
        <v>93</v>
      </c>
      <c r="B91" s="85">
        <f>+Ultimate!C82</f>
        <v>29183.780237107178</v>
      </c>
      <c r="C91" s="86">
        <f>1-Ultimate!B82</f>
        <v>0.14012763272015649</v>
      </c>
      <c r="D91" s="87">
        <f>+Ultimate!D82</f>
        <v>4.3212566030165993</v>
      </c>
      <c r="E91" s="88">
        <f>+Ultimate!J82</f>
        <v>0.79422587604682837</v>
      </c>
      <c r="F91" s="88">
        <f>+Ultimate!P82</f>
        <v>0.64472096608777485</v>
      </c>
      <c r="G91" s="87">
        <f>+Ultimate!D82-Ultimate!L82*Ultimate!D92</f>
        <v>4.2299229682371982</v>
      </c>
      <c r="H91" s="88">
        <f>+Ultimate!J82-Ultimate!L82*Ultimate!J92+L91</f>
        <v>0.79857509675060945</v>
      </c>
      <c r="I91" s="87">
        <f>+Ultimate!D82-Ultimate!M82*Ultimate!D102</f>
        <v>4.3212512905451055</v>
      </c>
      <c r="J91" s="88">
        <f>+Ultimate!J82-Ultimate!M82*Ultimate!J102+M91</f>
        <v>0.79422612902166145</v>
      </c>
      <c r="K91" s="88">
        <f>v^5*Ultimate!C87/Ultimate!C82</f>
        <v>0.29808061959214999</v>
      </c>
      <c r="L91" s="88">
        <f>+Ultimate!L82</f>
        <v>4.1283214917472985E-2</v>
      </c>
      <c r="M91" s="88">
        <f>+Ultimate!M82</f>
        <v>4.2930059155150458E-6</v>
      </c>
      <c r="N91" s="84">
        <f t="shared" si="1"/>
        <v>93</v>
      </c>
    </row>
    <row r="92" spans="1:14" ht="12.6" customHeight="1" x14ac:dyDescent="0.25">
      <c r="A92" s="84">
        <f>+Ultimate!A83</f>
        <v>94</v>
      </c>
      <c r="B92" s="85">
        <f>+Ultimate!C83</f>
        <v>25094.326198656061</v>
      </c>
      <c r="C92" s="86">
        <f>1-Ultimate!B83</f>
        <v>0.15605206395409221</v>
      </c>
      <c r="D92" s="87">
        <f>+Ultimate!D83</f>
        <v>4.0556244925038847</v>
      </c>
      <c r="E92" s="88">
        <f>+Ultimate!J83</f>
        <v>0.80687502416648149</v>
      </c>
      <c r="F92" s="88">
        <f>+Ultimate!P83</f>
        <v>0.66367667354740068</v>
      </c>
      <c r="G92" s="87">
        <f>+Ultimate!D83-Ultimate!L83*Ultimate!D93</f>
        <v>3.9945073513387688</v>
      </c>
      <c r="H92" s="88">
        <f>+Ultimate!J83-Ultimate!L83*Ultimate!J93+L92</f>
        <v>0.80978536422196312</v>
      </c>
      <c r="I92" s="87">
        <f>+Ultimate!D83-Ultimate!M83*Ultimate!D103</f>
        <v>4.055623247622786</v>
      </c>
      <c r="J92" s="88">
        <f>+Ultimate!J83-Ultimate!M83*Ultimate!J103+M92</f>
        <v>0.8068750834465338</v>
      </c>
      <c r="K92" s="88">
        <f>v^5*Ultimate!C88/Ultimate!C83</f>
        <v>0.2644525306235096</v>
      </c>
      <c r="L92" s="88">
        <f>+Ultimate!L83</f>
        <v>2.9547628645022962E-2</v>
      </c>
      <c r="M92" s="88">
        <f>+Ultimate!M83</f>
        <v>1.0471534406966615E-6</v>
      </c>
      <c r="N92" s="84">
        <f t="shared" si="1"/>
        <v>94</v>
      </c>
    </row>
    <row r="93" spans="1:14" ht="12.6" customHeight="1" x14ac:dyDescent="0.25">
      <c r="A93" s="84">
        <f>+Ultimate!A84</f>
        <v>95</v>
      </c>
      <c r="B93" s="85">
        <f>+Ultimate!C84</f>
        <v>21178.304801818533</v>
      </c>
      <c r="C93" s="86">
        <f>1-Ultimate!B84</f>
        <v>0.17359936116606756</v>
      </c>
      <c r="D93" s="87">
        <f>+Ultimate!D84</f>
        <v>3.8016630885563925</v>
      </c>
      <c r="E93" s="88">
        <f>+Ultimate!J84</f>
        <v>0.81896842435445727</v>
      </c>
      <c r="F93" s="88">
        <f>+Ultimate!P84</f>
        <v>0.68209357952692917</v>
      </c>
      <c r="G93" s="87">
        <f>+Ultimate!D84-Ultimate!L84*Ultimate!D94</f>
        <v>3.7623857981806337</v>
      </c>
      <c r="H93" s="88">
        <f>+Ultimate!J84-Ultimate!L84*Ultimate!J94+L93</f>
        <v>0.82083877151520768</v>
      </c>
      <c r="I93" s="87">
        <f>+Ultimate!D84-Ultimate!M84*Ultimate!D104</f>
        <v>3.801662842553017</v>
      </c>
      <c r="J93" s="88">
        <f>+Ultimate!J84-Ultimate!M84*Ultimate!J104+M93</f>
        <v>0.81896843606890368</v>
      </c>
      <c r="K93" s="88">
        <f>v^5*Ultimate!C89/Ultimate!C84</f>
        <v>0.23116147057084241</v>
      </c>
      <c r="L93" s="88">
        <f>+Ultimate!L84</f>
        <v>2.0289000130312998E-2</v>
      </c>
      <c r="M93" s="88">
        <f>+Ultimate!M84</f>
        <v>2.1442628284161745E-7</v>
      </c>
      <c r="N93" s="84">
        <f t="shared" si="1"/>
        <v>95</v>
      </c>
    </row>
    <row r="94" spans="1:14" ht="12.6" customHeight="1" x14ac:dyDescent="0.25">
      <c r="A94" s="84"/>
      <c r="B94" s="85"/>
      <c r="C94" s="86"/>
      <c r="D94" s="87"/>
      <c r="E94" s="88"/>
      <c r="F94" s="88"/>
      <c r="G94" s="87"/>
      <c r="H94" s="88"/>
      <c r="I94" s="87"/>
      <c r="J94" s="88"/>
      <c r="K94" s="88"/>
      <c r="L94" s="88"/>
      <c r="M94" s="88"/>
      <c r="N94" s="84"/>
    </row>
    <row r="95" spans="1:14" ht="12.6" customHeight="1" x14ac:dyDescent="0.25">
      <c r="A95" s="84">
        <f>+Ultimate!A85</f>
        <v>96</v>
      </c>
      <c r="B95" s="85">
        <f>+Ultimate!C85</f>
        <v>17501.764617642573</v>
      </c>
      <c r="C95" s="86">
        <f>1-Ultimate!B85</f>
        <v>0.19288739172655056</v>
      </c>
      <c r="D95" s="87">
        <f>+Ultimate!D85</f>
        <v>3.5597095461289503</v>
      </c>
      <c r="E95" s="88">
        <f>+Ultimate!J85</f>
        <v>0.83049002161290697</v>
      </c>
      <c r="F95" s="88">
        <f>+Ultimate!P85</f>
        <v>0.6999133145377503</v>
      </c>
      <c r="G95" s="87">
        <f>+Ultimate!D85-Ultimate!L85*Ultimate!D95</f>
        <v>3.5355835909677218</v>
      </c>
      <c r="H95" s="88">
        <f>+Ultimate!J85-Ultimate!L85*Ultimate!J95+L95</f>
        <v>0.83163887662058444</v>
      </c>
      <c r="I95" s="87">
        <f>+Ultimate!D85-Ultimate!M85*Ultimate!D105</f>
        <v>3.5597095060080384</v>
      </c>
      <c r="J95" s="88">
        <f>+Ultimate!J85-Ultimate!M85*Ultimate!J105+M95</f>
        <v>0.83049002352342649</v>
      </c>
      <c r="K95" s="88">
        <f>v^5*Ultimate!C90/Ultimate!C85</f>
        <v>0.19871816467921061</v>
      </c>
      <c r="L95" s="88">
        <f>+Ultimate!L85</f>
        <v>1.3297015386263853E-2</v>
      </c>
      <c r="M95" s="88">
        <f>+Ultimate!M85</f>
        <v>3.6069731033987794E-8</v>
      </c>
      <c r="N95" s="84">
        <f t="shared" si="1"/>
        <v>96</v>
      </c>
    </row>
    <row r="96" spans="1:14" ht="12.6" customHeight="1" x14ac:dyDescent="0.25">
      <c r="A96" s="84">
        <f>+Ultimate!A86</f>
        <v>97</v>
      </c>
      <c r="B96" s="85">
        <f>+Ultimate!C86</f>
        <v>14125.894889933468</v>
      </c>
      <c r="C96" s="86">
        <f>1-Ultimate!B86</f>
        <v>0.21403028602038132</v>
      </c>
      <c r="D96" s="87">
        <f>+Ultimate!D86</f>
        <v>3.3300124367835524</v>
      </c>
      <c r="E96" s="88">
        <f>+Ultimate!J86</f>
        <v>0.84142797920078305</v>
      </c>
      <c r="F96" s="88">
        <f>+Ultimate!P86</f>
        <v>0.71708338045839704</v>
      </c>
      <c r="G96" s="87">
        <f>+Ultimate!D86-Ultimate!L86*Ultimate!D96</f>
        <v>3.3159247039849826</v>
      </c>
      <c r="H96" s="88">
        <f>+Ultimate!J86-Ultimate!L86*Ultimate!J96+L96</f>
        <v>0.84209882361976263</v>
      </c>
      <c r="I96" s="87">
        <f>+Ultimate!D86-Ultimate!M86*Ultimate!D106</f>
        <v>3.3300124315132349</v>
      </c>
      <c r="J96" s="88">
        <f>+Ultimate!J86-Ultimate!M86*Ultimate!J106+M96</f>
        <v>0.84142797945175052</v>
      </c>
      <c r="K96" s="88">
        <f>v^5*Ultimate!C91/Ultimate!C86</f>
        <v>0.16765465990987893</v>
      </c>
      <c r="L96" s="88">
        <f>+Ultimate!L86</f>
        <v>8.2697597906634304E-3</v>
      </c>
      <c r="M96" s="88">
        <f>+Ultimate!M86</f>
        <v>4.864240470086509E-9</v>
      </c>
      <c r="N96" s="84">
        <f t="shared" si="1"/>
        <v>97</v>
      </c>
    </row>
    <row r="97" spans="1:14" ht="12.6" customHeight="1" x14ac:dyDescent="0.25">
      <c r="A97" s="84">
        <f>+Ultimate!A87</f>
        <v>98</v>
      </c>
      <c r="B97" s="85">
        <f>+Ultimate!C87</f>
        <v>11102.525566347165</v>
      </c>
      <c r="C97" s="86">
        <f>1-Ultimate!B87</f>
        <v>0.23713449116042085</v>
      </c>
      <c r="D97" s="87">
        <f>+Ultimate!D87</f>
        <v>3.1127319731383083</v>
      </c>
      <c r="E97" s="88">
        <f>+Ultimate!J87</f>
        <v>0.85177466794579471</v>
      </c>
      <c r="F97" s="88">
        <f>+Ultimate!P87</f>
        <v>0.73355770671584974</v>
      </c>
      <c r="G97" s="87">
        <f>+Ultimate!D87-Ultimate!L87*Ultimate!D97</f>
        <v>3.1049595723070214</v>
      </c>
      <c r="H97" s="88">
        <f>+Ultimate!J87-Ultimate!L87*Ultimate!J97+L97</f>
        <v>0.85214478227109414</v>
      </c>
      <c r="I97" s="87">
        <f>+Ultimate!D87-Ultimate!M87*Ultimate!D107</f>
        <v>3.1127319725958178</v>
      </c>
      <c r="J97" s="88">
        <f>+Ultimate!J87-Ultimate!M87*Ultimate!J107+M97</f>
        <v>0.8517746679716276</v>
      </c>
      <c r="K97" s="88">
        <f>v^5*Ultimate!C92/Ultimate!C87</f>
        <v>0.13849680993671745</v>
      </c>
      <c r="L97" s="88">
        <f>+Ultimate!L87</f>
        <v>4.8490338993718548E-3</v>
      </c>
      <c r="M97" s="88">
        <f>+Ultimate!M87</f>
        <v>5.1167160190625928E-10</v>
      </c>
      <c r="N97" s="84">
        <f t="shared" si="1"/>
        <v>98</v>
      </c>
    </row>
    <row r="98" spans="1:14" ht="12.6" customHeight="1" x14ac:dyDescent="0.25">
      <c r="A98" s="84">
        <f>+Ultimate!A88</f>
        <v>99</v>
      </c>
      <c r="B98" s="85">
        <f>+Ultimate!C88</f>
        <v>8469.7338155758662</v>
      </c>
      <c r="C98" s="86">
        <f>1-Ultimate!B88</f>
        <v>0.26229389629347677</v>
      </c>
      <c r="D98" s="87">
        <f>+Ultimate!D88</f>
        <v>2.9079418928896921</v>
      </c>
      <c r="E98" s="88">
        <f>+Ultimate!J88</f>
        <v>0.86152657652906206</v>
      </c>
      <c r="F98" s="88">
        <f>+Ultimate!P88</f>
        <v>0.74929705678174319</v>
      </c>
      <c r="G98" s="87">
        <f>+Ultimate!D88-Ultimate!L88*Ultimate!D98</f>
        <v>2.9039182016322647</v>
      </c>
      <c r="H98" s="88">
        <f>+Ultimate!J88-Ultimate!L88*Ultimate!J98+L98</f>
        <v>0.86171818087465391</v>
      </c>
      <c r="I98" s="87">
        <f>+Ultimate!D88-Ultimate!M88*Ultimate!D108</f>
        <v>2.9079418928472736</v>
      </c>
      <c r="J98" s="88">
        <f>+Ultimate!J88-Ultimate!M88*Ultimate!J108+M98</f>
        <v>0.861526576531082</v>
      </c>
      <c r="K98" s="88">
        <f>v^5*Ultimate!C93/Ultimate!C88</f>
        <v>0.11173131365147997</v>
      </c>
      <c r="L98" s="88">
        <f>+Ultimate!L88</f>
        <v>2.6611519547050382E-3</v>
      </c>
      <c r="M98" s="88">
        <f>+Ultimate!M88</f>
        <v>4.0709207671026848E-11</v>
      </c>
      <c r="N98" s="84">
        <f t="shared" si="1"/>
        <v>99</v>
      </c>
    </row>
    <row r="99" spans="1:14" ht="12.6" customHeight="1" x14ac:dyDescent="0.25">
      <c r="A99" s="84">
        <f>+Ultimate!A89</f>
        <v>100</v>
      </c>
      <c r="B99" s="85">
        <f>+Ultimate!C89</f>
        <v>6248.1743325198568</v>
      </c>
      <c r="C99" s="86">
        <f>1-Ultimate!B89</f>
        <v>0.28958395257968106</v>
      </c>
      <c r="D99" s="87">
        <f>+Ultimate!D89</f>
        <v>2.7156329295211474</v>
      </c>
      <c r="E99" s="88">
        <f>+Ultimate!J89</f>
        <v>0.87068414621327861</v>
      </c>
      <c r="F99" s="88">
        <f>+Ultimate!P89</f>
        <v>0.76426927468217132</v>
      </c>
      <c r="G99" s="87">
        <f>+Ultimate!D89-Ultimate!L89*Ultimate!D99</f>
        <v>2.7136935850306108</v>
      </c>
      <c r="H99" s="88">
        <f>+Ultimate!J89-Ultimate!L89*Ultimate!J99+L99</f>
        <v>0.87077649595092321</v>
      </c>
      <c r="I99" s="87">
        <f>+Ultimate!D89-Ultimate!M89*Ultimate!D109</f>
        <v>2.7156329295187147</v>
      </c>
      <c r="J99" s="88">
        <f>+Ultimate!J89-Ultimate!M89*Ultimate!J109+M99</f>
        <v>0.87068414621339441</v>
      </c>
      <c r="K99" s="88">
        <f>v^5*Ultimate!C94/Ultimate!C89</f>
        <v>8.7769817695874081E-2</v>
      </c>
      <c r="L99" s="88">
        <f>+Ultimate!L89</f>
        <v>1.3557247354405249E-3</v>
      </c>
      <c r="M99" s="88">
        <f>+Ultimate!M89</f>
        <v>2.3663607382045608E-12</v>
      </c>
      <c r="N99" s="84">
        <f t="shared" si="1"/>
        <v>100</v>
      </c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9"/>
  <sheetViews>
    <sheetView workbookViewId="0">
      <selection activeCell="C18" sqref="C18"/>
    </sheetView>
  </sheetViews>
  <sheetFormatPr defaultRowHeight="15" x14ac:dyDescent="0.25"/>
  <cols>
    <col min="1" max="1" width="6" style="79" customWidth="1"/>
    <col min="2" max="2" width="7.5703125" customWidth="1"/>
    <col min="3" max="9" width="9.7109375" customWidth="1"/>
    <col min="10" max="10" width="5.7109375" style="79" customWidth="1"/>
  </cols>
  <sheetData>
    <row r="3" spans="1:10" ht="19.5" x14ac:dyDescent="0.5">
      <c r="A3" s="79" t="s">
        <v>10</v>
      </c>
      <c r="B3" s="8" t="s">
        <v>51</v>
      </c>
      <c r="C3" s="8" t="s">
        <v>50</v>
      </c>
      <c r="D3" s="8" t="s">
        <v>55</v>
      </c>
      <c r="E3" s="8" t="s">
        <v>65</v>
      </c>
      <c r="F3" s="8" t="s">
        <v>53</v>
      </c>
      <c r="G3" s="8" t="s">
        <v>54</v>
      </c>
      <c r="H3" s="8" t="s">
        <v>56</v>
      </c>
      <c r="I3" s="8" t="s">
        <v>66</v>
      </c>
      <c r="J3" s="79" t="s">
        <v>10</v>
      </c>
    </row>
    <row r="4" spans="1:10" ht="12.6" customHeight="1" x14ac:dyDescent="0.25">
      <c r="A4" s="84">
        <f>+Ultimate!A9</f>
        <v>20</v>
      </c>
      <c r="B4" s="87">
        <f>+Ultimate!R9</f>
        <v>19.582870425301515</v>
      </c>
      <c r="C4" s="88">
        <f>+Ultimate!S9</f>
        <v>6.7482360699926858E-2</v>
      </c>
      <c r="D4" s="88">
        <f>+Ultimate!U9</f>
        <v>1.0441751527989429E-2</v>
      </c>
      <c r="E4" s="87">
        <f>+Ultimate!R9-v^10*Ultimate!Q19/Ultimate!Q9*Ultimate!R19</f>
        <v>8.0904797437346048</v>
      </c>
      <c r="F4" s="87">
        <f>+Ultimate!W9</f>
        <v>19.138650086686454</v>
      </c>
      <c r="G4" s="88">
        <f>+Ultimate!X9</f>
        <v>8.8635710157786929E-2</v>
      </c>
      <c r="H4" s="88">
        <f>+Ultimate!Z9</f>
        <v>1.5139788622015149E-2</v>
      </c>
      <c r="I4" s="87">
        <f>+Ultimate!W9-v^10*Ultimate!V19/Ultimate!V9*Ultimate!W19</f>
        <v>8.0874440527444733</v>
      </c>
      <c r="J4" s="84">
        <f>+A4</f>
        <v>20</v>
      </c>
    </row>
    <row r="5" spans="1:10" ht="12.6" customHeight="1" x14ac:dyDescent="0.25">
      <c r="A5" s="84">
        <f>+Ultimate!A10</f>
        <v>21</v>
      </c>
      <c r="B5" s="87">
        <f>+Ultimate!R10</f>
        <v>19.521759516133955</v>
      </c>
      <c r="C5" s="88">
        <f>+Ultimate!S10</f>
        <v>7.0392403993620234E-2</v>
      </c>
      <c r="D5" s="88">
        <f>+Ultimate!U10</f>
        <v>1.1018315839119497E-2</v>
      </c>
      <c r="E5" s="87">
        <f>+Ultimate!R10-v^10*Ultimate!Q20/Ultimate!Q10*Ultimate!R20</f>
        <v>8.0901403085362524</v>
      </c>
      <c r="F5" s="87">
        <f>+Ultimate!W10</f>
        <v>19.056349545623142</v>
      </c>
      <c r="G5" s="88">
        <f>+Ultimate!X10</f>
        <v>9.2554783541754171E-2</v>
      </c>
      <c r="H5" s="88">
        <f>+Ultimate!Z10</f>
        <v>1.6135727595613436E-2</v>
      </c>
      <c r="I5" s="87">
        <f>+Ultimate!W10-v^10*Ultimate!V20/Ultimate!V10*Ultimate!W20</f>
        <v>8.086728563812855</v>
      </c>
      <c r="J5" s="84">
        <f t="shared" ref="J5:J80" si="0">+A5</f>
        <v>21</v>
      </c>
    </row>
    <row r="6" spans="1:10" ht="12.6" customHeight="1" x14ac:dyDescent="0.25">
      <c r="A6" s="84">
        <f>+Ultimate!A11</f>
        <v>22</v>
      </c>
      <c r="B6" s="87">
        <f>+Ultimate!R11</f>
        <v>19.457704185911926</v>
      </c>
      <c r="C6" s="88">
        <f>+Ultimate!S11</f>
        <v>7.3442657813716838E-2</v>
      </c>
      <c r="D6" s="88">
        <f>+Ultimate!U11</f>
        <v>1.1647023003195756E-2</v>
      </c>
      <c r="E6" s="87">
        <f>+Ultimate!R11-v^10*Ultimate!Q21/Ultimate!Q11*Ultimate!R21</f>
        <v>8.0897588117871067</v>
      </c>
      <c r="F6" s="87">
        <f>+Ultimate!W11</f>
        <v>18.970179550137974</v>
      </c>
      <c r="G6" s="88">
        <f>+Ultimate!X11</f>
        <v>9.6658116660095494E-2</v>
      </c>
      <c r="H6" s="88">
        <f>+Ultimate!Z11</f>
        <v>1.7219117861195121E-2</v>
      </c>
      <c r="I6" s="87">
        <f>+Ultimate!W11-v^10*Ultimate!V21/Ultimate!V11*Ultimate!W21</f>
        <v>8.0859244805625412</v>
      </c>
      <c r="J6" s="84">
        <f t="shared" si="0"/>
        <v>22</v>
      </c>
    </row>
    <row r="7" spans="1:10" ht="12.6" customHeight="1" x14ac:dyDescent="0.25">
      <c r="A7" s="84">
        <f>+Ultimate!A12</f>
        <v>23</v>
      </c>
      <c r="B7" s="87">
        <f>+Ultimate!R12</f>
        <v>19.390572372464238</v>
      </c>
      <c r="C7" s="88">
        <f>+Ultimate!S12</f>
        <v>7.6639410835035227E-2</v>
      </c>
      <c r="D7" s="88">
        <f>+Ultimate!U12</f>
        <v>1.2332355362861147E-2</v>
      </c>
      <c r="E7" s="87">
        <f>+Ultimate!R12-v^10*Ultimate!Q22/Ultimate!Q12*Ultimate!R22</f>
        <v>8.0893300453350019</v>
      </c>
      <c r="F7" s="87">
        <f>+Ultimate!W12</f>
        <v>18.879977860437695</v>
      </c>
      <c r="G7" s="88">
        <f>+Ultimate!X12</f>
        <v>0.10095343521725164</v>
      </c>
      <c r="H7" s="88">
        <f>+Ultimate!Z12</f>
        <v>1.8397125401894088E-2</v>
      </c>
      <c r="I7" s="87">
        <f>+Ultimate!W12-v^10*Ultimate!V22/Ultimate!V12*Ultimate!W22</f>
        <v>8.0850208505329988</v>
      </c>
      <c r="J7" s="84">
        <f t="shared" si="0"/>
        <v>23</v>
      </c>
    </row>
    <row r="8" spans="1:10" ht="12.6" customHeight="1" x14ac:dyDescent="0.25">
      <c r="A8" s="84">
        <f>+Ultimate!A13</f>
        <v>24</v>
      </c>
      <c r="B8" s="87">
        <f>+Ultimate!R13</f>
        <v>19.320227263177618</v>
      </c>
      <c r="C8" s="88">
        <f>+Ultimate!S13</f>
        <v>7.9989177943921907E-2</v>
      </c>
      <c r="D8" s="88">
        <f>+Ultimate!U13</f>
        <v>1.3079148934952323E-2</v>
      </c>
      <c r="E8" s="87">
        <f>+Ultimate!R13-v^10*Ultimate!Q23/Ultimate!Q13*Ultimate!R23</f>
        <v>8.088848157185561</v>
      </c>
      <c r="F8" s="87">
        <f>+Ultimate!W13</f>
        <v>18.785577768945966</v>
      </c>
      <c r="G8" s="88">
        <f>+Ultimate!X13</f>
        <v>0.10544867766923871</v>
      </c>
      <c r="H8" s="88">
        <f>+Ultimate!Z13</f>
        <v>1.9677433497354846E-2</v>
      </c>
      <c r="I8" s="87">
        <f>+Ultimate!W13-v^10*Ultimate!V23/Ultimate!V13*Ultimate!W23</f>
        <v>8.0840053718985398</v>
      </c>
      <c r="J8" s="84">
        <f t="shared" si="0"/>
        <v>24</v>
      </c>
    </row>
    <row r="9" spans="1:10" ht="12.6" customHeight="1" x14ac:dyDescent="0.25">
      <c r="A9" s="84">
        <f>+Ultimate!A14</f>
        <v>25</v>
      </c>
      <c r="B9" s="87">
        <f>+Ultimate!R14</f>
        <v>19.24652726897386</v>
      </c>
      <c r="C9" s="88">
        <f>+Ultimate!S14</f>
        <v>8.3498701477434212E-2</v>
      </c>
      <c r="D9" s="88">
        <f>+Ultimate!U14</f>
        <v>1.389261691643906E-2</v>
      </c>
      <c r="E9" s="87">
        <f>+Ultimate!R14-v^10*Ultimate!Q24/Ultimate!Q14*Ultimate!R24</f>
        <v>8.0883065721836758</v>
      </c>
      <c r="F9" s="87">
        <f>+Ultimate!W14</f>
        <v>18.686808271303402</v>
      </c>
      <c r="G9" s="88">
        <f>+Ultimate!X14</f>
        <v>0.11015198708078944</v>
      </c>
      <c r="H9" s="88">
        <f>+Ultimate!Z14</f>
        <v>2.1068270247831977E-2</v>
      </c>
      <c r="I9" s="87">
        <f>+Ultimate!W14-v^10*Ultimate!V24/Ultimate!V14*Ultimate!W24</f>
        <v>8.0828642284433876</v>
      </c>
      <c r="J9" s="84">
        <f t="shared" si="0"/>
        <v>25</v>
      </c>
    </row>
    <row r="10" spans="1:10" ht="12.6" customHeight="1" x14ac:dyDescent="0.25">
      <c r="A10" s="84"/>
      <c r="B10" s="87"/>
      <c r="C10" s="88"/>
      <c r="D10" s="88"/>
      <c r="E10" s="87"/>
      <c r="F10" s="87"/>
      <c r="G10" s="88"/>
      <c r="H10" s="88"/>
      <c r="I10" s="87"/>
      <c r="J10" s="84"/>
    </row>
    <row r="11" spans="1:10" ht="12.6" customHeight="1" x14ac:dyDescent="0.25">
      <c r="A11" s="84">
        <f>+Ultimate!A15</f>
        <v>26</v>
      </c>
      <c r="B11" s="87">
        <f>+Ultimate!R15</f>
        <v>19.169326019394827</v>
      </c>
      <c r="C11" s="88">
        <f>+Ultimate!S15</f>
        <v>8.7174951457388183E-2</v>
      </c>
      <c r="D11" s="88">
        <f>+Ultimate!U15</f>
        <v>1.4778374110707038E-2</v>
      </c>
      <c r="E11" s="87">
        <f>+Ultimate!R15-v^10*Ultimate!Q25/Ultimate!Q15*Ultimate!R25</f>
        <v>8.0876979029956217</v>
      </c>
      <c r="F11" s="87">
        <f>+Ultimate!W15</f>
        <v>18.583494284239045</v>
      </c>
      <c r="G11" s="88">
        <f>+Ultimate!X15</f>
        <v>0.11507170075052064</v>
      </c>
      <c r="H11" s="88">
        <f>+Ultimate!Z15</f>
        <v>2.2578436080953002E-2</v>
      </c>
      <c r="I11" s="87">
        <f>+Ultimate!W15-v^10*Ultimate!V25/Ultimate!V15*Ultimate!W25</f>
        <v>8.081581904676046</v>
      </c>
      <c r="J11" s="84">
        <f t="shared" si="0"/>
        <v>26</v>
      </c>
    </row>
    <row r="12" spans="1:10" ht="12.6" customHeight="1" x14ac:dyDescent="0.25">
      <c r="A12" s="84">
        <f>+Ultimate!A16</f>
        <v>27</v>
      </c>
      <c r="B12" s="87">
        <f>+Ultimate!R16</f>
        <v>19.088472381951252</v>
      </c>
      <c r="C12" s="88">
        <f>+Ultimate!S16</f>
        <v>9.1025124668986934E-2</v>
      </c>
      <c r="D12" s="88">
        <f>+Ultimate!U16</f>
        <v>1.5742462204418439E-2</v>
      </c>
      <c r="E12" s="87">
        <f>+Ultimate!R16-v^10*Ultimate!Q26/Ultimate!Q16*Ultimate!R26</f>
        <v>8.0870138502248832</v>
      </c>
      <c r="F12" s="87">
        <f>+Ultimate!W16</f>
        <v>18.475456915639008</v>
      </c>
      <c r="G12" s="88">
        <f>+Ultimate!X16</f>
        <v>0.12021633735052251</v>
      </c>
      <c r="H12" s="88">
        <f>+Ultimate!Z16</f>
        <v>2.4217330955609295E-2</v>
      </c>
      <c r="I12" s="87">
        <f>+Ultimate!W16-v^10*Ultimate!V26/Ultimate!V16*Ultimate!W26</f>
        <v>8.0801409787780099</v>
      </c>
      <c r="J12" s="84">
        <f t="shared" si="0"/>
        <v>27</v>
      </c>
    </row>
    <row r="13" spans="1:10" ht="12.6" customHeight="1" x14ac:dyDescent="0.25">
      <c r="A13" s="84">
        <f>+Ultimate!A17</f>
        <v>28</v>
      </c>
      <c r="B13" s="87">
        <f>+Ultimate!R17</f>
        <v>19.003810509196661</v>
      </c>
      <c r="C13" s="88">
        <f>+Ultimate!S17</f>
        <v>9.5056642419205639E-2</v>
      </c>
      <c r="D13" s="88">
        <f>+Ultimate!U17</f>
        <v>1.6791375802052588E-2</v>
      </c>
      <c r="E13" s="87">
        <f>+Ultimate!R17-v^10*Ultimate!Q27/Ultimate!Q17*Ultimate!R27</f>
        <v>8.0862450903593501</v>
      </c>
      <c r="F13" s="87">
        <f>+Ultimate!W17</f>
        <v>18.362513792498046</v>
      </c>
      <c r="G13" s="88">
        <f>+Ultimate!X17</f>
        <v>0.12559458130961587</v>
      </c>
      <c r="H13" s="88">
        <f>+Ultimate!Z17</f>
        <v>2.5994980926603017E-2</v>
      </c>
      <c r="I13" s="87">
        <f>+Ultimate!W17-v^10*Ultimate!V27/Ultimate!V17*Ultimate!W27</f>
        <v>8.0785218908370613</v>
      </c>
      <c r="J13" s="84">
        <f t="shared" si="0"/>
        <v>28</v>
      </c>
    </row>
    <row r="14" spans="1:10" ht="12.6" customHeight="1" x14ac:dyDescent="0.25">
      <c r="A14" s="84">
        <f>+Ultimate!A18</f>
        <v>29</v>
      </c>
      <c r="B14" s="87">
        <f>+Ultimate!R18</f>
        <v>18.915179917309601</v>
      </c>
      <c r="C14" s="88">
        <f>+Ultimate!S18</f>
        <v>9.9277146794779947E-2</v>
      </c>
      <c r="D14" s="88">
        <f>+Ultimate!U18</f>
        <v>1.7932089098588122E-2</v>
      </c>
      <c r="E14" s="87">
        <f>+Ultimate!R18-v^10*Ultimate!Q28/Ultimate!Q18*Ultimate!R28</f>
        <v>8.0853811500979695</v>
      </c>
      <c r="F14" s="87">
        <f>+Ultimate!W18</f>
        <v>18.244479452790284</v>
      </c>
      <c r="G14" s="88">
        <f>+Ultimate!X18</f>
        <v>0.13121526415284268</v>
      </c>
      <c r="H14" s="88">
        <f>+Ultimate!Z18</f>
        <v>2.7922063677497277E-2</v>
      </c>
      <c r="I14" s="87">
        <f>+Ultimate!W18-v^10*Ultimate!V28/Ultimate!V18*Ultimate!W28</f>
        <v>8.0767026835510052</v>
      </c>
      <c r="J14" s="84">
        <f t="shared" si="0"/>
        <v>29</v>
      </c>
    </row>
    <row r="15" spans="1:10" ht="12.6" customHeight="1" x14ac:dyDescent="0.25">
      <c r="A15" s="84">
        <f>+Ultimate!A19</f>
        <v>30</v>
      </c>
      <c r="B15" s="87">
        <f>+Ultimate!R19</f>
        <v>18.822415600303049</v>
      </c>
      <c r="C15" s="88">
        <f>+Ultimate!S19</f>
        <v>0.10369449522366336</v>
      </c>
      <c r="D15" s="88">
        <f>+Ultimate!U19</f>
        <v>1.9172083040376542E-2</v>
      </c>
      <c r="E15" s="87">
        <f>+Ultimate!R19-v^10*Ultimate!Q29/Ultimate!Q19*Ultimate!R29</f>
        <v>8.0844102654397361</v>
      </c>
      <c r="F15" s="87">
        <f>+Ultimate!W19</f>
        <v>18.121165807627765</v>
      </c>
      <c r="G15" s="88">
        <f>+Ultimate!X19</f>
        <v>0.13708734249391497</v>
      </c>
      <c r="H15" s="88">
        <f>+Ultimate!Z19</f>
        <v>3.0009932567462205E-2</v>
      </c>
      <c r="I15" s="87">
        <f>+Ultimate!W19-v^10*Ultimate!V29/Ultimate!V19*Ultimate!W29</f>
        <v>8.0746587123039983</v>
      </c>
      <c r="J15" s="84">
        <f t="shared" si="0"/>
        <v>30</v>
      </c>
    </row>
    <row r="16" spans="1:10" ht="12.6" customHeight="1" x14ac:dyDescent="0.25">
      <c r="A16" s="84"/>
      <c r="B16" s="87"/>
      <c r="C16" s="88"/>
      <c r="D16" s="88"/>
      <c r="E16" s="87"/>
      <c r="F16" s="87"/>
      <c r="G16" s="88"/>
      <c r="H16" s="88"/>
      <c r="I16" s="87"/>
      <c r="J16" s="84"/>
    </row>
    <row r="17" spans="1:10" ht="12.6" customHeight="1" x14ac:dyDescent="0.25">
      <c r="A17" s="84">
        <f>+Ultimate!A20</f>
        <v>31</v>
      </c>
      <c r="B17" s="87">
        <f>+Ultimate!R20</f>
        <v>18.725348184328251</v>
      </c>
      <c r="C17" s="88">
        <f>+Ultimate!S20</f>
        <v>0.10831675312722522</v>
      </c>
      <c r="D17" s="88">
        <f>+Ultimate!U20</f>
        <v>2.0519372789665979E-2</v>
      </c>
      <c r="E17" s="87">
        <f>+Ultimate!R20-v^10*Ultimate!Q30/Ultimate!Q20*Ultimate!R30</f>
        <v>8.083319223736229</v>
      </c>
      <c r="F17" s="87">
        <f>+Ultimate!W20</f>
        <v>17.992382680379546</v>
      </c>
      <c r="G17" s="88">
        <f>+Ultimate!X20</f>
        <v>0.14321987236287781</v>
      </c>
      <c r="H17" s="88">
        <f>+Ultimate!Z20</f>
        <v>3.2270638670741647E-2</v>
      </c>
      <c r="I17" s="87">
        <f>+Ultimate!W20-v^10*Ultimate!V30/Ultimate!V20*Ultimate!W30</f>
        <v>8.0723623212153299</v>
      </c>
      <c r="J17" s="84">
        <f t="shared" si="0"/>
        <v>31</v>
      </c>
    </row>
    <row r="18" spans="1:10" ht="12.6" customHeight="1" x14ac:dyDescent="0.25">
      <c r="A18" s="84">
        <f>+Ultimate!A21</f>
        <v>32</v>
      </c>
      <c r="B18" s="87">
        <f>+Ultimate!R21</f>
        <v>18.623804126896996</v>
      </c>
      <c r="C18" s="88">
        <f>+Ultimate!S21</f>
        <v>0.11315218443347541</v>
      </c>
      <c r="D18" s="88">
        <f>+Ultimate!U21</f>
        <v>2.1982535269229775E-2</v>
      </c>
      <c r="E18" s="87">
        <f>+Ultimate!R21-v^10*Ultimate!Q31/Ultimate!Q21*Ultimate!R31</f>
        <v>8.0820931867095158</v>
      </c>
      <c r="F18" s="87">
        <f>+Ultimate!W21</f>
        <v>17.857938429687664</v>
      </c>
      <c r="G18" s="88">
        <f>+Ultimate!X21</f>
        <v>0.14962197953868173</v>
      </c>
      <c r="H18" s="88">
        <f>+Ultimate!Z21</f>
        <v>3.4716950214792708E-2</v>
      </c>
      <c r="I18" s="87">
        <f>+Ultimate!W21-v^10*Ultimate!V31/Ultimate!V21*Ultimate!W31</f>
        <v>8.0697824814421821</v>
      </c>
      <c r="J18" s="84">
        <f t="shared" si="0"/>
        <v>32</v>
      </c>
    </row>
    <row r="19" spans="1:10" ht="12.6" customHeight="1" x14ac:dyDescent="0.25">
      <c r="A19" s="84">
        <f>+Ultimate!A22</f>
        <v>33</v>
      </c>
      <c r="B19" s="87">
        <f>+Ultimate!R22</f>
        <v>18.517605966208627</v>
      </c>
      <c r="C19" s="88">
        <f>+Ultimate!S22</f>
        <v>0.11820923970435004</v>
      </c>
      <c r="D19" s="88">
        <f>+Ultimate!U22</f>
        <v>2.3570736519739732E-2</v>
      </c>
      <c r="E19" s="87">
        <f>+Ultimate!R22-v^10*Ultimate!Q32/Ultimate!Q22*Ultimate!R32</f>
        <v>8.0807154922193725</v>
      </c>
      <c r="F19" s="87">
        <f>+Ultimate!W22</f>
        <v>17.717640663525053</v>
      </c>
      <c r="G19" s="88">
        <f>+Ultimate!X22</f>
        <v>0.15630282554642516</v>
      </c>
      <c r="H19" s="88">
        <f>+Ultimate!Z22</f>
        <v>3.7362368745405439E-2</v>
      </c>
      <c r="I19" s="87">
        <f>+Ultimate!W22-v^10*Ultimate!V32/Ultimate!V22*Ultimate!W32</f>
        <v>8.0668843876861587</v>
      </c>
      <c r="J19" s="84">
        <f t="shared" si="0"/>
        <v>33</v>
      </c>
    </row>
    <row r="20" spans="1:10" ht="12.6" customHeight="1" x14ac:dyDescent="0.25">
      <c r="A20" s="84">
        <f>+Ultimate!A23</f>
        <v>34</v>
      </c>
      <c r="B20" s="87">
        <f>+Ultimate!R23</f>
        <v>18.406572626129591</v>
      </c>
      <c r="C20" s="88">
        <f>+Ultimate!S23</f>
        <v>0.1234965416128756</v>
      </c>
      <c r="D20" s="88">
        <f>+Ultimate!U23</f>
        <v>2.5293758553704415E-2</v>
      </c>
      <c r="E20" s="87">
        <f>+Ultimate!R23-v^10*Ultimate!Q33/Ultimate!Q23*Ultimate!R33</f>
        <v>8.0791674323265923</v>
      </c>
      <c r="F20" s="87">
        <f>+Ultimate!W23</f>
        <v>17.571297051577567</v>
      </c>
      <c r="G20" s="88">
        <f>+Ultimate!X23</f>
        <v>0.16327156897249595</v>
      </c>
      <c r="H20" s="88">
        <f>+Ultimate!Z23</f>
        <v>4.0221141264685678E-2</v>
      </c>
      <c r="I20" s="87">
        <f>+Ultimate!W23-v^10*Ultimate!V33/Ultimate!V23*Ultimate!W33</f>
        <v>8.0636290085140452</v>
      </c>
      <c r="J20" s="84">
        <f t="shared" si="0"/>
        <v>34</v>
      </c>
    </row>
    <row r="21" spans="1:10" ht="12.6" customHeight="1" x14ac:dyDescent="0.25">
      <c r="A21" s="84">
        <f>+Ultimate!A24</f>
        <v>35</v>
      </c>
      <c r="B21" s="87">
        <f>+Ultimate!R24</f>
        <v>18.290519782728541</v>
      </c>
      <c r="C21" s="88">
        <f>+Ultimate!S24</f>
        <v>0.12902286748911607</v>
      </c>
      <c r="D21" s="88">
        <f>+Ultimate!U24</f>
        <v>2.7162025335682571E-2</v>
      </c>
      <c r="E21" s="87">
        <f>+Ultimate!R24-v^10*Ultimate!Q34/Ultimate!Q24*Ultimate!R34</f>
        <v>8.0774280049422877</v>
      </c>
      <c r="F21" s="87">
        <f>+Ultimate!W24</f>
        <v>17.418716243278677</v>
      </c>
      <c r="G21" s="88">
        <f>+Ultimate!X24</f>
        <v>0.17053732174863345</v>
      </c>
      <c r="H21" s="88">
        <f>+Ultimate!Z24</f>
        <v>4.3308267501356523E-2</v>
      </c>
      <c r="I21" s="87">
        <f>+Ultimate!W24-v^10*Ultimate!V34/Ultimate!V24*Ultimate!W34</f>
        <v>8.059972585762937</v>
      </c>
      <c r="J21" s="84">
        <f t="shared" si="0"/>
        <v>35</v>
      </c>
    </row>
    <row r="22" spans="1:10" ht="12.6" customHeight="1" x14ac:dyDescent="0.25">
      <c r="A22" s="84"/>
      <c r="B22" s="87"/>
      <c r="C22" s="88"/>
      <c r="D22" s="88"/>
      <c r="E22" s="87"/>
      <c r="F22" s="87"/>
      <c r="G22" s="88"/>
      <c r="H22" s="88"/>
      <c r="I22" s="87"/>
      <c r="J22" s="84"/>
    </row>
    <row r="23" spans="1:10" ht="12.6" customHeight="1" x14ac:dyDescent="0.25">
      <c r="A23" s="84">
        <f>+Ultimate!A25</f>
        <v>36</v>
      </c>
      <c r="B23" s="87">
        <f>+Ultimate!R25</f>
        <v>18.169260298610496</v>
      </c>
      <c r="C23" s="88">
        <f>+Ultimate!S25</f>
        <v>0.13479712863759452</v>
      </c>
      <c r="D23" s="88">
        <f>+Ultimate!U25</f>
        <v>2.9186627458943737E-2</v>
      </c>
      <c r="E23" s="87">
        <f>+Ultimate!R25-v^10*Ultimate!Q35/Ultimate!Q25*Ultimate!R35</f>
        <v>8.075473636076822</v>
      </c>
      <c r="F23" s="87">
        <f>+Ultimate!W25</f>
        <v>17.259708898759435</v>
      </c>
      <c r="G23" s="88">
        <f>+Ultimate!X25</f>
        <v>0.17810910005907366</v>
      </c>
      <c r="H23" s="88">
        <f>+Ultimate!Z25</f>
        <v>4.6639501383417437E-2</v>
      </c>
      <c r="I23" s="87">
        <f>+Ultimate!W25-v^10*Ultimate!V35/Ultimate!V25*Ultimate!W35</f>
        <v>8.0558660779694797</v>
      </c>
      <c r="J23" s="84">
        <f t="shared" si="0"/>
        <v>36</v>
      </c>
    </row>
    <row r="24" spans="1:10" ht="12.6" customHeight="1" x14ac:dyDescent="0.25">
      <c r="A24" s="84">
        <f>+Ultimate!A26</f>
        <v>37</v>
      </c>
      <c r="B24" s="87">
        <f>+Ultimate!R26</f>
        <v>18.042604731609785</v>
      </c>
      <c r="C24" s="88">
        <f>+Ultimate!S26</f>
        <v>0.14082834611381878</v>
      </c>
      <c r="D24" s="88">
        <f>+Ultimate!U26</f>
        <v>3.1379345023704097E-2</v>
      </c>
      <c r="E24" s="87">
        <f>+Ultimate!R26-v^10*Ultimate!Q36/Ultimate!Q26*Ultimate!R36</f>
        <v>8.0732778694065672</v>
      </c>
      <c r="F24" s="87">
        <f>+Ultimate!W26</f>
        <v>17.094088839772763</v>
      </c>
      <c r="G24" s="88">
        <f>+Ultimate!X26</f>
        <v>0.18599576953462948</v>
      </c>
      <c r="H24" s="88">
        <f>+Ultimate!Z26</f>
        <v>5.0231345692157037E-2</v>
      </c>
      <c r="I24" s="87">
        <f>+Ultimate!W26-v^10*Ultimate!V36/Ultimate!V26*Ultimate!W36</f>
        <v>8.0512545424559647</v>
      </c>
      <c r="J24" s="84">
        <f t="shared" si="0"/>
        <v>37</v>
      </c>
    </row>
    <row r="25" spans="1:10" ht="12.6" customHeight="1" x14ac:dyDescent="0.25">
      <c r="A25" s="84">
        <f>+Ultimate!A27</f>
        <v>38</v>
      </c>
      <c r="B25" s="87">
        <f>+Ultimate!R27</f>
        <v>17.910361924682437</v>
      </c>
      <c r="C25" s="88">
        <f>+Ultimate!S27</f>
        <v>0.14712562263416873</v>
      </c>
      <c r="D25" s="88">
        <f>+Ultimate!U27</f>
        <v>3.3752668151540766E-2</v>
      </c>
      <c r="E25" s="87">
        <f>+Ultimate!R27-v^10*Ultimate!Q37/Ultimate!Q27*Ultimate!R37</f>
        <v>8.0708110195643794</v>
      </c>
      <c r="F25" s="87">
        <f>+Ultimate!W27</f>
        <v>16.92167432728364</v>
      </c>
      <c r="G25" s="88">
        <f>+Ultimate!X27</f>
        <v>0.19420598441506387</v>
      </c>
      <c r="H25" s="88">
        <f>+Ultimate!Z27</f>
        <v>5.4101038785581146E-2</v>
      </c>
      <c r="I25" s="87">
        <f>+Ultimate!W27-v^10*Ultimate!V37/Ultimate!V27*Ultimate!W37</f>
        <v>8.0460764504417366</v>
      </c>
      <c r="J25" s="84">
        <f t="shared" si="0"/>
        <v>38</v>
      </c>
    </row>
    <row r="26" spans="1:10" ht="12.6" customHeight="1" x14ac:dyDescent="0.25">
      <c r="A26" s="84">
        <f>+Ultimate!A28</f>
        <v>39</v>
      </c>
      <c r="B26" s="87">
        <f>+Ultimate!R28</f>
        <v>17.772339684070097</v>
      </c>
      <c r="C26" s="88">
        <f>+Ultimate!S28</f>
        <v>0.15369811028237534</v>
      </c>
      <c r="D26" s="88">
        <f>+Ultimate!U28</f>
        <v>3.631981449480548E-2</v>
      </c>
      <c r="E26" s="87">
        <f>+Ultimate!R28-v^10*Ultimate!Q38/Ultimate!Q28*Ultimate!R38</f>
        <v>8.0680397852324184</v>
      </c>
      <c r="F26" s="87">
        <f>+Ultimate!W28</f>
        <v>16.74228947185432</v>
      </c>
      <c r="G26" s="88">
        <f>+Ultimate!X28</f>
        <v>0.20274812038788859</v>
      </c>
      <c r="H26" s="88">
        <f>+Ultimate!Z28</f>
        <v>5.8266532190759279E-2</v>
      </c>
      <c r="I26" s="87">
        <f>+Ultimate!W28-v^10*Ultimate!V38/Ultimate!V28*Ultimate!W38</f>
        <v>8.0402629293511438</v>
      </c>
      <c r="J26" s="84">
        <f t="shared" si="0"/>
        <v>39</v>
      </c>
    </row>
    <row r="27" spans="1:10" ht="12.6" customHeight="1" x14ac:dyDescent="0.25">
      <c r="A27" s="84">
        <f>+Ultimate!A29</f>
        <v>40</v>
      </c>
      <c r="B27" s="87">
        <f>+Ultimate!R29</f>
        <v>17.628345552974661</v>
      </c>
      <c r="C27" s="88">
        <f>+Ultimate!S29</f>
        <v>0.1605549736678723</v>
      </c>
      <c r="D27" s="88">
        <f>+Ultimate!U29</f>
        <v>3.9094743019152389E-2</v>
      </c>
      <c r="E27" s="87">
        <f>+Ultimate!R29-v^10*Ultimate!Q39/Ultimate!Q29*Ultimate!R39</f>
        <v>8.064926817778975</v>
      </c>
      <c r="F27" s="87">
        <f>+Ultimate!W29</f>
        <v>16.555765782164698</v>
      </c>
      <c r="G27" s="88">
        <f>+Ultimate!X29</f>
        <v>0.21163020084929918</v>
      </c>
      <c r="H27" s="88">
        <f>+Ultimate!Z29</f>
        <v>6.2746457781124532E-2</v>
      </c>
      <c r="I27" s="87">
        <f>+Ultimate!W29-v^10*Ultimate!V39/Ultimate!V29*Ultimate!W39</f>
        <v>8.0337369263920611</v>
      </c>
      <c r="J27" s="84">
        <f t="shared" si="0"/>
        <v>40</v>
      </c>
    </row>
    <row r="28" spans="1:10" ht="12.6" customHeight="1" x14ac:dyDescent="0.25">
      <c r="A28" s="84"/>
      <c r="B28" s="87"/>
      <c r="C28" s="88"/>
      <c r="D28" s="88"/>
      <c r="E28" s="87"/>
      <c r="F28" s="87"/>
      <c r="G28" s="88"/>
      <c r="H28" s="88"/>
      <c r="I28" s="87"/>
      <c r="J28" s="84"/>
    </row>
    <row r="29" spans="1:10" ht="12.6" customHeight="1" x14ac:dyDescent="0.25">
      <c r="A29" s="84">
        <f>+Ultimate!A30</f>
        <v>41</v>
      </c>
      <c r="B29" s="87">
        <f>+Ultimate!R30</f>
        <v>17.478187688066271</v>
      </c>
      <c r="C29" s="88">
        <f>+Ultimate!S30</f>
        <v>0.16770534818731953</v>
      </c>
      <c r="D29" s="88">
        <f>+Ultimate!U30</f>
        <v>4.2092163252320569E-2</v>
      </c>
      <c r="E29" s="87">
        <f>+Ultimate!R30-v^10*Ultimate!Q40/Ultimate!Q30*Ultimate!R40</f>
        <v>8.0614302408398562</v>
      </c>
      <c r="F29" s="87">
        <f>+Ultimate!W30</f>
        <v>16.361943855956955</v>
      </c>
      <c r="G29" s="88">
        <f>+Ultimate!X30</f>
        <v>0.22085981638300123</v>
      </c>
      <c r="H29" s="88">
        <f>+Ultimate!Z30</f>
        <v>6.7560083179792896E-2</v>
      </c>
      <c r="I29" s="87">
        <f>+Ultimate!W30-v^10*Ultimate!V40/Ultimate!V30*Ultimate!W40</f>
        <v>8.0264122875230779</v>
      </c>
      <c r="J29" s="84">
        <f t="shared" si="0"/>
        <v>41</v>
      </c>
    </row>
    <row r="30" spans="1:10" ht="12.6" customHeight="1" x14ac:dyDescent="0.25">
      <c r="A30" s="84">
        <f>+Ultimate!A31</f>
        <v>42</v>
      </c>
      <c r="B30" s="87">
        <f>+Ultimate!R31</f>
        <v>17.321675846127601</v>
      </c>
      <c r="C30" s="88">
        <f>+Ultimate!S31</f>
        <v>0.17515829304154196</v>
      </c>
      <c r="D30" s="88">
        <f>+Ultimate!U31</f>
        <v>4.5327539103889647E-2</v>
      </c>
      <c r="E30" s="87">
        <f>+Ultimate!R31-v^10*Ultimate!Q41/Ultimate!Q31*Ultimate!R41</f>
        <v>8.0575031159093129</v>
      </c>
      <c r="F30" s="87">
        <f>+Ultimate!W31</f>
        <v>16.160675216345076</v>
      </c>
      <c r="G30" s="88">
        <f>+Ultimate!X31</f>
        <v>0.23044403731690022</v>
      </c>
      <c r="H30" s="88">
        <f>+Ultimate!Z31</f>
        <v>7.2727253967441841E-2</v>
      </c>
      <c r="I30" s="87">
        <f>+Ultimate!W31-v^10*Ultimate!V41/Ultimate!V31*Ultimate!W41</f>
        <v>8.0181927461670899</v>
      </c>
      <c r="J30" s="84">
        <f t="shared" si="0"/>
        <v>42</v>
      </c>
    </row>
    <row r="31" spans="1:10" ht="12.6" customHeight="1" x14ac:dyDescent="0.25">
      <c r="A31" s="84">
        <f>+Ultimate!A32</f>
        <v>43</v>
      </c>
      <c r="B31" s="87">
        <f>+Ultimate!R32</f>
        <v>17.158622487989675</v>
      </c>
      <c r="C31" s="88">
        <f>+Ultimate!S32</f>
        <v>0.18292273866715747</v>
      </c>
      <c r="D31" s="88">
        <f>+Ultimate!U32</f>
        <v>4.8817086270139476E-2</v>
      </c>
      <c r="E31" s="87">
        <f>+Ultimate!R32-v^10*Ultimate!Q42/Ultimate!Q32*Ultimate!R42</f>
        <v>8.0530928486875482</v>
      </c>
      <c r="F31" s="87">
        <f>+Ultimate!W32</f>
        <v>15.951824294746505</v>
      </c>
      <c r="G31" s="88">
        <f>+Ultimate!X32</f>
        <v>0.24038931929778462</v>
      </c>
      <c r="H31" s="88">
        <f>+Ultimate!Z32</f>
        <v>7.8268321227930704E-2</v>
      </c>
      <c r="I31" s="87">
        <f>+Ultimate!W32-v^10*Ultimate!V42/Ultimate!V32*Ultimate!W42</f>
        <v>8.0089708165312743</v>
      </c>
      <c r="J31" s="84">
        <f t="shared" si="0"/>
        <v>43</v>
      </c>
    </row>
    <row r="32" spans="1:10" ht="12.6" customHeight="1" x14ac:dyDescent="0.25">
      <c r="A32" s="84">
        <f>+Ultimate!A33</f>
        <v>44</v>
      </c>
      <c r="B32" s="87">
        <f>+Ultimate!R33</f>
        <v>16.988844006613512</v>
      </c>
      <c r="C32" s="88">
        <f>+Ultimate!S33</f>
        <v>0.19100742825649852</v>
      </c>
      <c r="D32" s="88">
        <f>+Ultimate!U33</f>
        <v>5.2577762146926443E-2</v>
      </c>
      <c r="E32" s="87">
        <f>+Ultimate!R33-v^10*Ultimate!Q43/Ultimate!Q33*Ultimate!R43</f>
        <v>8.0481405306484248</v>
      </c>
      <c r="F32" s="87">
        <f>+Ultimate!W33</f>
        <v>15.735270559637824</v>
      </c>
      <c r="G32" s="88">
        <f>+Ultimate!X33</f>
        <v>0.25070140192200752</v>
      </c>
      <c r="H32" s="88">
        <f>+Ultimate!Z33</f>
        <v>8.4204052942066565E-2</v>
      </c>
      <c r="I32" s="87">
        <f>+Ultimate!W33-v^10*Ultimate!V43/Ultimate!V33*Ultimate!W43</f>
        <v>7.9986265872439173</v>
      </c>
      <c r="J32" s="84">
        <f t="shared" si="0"/>
        <v>44</v>
      </c>
    </row>
    <row r="33" spans="1:10" ht="12.6" customHeight="1" x14ac:dyDescent="0.25">
      <c r="A33" s="84">
        <f>+Ultimate!A34</f>
        <v>45</v>
      </c>
      <c r="B33" s="87">
        <f>+Ultimate!R34</f>
        <v>16.812162085688328</v>
      </c>
      <c r="C33" s="88">
        <f>+Ultimate!S34</f>
        <v>0.19942085306245971</v>
      </c>
      <c r="D33" s="88">
        <f>+Ultimate!U34</f>
        <v>5.6627247083714138E-2</v>
      </c>
      <c r="E33" s="87">
        <f>+Ultimate!R34-v^10*Ultimate!Q44/Ultimate!Q34*Ultimate!R44</f>
        <v>8.0425802100647967</v>
      </c>
      <c r="F33" s="87">
        <f>+Ultimate!W34</f>
        <v>15.510910787874941</v>
      </c>
      <c r="G33" s="88">
        <f>+Ultimate!X34</f>
        <v>0.2613852005773829</v>
      </c>
      <c r="H33" s="88">
        <f>+Ultimate!Z34</f>
        <v>9.0555527745822539E-2</v>
      </c>
      <c r="I33" s="87">
        <f>+Ultimate!W34-v^10*Ultimate!V44/Ultimate!V34*Ultimate!W44</f>
        <v>7.9870264123233667</v>
      </c>
      <c r="J33" s="84">
        <f t="shared" si="0"/>
        <v>45</v>
      </c>
    </row>
    <row r="34" spans="1:10" ht="12.6" customHeight="1" x14ac:dyDescent="0.25">
      <c r="A34" s="84"/>
      <c r="B34" s="87"/>
      <c r="C34" s="88"/>
      <c r="D34" s="88"/>
      <c r="E34" s="87"/>
      <c r="F34" s="87"/>
      <c r="G34" s="88"/>
      <c r="H34" s="88"/>
      <c r="I34" s="87"/>
      <c r="J34" s="84"/>
    </row>
    <row r="35" spans="1:10" ht="12.6" customHeight="1" x14ac:dyDescent="0.25">
      <c r="A35" s="84">
        <f>+Ultimate!A35</f>
        <v>46</v>
      </c>
      <c r="B35" s="87">
        <f>+Ultimate!R35</f>
        <v>16.628405194418978</v>
      </c>
      <c r="C35" s="88">
        <f>+Ultimate!S35</f>
        <v>0.20817118121814304</v>
      </c>
      <c r="D35" s="88">
        <f>+Ultimate!U35</f>
        <v>6.0983915726116611E-2</v>
      </c>
      <c r="E35" s="87">
        <f>+Ultimate!R35-v^10*Ultimate!Q45/Ultimate!Q35*Ultimate!R45</f>
        <v>8.0363380865884988</v>
      </c>
      <c r="F35" s="87">
        <f>+Ultimate!W35</f>
        <v>15.278661472417868</v>
      </c>
      <c r="G35" s="88">
        <f>+Ultimate!X35</f>
        <v>0.27244469178962449</v>
      </c>
      <c r="H35" s="88">
        <f>+Ultimate!Z35</f>
        <v>9.7344009610791926E-2</v>
      </c>
      <c r="I35" s="87">
        <f>+Ultimate!W35-v^10*Ultimate!V45/Ultimate!V35*Ultimate!W45</f>
        <v>7.9740214983838378</v>
      </c>
      <c r="J35" s="84">
        <f t="shared" si="0"/>
        <v>46</v>
      </c>
    </row>
    <row r="36" spans="1:10" ht="12.6" customHeight="1" x14ac:dyDescent="0.25">
      <c r="A36" s="84">
        <f>+Ultimate!A36</f>
        <v>47</v>
      </c>
      <c r="B36" s="87">
        <f>+Ultimate!R36</f>
        <v>16.437410223229556</v>
      </c>
      <c r="C36" s="88">
        <f>+Ultimate!S36</f>
        <v>0.21726617984621077</v>
      </c>
      <c r="D36" s="88">
        <f>+Ultimate!U36</f>
        <v>6.5666797115625841E-2</v>
      </c>
      <c r="E36" s="87">
        <f>+Ultimate!R36-v^10*Ultimate!Q46/Ultimate!Q36*Ultimate!R46</f>
        <v>8.0293316234663745</v>
      </c>
      <c r="F36" s="87">
        <f>+Ultimate!W36</f>
        <v>15.03846135693542</v>
      </c>
      <c r="G36" s="88">
        <f>+Ultimate!X36</f>
        <v>0.28388279252688398</v>
      </c>
      <c r="H36" s="88">
        <f>+Ultimate!Z36</f>
        <v>0.10459080208915228</v>
      </c>
      <c r="I36" s="87">
        <f>+Ultimate!W36-v^10*Ultimate!V46/Ultimate!V36*Ultimate!W46</f>
        <v>7.9594463896172618</v>
      </c>
      <c r="J36" s="84">
        <f t="shared" si="0"/>
        <v>47</v>
      </c>
    </row>
    <row r="37" spans="1:10" ht="12.6" customHeight="1" x14ac:dyDescent="0.25">
      <c r="A37" s="84">
        <f>+Ultimate!A37</f>
        <v>48</v>
      </c>
      <c r="B37" s="87">
        <f>+Ultimate!R37</f>
        <v>16.23902426388041</v>
      </c>
      <c r="C37" s="88">
        <f>+Ultimate!S37</f>
        <v>0.22671313029140816</v>
      </c>
      <c r="D37" s="88">
        <f>+Ultimate!U37</f>
        <v>7.0695522147365741E-2</v>
      </c>
      <c r="E37" s="87">
        <f>+Ultimate!R37-v^10*Ultimate!Q47/Ultimate!Q37*Ultimate!R47</f>
        <v>8.0214685716307343</v>
      </c>
      <c r="F37" s="87">
        <f>+Ultimate!W37</f>
        <v>14.790274083917447</v>
      </c>
      <c r="G37" s="88">
        <f>+Ultimate!X37</f>
        <v>0.29570123409916838</v>
      </c>
      <c r="H37" s="88">
        <f>+Ultimate!Z37</f>
        <v>0.11231708090095871</v>
      </c>
      <c r="I37" s="87">
        <f>+Ultimate!W37-v^10*Ultimate!V47/Ultimate!V37*Ultimate!W47</f>
        <v>7.9431173556624444</v>
      </c>
      <c r="J37" s="84">
        <f t="shared" si="0"/>
        <v>48</v>
      </c>
    </row>
    <row r="38" spans="1:10" ht="12.6" customHeight="1" x14ac:dyDescent="0.25">
      <c r="A38" s="84">
        <f>+Ultimate!A38</f>
        <v>49</v>
      </c>
      <c r="B38" s="87">
        <f>+Ultimate!R38</f>
        <v>16.03310653594545</v>
      </c>
      <c r="C38" s="88">
        <f>+Ultimate!S38</f>
        <v>0.23651873638354914</v>
      </c>
      <c r="D38" s="88">
        <f>+Ultimate!U38</f>
        <v>7.6090256934160494E-2</v>
      </c>
      <c r="E38" s="87">
        <f>+Ultimate!R38-v^10*Ultimate!Q48/Ultimate!Q38*Ultimate!R48</f>
        <v>8.0126459002947303</v>
      </c>
      <c r="F38" s="87">
        <f>+Ultimate!W38</f>
        <v>14.534090938584857</v>
      </c>
      <c r="G38" s="88">
        <f>+Ultimate!X38</f>
        <v>0.30790043149595847</v>
      </c>
      <c r="H38" s="88">
        <f>+Ultimate!Z38</f>
        <v>0.12054370383651447</v>
      </c>
      <c r="I38" s="87">
        <f>+Ultimate!W38-v^10*Ultimate!V48/Ultimate!V38*Ultimate!W48</f>
        <v>7.9248306922133409</v>
      </c>
      <c r="J38" s="84">
        <f t="shared" si="0"/>
        <v>49</v>
      </c>
    </row>
    <row r="39" spans="1:10" ht="12.6" customHeight="1" x14ac:dyDescent="0.25">
      <c r="A39" s="84">
        <f>+Ultimate!A39</f>
        <v>50</v>
      </c>
      <c r="B39" s="87">
        <f>+Ultimate!R39</f>
        <v>15.819530459689206</v>
      </c>
      <c r="C39" s="88">
        <f>+Ultimate!S39</f>
        <v>0.24668902572908458</v>
      </c>
      <c r="D39" s="88">
        <f>+Ultimate!U39</f>
        <v>8.1871620593026107E-2</v>
      </c>
      <c r="E39" s="87">
        <f>+Ultimate!R39-v^10*Ultimate!Q49/Ultimate!Q39*Ultimate!R49</f>
        <v>8.0027486293884849</v>
      </c>
      <c r="F39" s="87">
        <f>+Ultimate!W39</f>
        <v>14.269933666067818</v>
      </c>
      <c r="G39" s="88">
        <f>+Ultimate!X39</f>
        <v>0.3204793492348651</v>
      </c>
      <c r="H39" s="88">
        <f>+Ultimate!Z39</f>
        <v>0.12929099720936155</v>
      </c>
      <c r="I39" s="87">
        <f>+Ultimate!W39-v^10*Ultimate!V49/Ultimate!V39*Ultimate!W49</f>
        <v>7.9043609503985852</v>
      </c>
      <c r="J39" s="84">
        <f t="shared" si="0"/>
        <v>50</v>
      </c>
    </row>
    <row r="40" spans="1:10" ht="12.6" customHeight="1" x14ac:dyDescent="0.25">
      <c r="A40" s="84"/>
      <c r="B40" s="87"/>
      <c r="C40" s="88"/>
      <c r="D40" s="88"/>
      <c r="E40" s="87"/>
      <c r="F40" s="87"/>
      <c r="G40" s="88"/>
      <c r="H40" s="88"/>
      <c r="I40" s="87"/>
      <c r="J40" s="84"/>
    </row>
    <row r="41" spans="1:10" ht="12.6" customHeight="1" x14ac:dyDescent="0.25">
      <c r="A41" s="84">
        <f>+Ultimate!A40</f>
        <v>51</v>
      </c>
      <c r="B41" s="87">
        <f>+Ultimate!R40</f>
        <v>15.598185873081396</v>
      </c>
      <c r="C41" s="88">
        <f>+Ultimate!S40</f>
        <v>0.2572292441389803</v>
      </c>
      <c r="D41" s="88">
        <f>+Ultimate!U40</f>
        <v>8.8060585964316762E-2</v>
      </c>
      <c r="E41" s="87">
        <f>+Ultimate!R40-v^10*Ultimate!Q50/Ultimate!Q40*Ultimate!R50</f>
        <v>7.9916485602874365</v>
      </c>
      <c r="F41" s="87">
        <f>+Ultimate!W40</f>
        <v>13.997857334046381</v>
      </c>
      <c r="G41" s="88">
        <f>+Ultimate!X40</f>
        <v>0.33343536504540972</v>
      </c>
      <c r="H41" s="88">
        <f>+Ultimate!Z40</f>
        <v>0.13857851843428504</v>
      </c>
      <c r="I41" s="87">
        <f>+Ultimate!W40-v^10*Ultimate!V50/Ultimate!V40*Ultimate!W50</f>
        <v>7.8814591188982472</v>
      </c>
      <c r="J41" s="84">
        <f t="shared" si="0"/>
        <v>51</v>
      </c>
    </row>
    <row r="42" spans="1:10" ht="12.6" customHeight="1" x14ac:dyDescent="0.25">
      <c r="A42" s="84">
        <f>+Ultimate!A41</f>
        <v>52</v>
      </c>
      <c r="B42" s="87">
        <f>+Ultimate!R41</f>
        <v>15.368981387959257</v>
      </c>
      <c r="C42" s="88">
        <f>+Ultimate!S41</f>
        <v>0.26814374343051073</v>
      </c>
      <c r="D42" s="88">
        <f>+Ultimate!U41</f>
        <v>9.4678361800662025E-2</v>
      </c>
      <c r="E42" s="87">
        <f>+Ultimate!R41-v^10*Ultimate!Q51/Ultimate!Q41*Ultimate!R51</f>
        <v>7.9792029029318829</v>
      </c>
      <c r="F42" s="87">
        <f>+Ultimate!W41</f>
        <v>13.717953207363436</v>
      </c>
      <c r="G42" s="88">
        <f>+Ultimate!X41</f>
        <v>0.34676413298269282</v>
      </c>
      <c r="H42" s="88">
        <f>+Ultimate!Z41</f>
        <v>0.14842479472717107</v>
      </c>
      <c r="I42" s="87">
        <f>+Ultimate!W41-v^10*Ultimate!V51/Ultimate!V41*Ultimate!W51</f>
        <v>7.8558507928069607</v>
      </c>
      <c r="J42" s="84">
        <f t="shared" si="0"/>
        <v>52</v>
      </c>
    </row>
    <row r="43" spans="1:10" ht="12.6" customHeight="1" x14ac:dyDescent="0.25">
      <c r="A43" s="84">
        <f>+Ultimate!A42</f>
        <v>53</v>
      </c>
      <c r="B43" s="87">
        <f>+Ultimate!R42</f>
        <v>15.13184687716408</v>
      </c>
      <c r="C43" s="88">
        <f>+Ultimate!S42</f>
        <v>0.27943586299218592</v>
      </c>
      <c r="D43" s="88">
        <f>+Ultimate!U42</f>
        <v>0.10174625502987078</v>
      </c>
      <c r="E43" s="87">
        <f>+Ultimate!R42-v^10*Ultimate!Q52/Ultimate!Q42*Ultimate!R52</f>
        <v>7.9652527997632303</v>
      </c>
      <c r="F43" s="87">
        <f>+Ultimate!W42</f>
        <v>13.430351595102806</v>
      </c>
      <c r="G43" s="88">
        <f>+Ultimate!X42</f>
        <v>0.3604594478522466</v>
      </c>
      <c r="H43" s="88">
        <f>+Ultimate!Z42</f>
        <v>0.15884703843590453</v>
      </c>
      <c r="I43" s="87">
        <f>+Ultimate!W42-v^10*Ultimate!V52/Ultimate!V42*Ultimate!W52</f>
        <v>7.8272343757959577</v>
      </c>
      <c r="J43" s="84">
        <f t="shared" si="0"/>
        <v>53</v>
      </c>
    </row>
    <row r="44" spans="1:10" ht="12.6" customHeight="1" x14ac:dyDescent="0.25">
      <c r="A44" s="84">
        <f>+Ultimate!A43</f>
        <v>54</v>
      </c>
      <c r="B44" s="87">
        <f>+Ultimate!R43</f>
        <v>14.886736080818372</v>
      </c>
      <c r="C44" s="88">
        <f>+Ultimate!S43</f>
        <v>0.2911078056753148</v>
      </c>
      <c r="D44" s="88">
        <f>+Ultimate!U43</f>
        <v>0.10928551181087476</v>
      </c>
      <c r="E44" s="87">
        <f>+Ultimate!R43-v^10*Ultimate!Q53/Ultimate!Q43*Ultimate!R53</f>
        <v>7.9496217500887489</v>
      </c>
      <c r="F44" s="87">
        <f>+Ultimate!W43</f>
        <v>13.135224624381275</v>
      </c>
      <c r="G44" s="88">
        <f>+Ultimate!X43</f>
        <v>0.37451311312470048</v>
      </c>
      <c r="H44" s="88">
        <f>+Ultimate!Z43</f>
        <v>0.16986084011820468</v>
      </c>
      <c r="I44" s="87">
        <f>+Ultimate!W43-v^10*Ultimate!V53/Ultimate!V43*Ultimate!W53</f>
        <v>7.7952793775845137</v>
      </c>
      <c r="J44" s="84">
        <f t="shared" si="0"/>
        <v>54</v>
      </c>
    </row>
    <row r="45" spans="1:10" ht="12.6" customHeight="1" x14ac:dyDescent="0.25">
      <c r="A45" s="84">
        <f>+Ultimate!A44</f>
        <v>55</v>
      </c>
      <c r="B45" s="87">
        <f>+Ultimate!R44</f>
        <v>14.633629315760963</v>
      </c>
      <c r="C45" s="88">
        <f>+Ultimate!S44</f>
        <v>0.30316050877328671</v>
      </c>
      <c r="D45" s="88">
        <f>+Ultimate!U44</f>
        <v>0.11731713627287765</v>
      </c>
      <c r="E45" s="87">
        <f>+Ultimate!R44-v^10*Ultimate!Q54/Ultimate!Q44*Ultimate!R54</f>
        <v>7.9321139427475407</v>
      </c>
      <c r="F45" s="87">
        <f>+Ultimate!W44</f>
        <v>12.832788888774695</v>
      </c>
      <c r="G45" s="88">
        <f>+Ultimate!X44</f>
        <v>0.38891481482025192</v>
      </c>
      <c r="H45" s="88">
        <f>+Ultimate!Z44</f>
        <v>0.18147984118512228</v>
      </c>
      <c r="I45" s="87">
        <f>+Ultimate!W44-v^10*Ultimate!V54/Ultimate!V44*Ultimate!W54</f>
        <v>7.7596248875182594</v>
      </c>
      <c r="J45" s="84">
        <f t="shared" si="0"/>
        <v>55</v>
      </c>
    </row>
    <row r="46" spans="1:10" ht="12.6" customHeight="1" x14ac:dyDescent="0.25">
      <c r="A46" s="84"/>
      <c r="B46" s="87"/>
      <c r="C46" s="88"/>
      <c r="D46" s="88"/>
      <c r="E46" s="87"/>
      <c r="F46" s="87"/>
      <c r="G46" s="88"/>
      <c r="H46" s="88"/>
      <c r="I46" s="87"/>
      <c r="J46" s="84"/>
    </row>
    <row r="47" spans="1:10" ht="12.6" customHeight="1" x14ac:dyDescent="0.25">
      <c r="A47" s="84">
        <f>+Ultimate!A45</f>
        <v>56</v>
      </c>
      <c r="B47" s="87">
        <f>+Ultimate!R45</f>
        <v>14.372536267521244</v>
      </c>
      <c r="C47" s="88">
        <f>+Ultimate!S45</f>
        <v>0.31559351107041622</v>
      </c>
      <c r="D47" s="88">
        <f>+Ultimate!U45</f>
        <v>0.12586168606355241</v>
      </c>
      <c r="E47" s="87">
        <f>+Ultimate!R45-v^10*Ultimate!Q55/Ultimate!Q45*Ultimate!R55</f>
        <v>7.9125125105418563</v>
      </c>
      <c r="F47" s="87">
        <f>+Ultimate!W45</f>
        <v>12.523307913063974</v>
      </c>
      <c r="G47" s="88">
        <f>+Ultimate!X45</f>
        <v>0.40365200413981006</v>
      </c>
      <c r="H47" s="88">
        <f>+Ultimate!Z45</f>
        <v>0.19371538872627247</v>
      </c>
      <c r="I47" s="87">
        <f>+Ultimate!W45-v^10*Ultimate!V55/Ultimate!V45*Ultimate!W55</f>
        <v>7.7198783275428946</v>
      </c>
      <c r="J47" s="84">
        <f t="shared" si="0"/>
        <v>56</v>
      </c>
    </row>
    <row r="48" spans="1:10" ht="12.6" customHeight="1" x14ac:dyDescent="0.25">
      <c r="A48" s="84">
        <f>+Ultimate!A46</f>
        <v>57</v>
      </c>
      <c r="B48" s="87">
        <f>+Ultimate!R46</f>
        <v>14.103498839108864</v>
      </c>
      <c r="C48" s="88">
        <f>+Ultimate!S46</f>
        <v>0.32840481718529146</v>
      </c>
      <c r="D48" s="88">
        <f>+Ultimate!U46</f>
        <v>0.13493904414076019</v>
      </c>
      <c r="E48" s="87">
        <f>+Ultimate!R46-v^10*Ultimate!Q56/Ultimate!Q46*Ultimate!R56</f>
        <v>7.8905777271170265</v>
      </c>
      <c r="F48" s="87">
        <f>+Ultimate!W46</f>
        <v>12.207094370068992</v>
      </c>
      <c r="G48" s="88">
        <f>+Ultimate!X46</f>
        <v>0.41870979190147595</v>
      </c>
      <c r="H48" s="88">
        <f>+Ultimate!Z46</f>
        <v>0.2065761760185908</v>
      </c>
      <c r="I48" s="87">
        <f>+Ultimate!W46-v^10*Ultimate!V56/Ultimate!V46*Ultimate!W56</f>
        <v>7.6756146143367339</v>
      </c>
      <c r="J48" s="84">
        <f t="shared" si="0"/>
        <v>57</v>
      </c>
    </row>
    <row r="49" spans="1:10" ht="12.6" customHeight="1" x14ac:dyDescent="0.25">
      <c r="A49" s="84">
        <f>+Ultimate!A47</f>
        <v>58</v>
      </c>
      <c r="B49" s="87">
        <f>+Ultimate!R47</f>
        <v>13.826594025360533</v>
      </c>
      <c r="C49" s="88">
        <f>+Ultimate!S47</f>
        <v>0.34159076069711669</v>
      </c>
      <c r="D49" s="88">
        <f>+Ultimate!U47</f>
        <v>0.14456816663172722</v>
      </c>
      <c r="E49" s="87">
        <f>+Ultimate!R47-v^10*Ultimate!Q57/Ultimate!Q47*Ultimate!R57</f>
        <v>7.8660451761601067</v>
      </c>
      <c r="F49" s="87">
        <f>+Ultimate!W47</f>
        <v>11.884511979999578</v>
      </c>
      <c r="G49" s="88">
        <f>+Ultimate!X47</f>
        <v>0.43407085809525758</v>
      </c>
      <c r="H49" s="88">
        <f>+Ultimate!Z47</f>
        <v>0.22006787318309962</v>
      </c>
      <c r="I49" s="87">
        <f>+Ultimate!W47-v^10*Ultimate!V57/Ultimate!V47*Ultimate!W57</f>
        <v>7.6263758909195971</v>
      </c>
      <c r="J49" s="84">
        <f t="shared" si="0"/>
        <v>58</v>
      </c>
    </row>
    <row r="50" spans="1:10" ht="12.6" customHeight="1" x14ac:dyDescent="0.25">
      <c r="A50" s="84">
        <f>+Ultimate!A48</f>
        <v>59</v>
      </c>
      <c r="B50" s="87">
        <f>+Ultimate!R48</f>
        <v>13.541936775685835</v>
      </c>
      <c r="C50" s="88">
        <f>+Ultimate!S48</f>
        <v>0.35514586782448332</v>
      </c>
      <c r="D50" s="88">
        <f>+Ultimate!U48</f>
        <v>0.15476680706071255</v>
      </c>
      <c r="E50" s="87">
        <f>+Ultimate!R48-v^10*Ultimate!Q58/Ultimate!Q48*Ultimate!R58</f>
        <v>7.8386239343203714</v>
      </c>
      <c r="F50" s="87">
        <f>+Ultimate!W48</f>
        <v>11.555977018297007</v>
      </c>
      <c r="G50" s="88">
        <f>+Ultimate!X48</f>
        <v>0.44971538008109424</v>
      </c>
      <c r="H50" s="88">
        <f>+Ultimate!Z48</f>
        <v>0.23419275347606783</v>
      </c>
      <c r="I50" s="87">
        <f>+Ultimate!W48-v^10*Ultimate!V58/Ultimate!V48*Ultimate!W58</f>
        <v>7.5716720224815361</v>
      </c>
      <c r="J50" s="84">
        <f t="shared" si="0"/>
        <v>59</v>
      </c>
    </row>
    <row r="51" spans="1:10" ht="12.6" customHeight="1" x14ac:dyDescent="0.25">
      <c r="A51" s="84">
        <f>+Ultimate!A49</f>
        <v>60</v>
      </c>
      <c r="B51" s="87">
        <f>+Ultimate!R49</f>
        <v>13.249682801882464</v>
      </c>
      <c r="C51" s="88">
        <f>+Ultimate!S49</f>
        <v>0.36906272371988191</v>
      </c>
      <c r="D51" s="88">
        <f>+Ultimate!U49</f>
        <v>0.16555121781621829</v>
      </c>
      <c r="E51" s="87">
        <f>+Ultimate!R49-v^10*Ultimate!Q59/Ultimate!Q49*Ultimate!R59</f>
        <v>7.8079948235413283</v>
      </c>
      <c r="F51" s="87">
        <f>+Ultimate!W49</f>
        <v>11.221959354708128</v>
      </c>
      <c r="G51" s="88">
        <f>+Ultimate!X49</f>
        <v>0.46562098310913613</v>
      </c>
      <c r="H51" s="88">
        <f>+Ultimate!Z49</f>
        <v>0.24894932175715323</v>
      </c>
      <c r="I51" s="87">
        <f>+Ultimate!W49-v^10*Ultimate!V59/Ultimate!V49*Ultimate!W59</f>
        <v>7.5109820887954655</v>
      </c>
      <c r="J51" s="84">
        <f t="shared" si="0"/>
        <v>60</v>
      </c>
    </row>
    <row r="52" spans="1:10" ht="12.6" customHeight="1" x14ac:dyDescent="0.25">
      <c r="A52" s="84"/>
      <c r="B52" s="87"/>
      <c r="C52" s="88"/>
      <c r="D52" s="88"/>
      <c r="E52" s="87"/>
      <c r="F52" s="87"/>
      <c r="G52" s="88"/>
      <c r="H52" s="88"/>
      <c r="I52" s="87"/>
      <c r="J52" s="84"/>
    </row>
    <row r="53" spans="1:10" ht="12.6" customHeight="1" x14ac:dyDescent="0.25">
      <c r="A53" s="84">
        <f>+Ultimate!A50</f>
        <v>61</v>
      </c>
      <c r="B53" s="87">
        <f>+Ultimate!R50</f>
        <v>12.95003128137612</v>
      </c>
      <c r="C53" s="88">
        <f>+Ultimate!S50</f>
        <v>0.38333184374399365</v>
      </c>
      <c r="D53" s="88">
        <f>+Ultimate!U50</f>
        <v>0.17693583039462135</v>
      </c>
      <c r="E53" s="87">
        <f>+Ultimate!R50-v^10*Ultimate!Q60/Ultimate!Q50*Ultimate!R60</f>
        <v>7.7738088059521777</v>
      </c>
      <c r="F53" s="87">
        <f>+Ultimate!W50</f>
        <v>10.882982944698414</v>
      </c>
      <c r="G53" s="88">
        <f>+Ultimate!X50</f>
        <v>0.48176271691912254</v>
      </c>
      <c r="H53" s="88">
        <f>+Ultimate!Z50</f>
        <v>0.26433195273490184</v>
      </c>
      <c r="I53" s="87">
        <f>+Ultimate!W50-v^10*Ultimate!V60/Ultimate!V50*Ultimate!W60</f>
        <v>7.4437571450317392</v>
      </c>
      <c r="J53" s="84">
        <f t="shared" si="0"/>
        <v>61</v>
      </c>
    </row>
    <row r="54" spans="1:10" ht="12.6" customHeight="1" x14ac:dyDescent="0.25">
      <c r="A54" s="84">
        <f>+Ultimate!A51</f>
        <v>62</v>
      </c>
      <c r="B54" s="87">
        <f>+Ultimate!R51</f>
        <v>12.643227399945779</v>
      </c>
      <c r="C54" s="88">
        <f>+Ultimate!S51</f>
        <v>0.39794155238353368</v>
      </c>
      <c r="D54" s="88">
        <f>+Ultimate!U51</f>
        <v>0.18893291671853429</v>
      </c>
      <c r="E54" s="87">
        <f>+Ultimate!R51-v^10*Ultimate!Q61/Ultimate!Q51*Ultimate!R61</f>
        <v>7.7356856154922244</v>
      </c>
      <c r="F54" s="87">
        <f>+Ultimate!W51</f>
        <v>10.53962569466033</v>
      </c>
      <c r="G54" s="88">
        <f>+Ultimate!X51</f>
        <v>0.49811306215903139</v>
      </c>
      <c r="H54" s="88">
        <f>+Ultimate!Z51</f>
        <v>0.28033054760840059</v>
      </c>
      <c r="I54" s="87">
        <f>+Ultimate!W51-v^10*Ultimate!V61/Ultimate!V51*Ultimate!W61</f>
        <v>7.3694245617606917</v>
      </c>
      <c r="J54" s="84">
        <f t="shared" si="0"/>
        <v>62</v>
      </c>
    </row>
    <row r="55" spans="1:10" ht="12.6" customHeight="1" x14ac:dyDescent="0.25">
      <c r="A55" s="84">
        <f>+Ultimate!A52</f>
        <v>63</v>
      </c>
      <c r="B55" s="87">
        <f>+Ultimate!R52</f>
        <v>12.329564671926569</v>
      </c>
      <c r="C55" s="88">
        <f>+Ultimate!S52</f>
        <v>0.41287787276540078</v>
      </c>
      <c r="D55" s="88">
        <f>+Ultimate!U52</f>
        <v>0.20155223468094996</v>
      </c>
      <c r="E55" s="87">
        <f>+Ultimate!R52-v^10*Ultimate!Q62/Ultimate!Q52*Ultimate!R62</f>
        <v>7.6932127453598715</v>
      </c>
      <c r="F55" s="87">
        <f>+Ultimate!W52</f>
        <v>10.192518625104231</v>
      </c>
      <c r="G55" s="88">
        <f>+Ultimate!X52</f>
        <v>0.5146419702331313</v>
      </c>
      <c r="H55" s="88">
        <f>+Ultimate!Z52</f>
        <v>0.29693021865386027</v>
      </c>
      <c r="I55" s="87">
        <f>+Ultimate!W52-v^10*Ultimate!V62/Ultimate!V52*Ultimate!W62</f>
        <v>7.2873942898101767</v>
      </c>
      <c r="J55" s="84">
        <f t="shared" si="0"/>
        <v>63</v>
      </c>
    </row>
    <row r="56" spans="1:10" ht="12.6" customHeight="1" x14ac:dyDescent="0.25">
      <c r="A56" s="84">
        <f>+Ultimate!A53</f>
        <v>64</v>
      </c>
      <c r="B56" s="87">
        <f>+Ultimate!R53</f>
        <v>12.00938697028703</v>
      </c>
      <c r="C56" s="88">
        <f>+Ultimate!S53</f>
        <v>0.42812442998633127</v>
      </c>
      <c r="D56" s="88">
        <f>+Ultimate!U53</f>
        <v>0.21480066200103121</v>
      </c>
      <c r="E56" s="87">
        <f>+Ultimate!R53-v^10*Ultimate!Q63/Ultimate!Q53*Ultimate!R63</f>
        <v>7.6459449393668732</v>
      </c>
      <c r="F56" s="87">
        <f>+Ultimate!W53</f>
        <v>9.8423442615092025</v>
      </c>
      <c r="G56" s="88">
        <f>+Ultimate!X53</f>
        <v>0.53131693992813267</v>
      </c>
      <c r="H56" s="88">
        <f>+Ultimate!Z53</f>
        <v>0.31411101208973324</v>
      </c>
      <c r="I56" s="87">
        <f>+Ultimate!W53-v^10*Ultimate!V63/Ultimate!V53*Ultimate!W63</f>
        <v>7.1970674211893977</v>
      </c>
      <c r="J56" s="84">
        <f t="shared" si="0"/>
        <v>64</v>
      </c>
    </row>
    <row r="57" spans="1:10" ht="12.6" customHeight="1" x14ac:dyDescent="0.25">
      <c r="A57" s="84">
        <f>+Ultimate!A54</f>
        <v>65</v>
      </c>
      <c r="B57" s="87">
        <f>+Ultimate!R54</f>
        <v>11.683090194143448</v>
      </c>
      <c r="C57" s="88">
        <f>+Ultimate!S54</f>
        <v>0.44366237170745426</v>
      </c>
      <c r="D57" s="88">
        <f>+Ultimate!U54</f>
        <v>0.22868182347906407</v>
      </c>
      <c r="E57" s="87">
        <f>+Ultimate!R54-v^10*Ultimate!Q64/Ultimate!Q54*Ultimate!R64</f>
        <v>7.5934043682646761</v>
      </c>
      <c r="F57" s="87">
        <f>+Ultimate!W54</f>
        <v>9.4898341911000408</v>
      </c>
      <c r="G57" s="88">
        <f>+Ultimate!X54</f>
        <v>0.54810313375714048</v>
      </c>
      <c r="H57" s="88">
        <f>+Ultimate!Z54</f>
        <v>0.33184768013068688</v>
      </c>
      <c r="I57" s="87">
        <f>+Ultimate!W54-v^10*Ultimate!V64/Ultimate!V54*Ultimate!W64</f>
        <v>7.0978474262322644</v>
      </c>
      <c r="J57" s="84">
        <f t="shared" si="0"/>
        <v>65</v>
      </c>
    </row>
    <row r="58" spans="1:10" ht="12.6" customHeight="1" x14ac:dyDescent="0.25">
      <c r="A58" s="84"/>
      <c r="B58" s="87"/>
      <c r="C58" s="88"/>
      <c r="D58" s="88"/>
      <c r="E58" s="87"/>
      <c r="F58" s="87"/>
      <c r="G58" s="88"/>
      <c r="H58" s="88"/>
      <c r="I58" s="87"/>
      <c r="J58" s="84"/>
    </row>
    <row r="59" spans="1:10" ht="12.6" customHeight="1" x14ac:dyDescent="0.25">
      <c r="A59" s="84">
        <f>+Ultimate!A55</f>
        <v>66</v>
      </c>
      <c r="B59" s="87">
        <f>+Ultimate!R55</f>
        <v>11.351123497528993</v>
      </c>
      <c r="C59" s="88">
        <f>+Ultimate!S55</f>
        <v>0.45947030964147595</v>
      </c>
      <c r="D59" s="88">
        <f>+Ultimate!U55</f>
        <v>0.24319571778452254</v>
      </c>
      <c r="E59" s="87">
        <f>+Ultimate!R55-v^10*Ultimate!Q65/Ultimate!Q55*Ultimate!R65</f>
        <v>7.535081708619213</v>
      </c>
      <c r="F59" s="87">
        <f>+Ultimate!W55</f>
        <v>9.1357657357739974</v>
      </c>
      <c r="G59" s="88">
        <f>+Ultimate!X55</f>
        <v>0.56496353639171393</v>
      </c>
      <c r="H59" s="88">
        <f>+Ultimate!Z55</f>
        <v>0.35010951344208918</v>
      </c>
      <c r="I59" s="87">
        <f>+Ultimate!W55-v^10*Ultimate!V65/Ultimate!V55*Ultimate!W65</f>
        <v>6.9891544298645183</v>
      </c>
      <c r="J59" s="84">
        <f t="shared" si="0"/>
        <v>66</v>
      </c>
    </row>
    <row r="60" spans="1:10" ht="12.6" customHeight="1" x14ac:dyDescent="0.25">
      <c r="A60" s="84">
        <f>+Ultimate!A56</f>
        <v>67</v>
      </c>
      <c r="B60" s="87">
        <f>+Ultimate!R56</f>
        <v>11.013990000939964</v>
      </c>
      <c r="C60" s="88">
        <f>+Ultimate!S56</f>
        <v>0.47552428566952498</v>
      </c>
      <c r="D60" s="88">
        <f>+Ultimate!U56</f>
        <v>0.2583383509727728</v>
      </c>
      <c r="E60" s="87">
        <f>+Ultimate!R56-v^10*Ultimate!Q66/Ultimate!Q56*Ultimate!R66</f>
        <v>7.4704383807743655</v>
      </c>
      <c r="F60" s="87">
        <f>+Ultimate!W56</f>
        <v>8.7809577068972562</v>
      </c>
      <c r="G60" s="88">
        <f>+Ultimate!X56</f>
        <v>0.58185915681441591</v>
      </c>
      <c r="H60" s="88">
        <f>+Ultimate!Z56</f>
        <v>0.36886024516413363</v>
      </c>
      <c r="I60" s="87">
        <f>+Ultimate!W56-v^10*Ultimate!V66/Ultimate!V56*Ultimate!W66</f>
        <v>6.8704428344177018</v>
      </c>
      <c r="J60" s="84">
        <f t="shared" si="0"/>
        <v>67</v>
      </c>
    </row>
    <row r="61" spans="1:10" ht="12.6" customHeight="1" x14ac:dyDescent="0.25">
      <c r="A61" s="84">
        <f>+Ultimate!A57</f>
        <v>68</v>
      </c>
      <c r="B61" s="87">
        <f>+Ultimate!R57</f>
        <v>10.672246906720474</v>
      </c>
      <c r="C61" s="88">
        <f>+Ultimate!S57</f>
        <v>0.49179776634664352</v>
      </c>
      <c r="D61" s="88">
        <f>+Ultimate!U57</f>
        <v>0.27410138496488068</v>
      </c>
      <c r="E61" s="87">
        <f>+Ultimate!R57-v^10*Ultimate!Q67/Ultimate!Q57*Ultimate!R67</f>
        <v>7.3989102419478083</v>
      </c>
      <c r="F61" s="87">
        <f>+Ultimate!W57</f>
        <v>8.4262652267620126</v>
      </c>
      <c r="G61" s="88">
        <f>+Ultimate!X57</f>
        <v>0.5987492749160942</v>
      </c>
      <c r="H61" s="88">
        <f>+Ultimate!Z57</f>
        <v>0.38805803722235077</v>
      </c>
      <c r="I61" s="87">
        <f>+Ultimate!W57-v^10*Ultimate!V67/Ultimate!V57*Ultimate!W67</f>
        <v>6.7412224884187424</v>
      </c>
      <c r="J61" s="84">
        <f t="shared" si="0"/>
        <v>68</v>
      </c>
    </row>
    <row r="62" spans="1:10" ht="12.6" customHeight="1" x14ac:dyDescent="0.25">
      <c r="A62" s="84">
        <f>+Ultimate!A58</f>
        <v>69</v>
      </c>
      <c r="B62" s="87">
        <f>+Ultimate!R58</f>
        <v>10.326504941115305</v>
      </c>
      <c r="C62" s="88">
        <f>+Ultimate!S58</f>
        <v>0.50826166947069917</v>
      </c>
      <c r="D62" s="88">
        <f>+Ultimate!U58</f>
        <v>0.29047181019531976</v>
      </c>
      <c r="E62" s="87">
        <f>+Ultimate!R58-v^10*Ultimate!Q68/Ultimate!Q58*Ultimate!R68</f>
        <v>7.3199130674799449</v>
      </c>
      <c r="F62" s="87">
        <f>+Ultimate!W58</f>
        <v>8.0725736240084309</v>
      </c>
      <c r="G62" s="88">
        <f>+Ultimate!X58</f>
        <v>0.61559173219007435</v>
      </c>
      <c r="H62" s="88">
        <f>+Ultimate!Z58</f>
        <v>0.40765555872051773</v>
      </c>
      <c r="I62" s="87">
        <f>+Ultimate!W58-v^10*Ultimate!V68/Ultimate!V58*Ultimate!W68</f>
        <v>6.6010834245547869</v>
      </c>
      <c r="J62" s="84">
        <f t="shared" si="0"/>
        <v>69</v>
      </c>
    </row>
    <row r="63" spans="1:10" ht="12.6" customHeight="1" x14ac:dyDescent="0.25">
      <c r="A63" s="84">
        <f>+Ultimate!A59</f>
        <v>70</v>
      </c>
      <c r="B63" s="87">
        <f>+Ultimate!R59</f>
        <v>9.9774270502059572</v>
      </c>
      <c r="C63" s="88">
        <f>+Ultimate!S59</f>
        <v>0.52488442618066822</v>
      </c>
      <c r="D63" s="88">
        <f>+Ultimate!U59</f>
        <v>0.3074316524802192</v>
      </c>
      <c r="E63" s="87">
        <f>+Ultimate!R59-v^10*Ultimate!Q69/Ultimate!Q59*Ultimate!R69</f>
        <v>7.2328501831360708</v>
      </c>
      <c r="F63" s="87">
        <f>+Ultimate!W59</f>
        <v>7.7207914359416403</v>
      </c>
      <c r="G63" s="88">
        <f>+Ultimate!X59</f>
        <v>0.63234326495515958</v>
      </c>
      <c r="H63" s="88">
        <f>+Ultimate!Z59</f>
        <v>0.42760016477710017</v>
      </c>
      <c r="I63" s="87">
        <f>+Ultimate!W59-v^10*Ultimate!V69/Ultimate!V59*Ultimate!W69</f>
        <v>6.4497239300721443</v>
      </c>
      <c r="J63" s="84">
        <f t="shared" si="0"/>
        <v>70</v>
      </c>
    </row>
    <row r="64" spans="1:10" ht="12.6" customHeight="1" x14ac:dyDescent="0.25">
      <c r="A64" s="84"/>
      <c r="B64" s="87"/>
      <c r="C64" s="88"/>
      <c r="D64" s="88"/>
      <c r="E64" s="87"/>
      <c r="F64" s="87"/>
      <c r="G64" s="88"/>
      <c r="H64" s="88"/>
      <c r="I64" s="87"/>
      <c r="J64" s="84"/>
    </row>
    <row r="65" spans="1:10" ht="12.6" customHeight="1" x14ac:dyDescent="0.25">
      <c r="A65" s="84">
        <f>+Ultimate!A60</f>
        <v>71</v>
      </c>
      <c r="B65" s="87">
        <f>+Ultimate!R60</f>
        <v>9.6257262843048483</v>
      </c>
      <c r="C65" s="88">
        <f>+Ultimate!S60</f>
        <v>0.54163208169976862</v>
      </c>
      <c r="D65" s="88">
        <f>+Ultimate!U60</f>
        <v>0.3249577248233767</v>
      </c>
      <c r="E65" s="87">
        <f>+Ultimate!R60-v^10*Ultimate!Q70/Ultimate!Q60*Ultimate!R70</f>
        <v>7.1371226276961597</v>
      </c>
      <c r="F65" s="87">
        <f>+Ultimate!W60</f>
        <v>7.3718425788588524</v>
      </c>
      <c r="G65" s="88">
        <f>+Ultimate!X60</f>
        <v>0.64895987719719717</v>
      </c>
      <c r="H65" s="88">
        <f>+Ultimate!Z60</f>
        <v>0.44783418219052717</v>
      </c>
      <c r="I65" s="87">
        <f>+Ultimate!W60-v^10*Ultimate!V70/Ultimate!V60*Ultimate!W70</f>
        <v>6.2869813569017756</v>
      </c>
      <c r="J65" s="84">
        <f t="shared" si="0"/>
        <v>71</v>
      </c>
    </row>
    <row r="66" spans="1:10" ht="12.6" customHeight="1" x14ac:dyDescent="0.25">
      <c r="A66" s="84">
        <f>+Ultimate!A61</f>
        <v>72</v>
      </c>
      <c r="B66" s="87">
        <f>+Ultimate!R61</f>
        <v>9.2721628160171985</v>
      </c>
      <c r="C66" s="88">
        <f>+Ultimate!S61</f>
        <v>0.55846843733251395</v>
      </c>
      <c r="D66" s="88">
        <f>+Ultimate!U61</f>
        <v>0.34302143529270279</v>
      </c>
      <c r="E66" s="87">
        <f>+Ultimate!R61-v^10*Ultimate!Q71/Ultimate!Q61*Ultimate!R71</f>
        <v>7.0321422191886125</v>
      </c>
      <c r="F66" s="87">
        <f>+Ultimate!W61</f>
        <v>7.0266577774557115</v>
      </c>
      <c r="G66" s="88">
        <f>+Ultimate!X61</f>
        <v>0.66539724869258476</v>
      </c>
      <c r="H66" s="88">
        <f>+Ultimate!Z61</f>
        <v>0.4682953057998358</v>
      </c>
      <c r="I66" s="87">
        <f>+Ultimate!W61-v^10*Ultimate!V71/Ultimate!V61*Ultimate!W71</f>
        <v>6.1128646221216556</v>
      </c>
      <c r="J66" s="84">
        <f t="shared" si="0"/>
        <v>72</v>
      </c>
    </row>
    <row r="67" spans="1:10" ht="12.6" customHeight="1" x14ac:dyDescent="0.25">
      <c r="A67" s="84">
        <f>+Ultimate!A62</f>
        <v>73</v>
      </c>
      <c r="B67" s="87">
        <f>+Ultimate!R62</f>
        <v>8.9175400513023426</v>
      </c>
      <c r="C67" s="88">
        <f>+Ultimate!S62</f>
        <v>0.57535523565226887</v>
      </c>
      <c r="D67" s="88">
        <f>+Ultimate!U62</f>
        <v>0.361588662197598</v>
      </c>
      <c r="E67" s="87">
        <f>+Ultimate!R62-v^10*Ultimate!Q72/Ultimate!Q62*Ultimate!R72</f>
        <v>6.9173478589353241</v>
      </c>
      <c r="F67" s="87">
        <f>+Ultimate!W62</f>
        <v>6.6861653750757002</v>
      </c>
      <c r="G67" s="88">
        <f>+Ultimate!X62</f>
        <v>0.68161117261544257</v>
      </c>
      <c r="H67" s="88">
        <f>+Ultimate!Z62</f>
        <v>0.48891710637422836</v>
      </c>
      <c r="I67" s="87">
        <f>+Ultimate!W62-v^10*Ultimate!V72/Ultimate!V62*Ultimate!W72</f>
        <v>5.9275868010474548</v>
      </c>
      <c r="J67" s="84">
        <f t="shared" si="0"/>
        <v>73</v>
      </c>
    </row>
    <row r="68" spans="1:10" ht="12.6" customHeight="1" x14ac:dyDescent="0.25">
      <c r="A68" s="84">
        <f>+Ultimate!A63</f>
        <v>74</v>
      </c>
      <c r="B68" s="87">
        <f>+Ultimate!R63</f>
        <v>8.5626998105669401</v>
      </c>
      <c r="C68" s="88">
        <f>+Ultimate!S63</f>
        <v>0.59225238997300234</v>
      </c>
      <c r="D68" s="88">
        <f>+Ultimate!U63</f>
        <v>0.3806197075105866</v>
      </c>
      <c r="E68" s="87">
        <f>+Ultimate!R63-v^10*Ultimate!Q73/Ultimate!Q63*Ultimate!R73</f>
        <v>6.7922253215992239</v>
      </c>
      <c r="F68" s="87">
        <f>+Ultimate!W63</f>
        <v>6.3512816767528433</v>
      </c>
      <c r="G68" s="88">
        <f>+Ultimate!X63</f>
        <v>0.69755801539272144</v>
      </c>
      <c r="H68" s="88">
        <f>+Ultimate!Z63</f>
        <v>0.50962964738173788</v>
      </c>
      <c r="I68" s="87">
        <f>+Ultimate!W63-v^10*Ultimate!V73/Ultimate!V63*Ultimate!W73</f>
        <v>5.7315956057125179</v>
      </c>
      <c r="J68" s="84">
        <f t="shared" si="0"/>
        <v>74</v>
      </c>
    </row>
    <row r="69" spans="1:10" ht="12.6" customHeight="1" x14ac:dyDescent="0.25">
      <c r="A69" s="84">
        <f>+Ultimate!A64</f>
        <v>75</v>
      </c>
      <c r="B69" s="87">
        <f>+Ultimate!R64</f>
        <v>8.2085165780390312</v>
      </c>
      <c r="C69" s="88">
        <f>+Ultimate!S64</f>
        <v>0.6091182581886172</v>
      </c>
      <c r="D69" s="88">
        <f>+Ultimate!U64</f>
        <v>0.4000693387422638</v>
      </c>
      <c r="E69" s="87">
        <f>+Ultimate!R64-v^10*Ultimate!Q74/Ultimate!Q64*Ultimate!R74</f>
        <v>6.6563306313521187</v>
      </c>
      <c r="F69" s="87">
        <f>+Ultimate!W64</f>
        <v>6.022901005242967</v>
      </c>
      <c r="G69" s="88">
        <f>+Ultimate!X64</f>
        <v>0.713195190226525</v>
      </c>
      <c r="H69" s="88">
        <f>+Ultimate!Z64</f>
        <v>0.53036020415551288</v>
      </c>
      <c r="I69" s="87">
        <f>+Ultimate!W64-v^10*Ultimate!V74/Ultimate!V64*Ultimate!W74</f>
        <v>5.5255989305771847</v>
      </c>
      <c r="J69" s="84">
        <f t="shared" si="0"/>
        <v>75</v>
      </c>
    </row>
    <row r="70" spans="1:10" ht="12.6" customHeight="1" x14ac:dyDescent="0.25">
      <c r="A70" s="84"/>
      <c r="B70" s="87"/>
      <c r="C70" s="88"/>
      <c r="D70" s="88"/>
      <c r="E70" s="87"/>
      <c r="F70" s="87"/>
      <c r="G70" s="88"/>
      <c r="H70" s="88"/>
      <c r="I70" s="87"/>
      <c r="J70" s="84"/>
    </row>
    <row r="71" spans="1:10" ht="12.6" customHeight="1" x14ac:dyDescent="0.25">
      <c r="A71" s="84">
        <f>+Ultimate!A65</f>
        <v>76</v>
      </c>
      <c r="B71" s="87">
        <f>+Ultimate!R65</f>
        <v>7.8558908421525047</v>
      </c>
      <c r="C71" s="88">
        <f>+Ultimate!S65</f>
        <v>0.62590995989749931</v>
      </c>
      <c r="D71" s="88">
        <f>+Ultimate!U65</f>
        <v>0.41988692824596918</v>
      </c>
      <c r="E71" s="87">
        <f>+Ultimate!R65-v^10*Ultimate!Q75/Ultimate!Q65*Ultimate!R75</f>
        <v>6.5093168982676071</v>
      </c>
      <c r="F71" s="87">
        <f>+Ultimate!W65</f>
        <v>5.7018856749846334</v>
      </c>
      <c r="G71" s="88">
        <f>+Ultimate!X65</f>
        <v>0.72848163452454096</v>
      </c>
      <c r="H71" s="88">
        <f>+Ultimate!Z65</f>
        <v>0.55103407493673395</v>
      </c>
      <c r="I71" s="87">
        <f>+Ultimate!W65-v^10*Ultimate!V75/Ultimate!V65*Ultimate!W75</f>
        <v>5.3105821307088412</v>
      </c>
      <c r="J71" s="84">
        <f t="shared" si="0"/>
        <v>76</v>
      </c>
    </row>
    <row r="72" spans="1:10" ht="12.6" customHeight="1" x14ac:dyDescent="0.25">
      <c r="A72" s="84">
        <f>+Ultimate!A66</f>
        <v>77</v>
      </c>
      <c r="B72" s="87">
        <f>+Ultimate!R66</f>
        <v>7.5057415769522287</v>
      </c>
      <c r="C72" s="88">
        <f>+Ultimate!S66</f>
        <v>0.64258373443084582</v>
      </c>
      <c r="D72" s="88">
        <f>+Ultimate!U66</f>
        <v>0.44001669716266167</v>
      </c>
      <c r="E72" s="87">
        <f>+Ultimate!R66-v^10*Ultimate!Q76/Ultimate!Q66*Ultimate!R76</f>
        <v>6.3509641711229001</v>
      </c>
      <c r="F72" s="87">
        <f>+Ultimate!W66</f>
        <v>5.3890561085760673</v>
      </c>
      <c r="G72" s="88">
        <f>+Ultimate!X66</f>
        <v>0.74337828054399657</v>
      </c>
      <c r="H72" s="88">
        <f>+Ultimate!Z66</f>
        <v>0.57157546920221303</v>
      </c>
      <c r="I72" s="87">
        <f>+Ultimate!W66-v^10*Ultimate!V76/Ultimate!V66*Ultimate!W76</f>
        <v>5.0878134085650046</v>
      </c>
      <c r="J72" s="84">
        <f t="shared" si="0"/>
        <v>77</v>
      </c>
    </row>
    <row r="73" spans="1:10" ht="12.6" customHeight="1" x14ac:dyDescent="0.25">
      <c r="A73" s="84">
        <f>+Ultimate!A67</f>
        <v>78</v>
      </c>
      <c r="B73" s="87">
        <f>+Ultimate!R67</f>
        <v>7.1589979439120661</v>
      </c>
      <c r="C73" s="88">
        <f>+Ultimate!S67</f>
        <v>0.6590953360041869</v>
      </c>
      <c r="D73" s="88">
        <f>+Ultimate!U67</f>
        <v>0.46039806890506108</v>
      </c>
      <c r="E73" s="87">
        <f>+Ultimate!R67-v^10*Ultimate!Q77/Ultimate!Q67*Ultimate!R77</f>
        <v>6.1812114447040862</v>
      </c>
      <c r="F73" s="87">
        <f>+Ultimate!W67</f>
        <v>5.0851813333537867</v>
      </c>
      <c r="G73" s="88">
        <f>+Ultimate!X67</f>
        <v>0.75784850793553371</v>
      </c>
      <c r="H73" s="88">
        <f>+Ultimate!Z67</f>
        <v>0.59190845478826937</v>
      </c>
      <c r="I73" s="87">
        <f>+Ultimate!W67-v^10*Ultimate!V77/Ultimate!V67*Ultimate!W77</f>
        <v>4.858833786451668</v>
      </c>
      <c r="J73" s="84">
        <f t="shared" si="0"/>
        <v>78</v>
      </c>
    </row>
    <row r="74" spans="1:10" ht="12.6" customHeight="1" x14ac:dyDescent="0.25">
      <c r="A74" s="84">
        <f>+Ultimate!A68</f>
        <v>79</v>
      </c>
      <c r="B74" s="87">
        <f>+Ultimate!R68</f>
        <v>6.8165903241040144</v>
      </c>
      <c r="C74" s="88">
        <f>+Ultimate!S68</f>
        <v>0.67540046075695126</v>
      </c>
      <c r="D74" s="88">
        <f>+Ultimate!U68</f>
        <v>0.48096613423947054</v>
      </c>
      <c r="E74" s="87">
        <f>+Ultimate!R68-v^10*Ultimate!Q78/Ultimate!Q68*Ultimate!R78</f>
        <v>6.0001894444012303</v>
      </c>
      <c r="F74" s="87">
        <f>+Ultimate!W68</f>
        <v>4.79097010063788</v>
      </c>
      <c r="G74" s="88">
        <f>+Ultimate!X68</f>
        <v>0.77185856663629115</v>
      </c>
      <c r="H74" s="88">
        <f>+Ultimate!Z68</f>
        <v>0.61195794182601793</v>
      </c>
      <c r="I74" s="87">
        <f>+Ultimate!W68-v^10*Ultimate!V78/Ultimate!V68*Ultimate!W78</f>
        <v>4.6254288016995311</v>
      </c>
      <c r="J74" s="84">
        <f t="shared" si="0"/>
        <v>79</v>
      </c>
    </row>
    <row r="75" spans="1:10" ht="12.6" customHeight="1" x14ac:dyDescent="0.25">
      <c r="A75" s="84">
        <f>+Ultimate!A69</f>
        <v>80</v>
      </c>
      <c r="B75" s="87">
        <f>+Ultimate!R69</f>
        <v>6.4794408211995007</v>
      </c>
      <c r="C75" s="88">
        <f>+Ultimate!S69</f>
        <v>0.69145519899049956</v>
      </c>
      <c r="D75" s="88">
        <f>+Ultimate!U69</f>
        <v>0.50165222670371223</v>
      </c>
      <c r="E75" s="87">
        <f>+Ultimate!R69-v^10*Ultimate!Q79/Ultimate!Q69*Ultimate!R79</f>
        <v>5.8082522196038848</v>
      </c>
      <c r="F75" s="87">
        <f>+Ultimate!W69</f>
        <v>4.5070628660844143</v>
      </c>
      <c r="G75" s="88">
        <f>+Ultimate!X69</f>
        <v>0.78537795875788485</v>
      </c>
      <c r="H75" s="88">
        <f>+Ultimate!Z69</f>
        <v>0.63165067863833313</v>
      </c>
      <c r="I75" s="87">
        <f>+Ultimate!W69-v^10*Ultimate!V79/Ultimate!V69*Ultimate!W79</f>
        <v>4.3895804141212702</v>
      </c>
      <c r="J75" s="84">
        <f t="shared" si="0"/>
        <v>80</v>
      </c>
    </row>
    <row r="76" spans="1:10" ht="12.6" customHeight="1" x14ac:dyDescent="0.25">
      <c r="A76" s="84"/>
      <c r="B76" s="87"/>
      <c r="C76" s="88"/>
      <c r="D76" s="88"/>
      <c r="E76" s="87"/>
      <c r="F76" s="87"/>
      <c r="G76" s="88"/>
      <c r="H76" s="88"/>
      <c r="I76" s="87"/>
      <c r="J76" s="84"/>
    </row>
    <row r="77" spans="1:10" ht="12.6" customHeight="1" x14ac:dyDescent="0.25">
      <c r="A77" s="84">
        <f>+Ultimate!A70</f>
        <v>81</v>
      </c>
      <c r="B77" s="87">
        <f>+Ultimate!R70</f>
        <v>6.1484534049550073</v>
      </c>
      <c r="C77" s="88">
        <f>+Ultimate!S70</f>
        <v>0.70721650452595175</v>
      </c>
      <c r="D77" s="88">
        <f>+Ultimate!U70</f>
        <v>0.52238460338743598</v>
      </c>
      <c r="E77" s="87">
        <f>+Ultimate!R70-v^10*Ultimate!Q80/Ultimate!Q70*Ultimate!R80</f>
        <v>5.6060049577585698</v>
      </c>
      <c r="F77" s="87">
        <f>+Ultimate!W70</f>
        <v>4.2340248556806461</v>
      </c>
      <c r="G77" s="88">
        <f>+Ultimate!X70</f>
        <v>0.79837976877711192</v>
      </c>
      <c r="H77" s="88">
        <f>+Ultimate!Z70</f>
        <v>0.65091623273658006</v>
      </c>
      <c r="I77" s="87">
        <f>+Ultimate!W70-v^10*Ultimate!V80/Ultimate!V70*Ultimate!W80</f>
        <v>4.1533996981584975</v>
      </c>
      <c r="J77" s="84">
        <f t="shared" si="0"/>
        <v>81</v>
      </c>
    </row>
    <row r="78" spans="1:10" ht="12.6" customHeight="1" x14ac:dyDescent="0.25">
      <c r="A78" s="84">
        <f>+Ultimate!A71</f>
        <v>82</v>
      </c>
      <c r="B78" s="87">
        <f>+Ultimate!R71</f>
        <v>5.8245038911161195</v>
      </c>
      <c r="C78" s="88">
        <f>+Ultimate!S71</f>
        <v>0.72264267185161302</v>
      </c>
      <c r="D78" s="88">
        <f>+Ultimate!U71</f>
        <v>0.54308922212251143</v>
      </c>
      <c r="E78" s="87">
        <f>+Ultimate!R71-v^10*Ultimate!Q81/Ultimate!Q71*Ultimate!R81</f>
        <v>5.394324864282229</v>
      </c>
      <c r="F78" s="87">
        <f>+Ultimate!W71</f>
        <v>3.9723404180626796</v>
      </c>
      <c r="G78" s="88">
        <f>+Ultimate!X71</f>
        <v>0.81084093247320554</v>
      </c>
      <c r="H78" s="88">
        <f>+Ultimate!Z71</f>
        <v>0.66968792908834396</v>
      </c>
      <c r="I78" s="87">
        <f>+Ultimate!W71-v^10*Ultimate!V81/Ultimate!V71*Ultimate!W81</f>
        <v>3.9190435779649029</v>
      </c>
      <c r="J78" s="84">
        <f t="shared" si="0"/>
        <v>82</v>
      </c>
    </row>
    <row r="79" spans="1:10" ht="12.6" customHeight="1" x14ac:dyDescent="0.25">
      <c r="A79" s="84">
        <f>+Ultimate!A72</f>
        <v>83</v>
      </c>
      <c r="B79" s="87">
        <f>+Ultimate!R72</f>
        <v>5.5084299754705137</v>
      </c>
      <c r="C79" s="88">
        <f>+Ultimate!S72</f>
        <v>0.73769381069188</v>
      </c>
      <c r="D79" s="88">
        <f>+Ultimate!U72</f>
        <v>0.56369060204942978</v>
      </c>
      <c r="E79" s="87">
        <f>+Ultimate!R72-v^10*Ultimate!Q82/Ultimate!Q72*Ultimate!R82</f>
        <v>5.1743715589042836</v>
      </c>
      <c r="F79" s="87">
        <f>+Ultimate!W72</f>
        <v>3.7224088304323026</v>
      </c>
      <c r="G79" s="88">
        <f>+Ultimate!X72</f>
        <v>0.8227424366460806</v>
      </c>
      <c r="H79" s="88">
        <f>+Ultimate!Z72</f>
        <v>0.68790371805157446</v>
      </c>
      <c r="I79" s="87">
        <f>+Ultimate!W72-v^10*Ultimate!V82/Ultimate!V72*Ultimate!W82</f>
        <v>3.6886218034789735</v>
      </c>
      <c r="J79" s="84">
        <f t="shared" si="0"/>
        <v>83</v>
      </c>
    </row>
    <row r="80" spans="1:10" ht="12.6" customHeight="1" x14ac:dyDescent="0.25">
      <c r="A80" s="84">
        <f>+Ultimate!A73</f>
        <v>84</v>
      </c>
      <c r="B80" s="87">
        <f>+Ultimate!R73</f>
        <v>5.201021555512181</v>
      </c>
      <c r="C80" s="88">
        <f>+Ultimate!S73</f>
        <v>0.752332306880372</v>
      </c>
      <c r="D80" s="88">
        <f>+Ultimate!U73</f>
        <v>0.58411275053613032</v>
      </c>
      <c r="E80" s="87">
        <f>+Ultimate!R73-v^10*Ultimate!Q83/Ultimate!Q73*Ultimate!R83</f>
        <v>4.9475833694738878</v>
      </c>
      <c r="F80" s="87">
        <f>+Ultimate!W73</f>
        <v>3.4845416834068303</v>
      </c>
      <c r="G80" s="88">
        <f>+Ultimate!X73</f>
        <v>0.83406944364729363</v>
      </c>
      <c r="H80" s="88">
        <f>+Ultimate!Z73</f>
        <v>0.70550694686826287</v>
      </c>
      <c r="I80" s="87">
        <f>+Ultimate!W73-v^10*Ultimate!V83/Ultimate!V73*Ultimate!W83</f>
        <v>3.4641029791482008</v>
      </c>
      <c r="J80" s="84">
        <f t="shared" si="0"/>
        <v>84</v>
      </c>
    </row>
    <row r="81" spans="1:10" ht="12.6" customHeight="1" x14ac:dyDescent="0.25">
      <c r="A81" s="84">
        <f>+Ultimate!A74</f>
        <v>85</v>
      </c>
      <c r="B81" s="87">
        <f>+Ultimate!R74</f>
        <v>4.9030115813917563</v>
      </c>
      <c r="C81" s="88">
        <f>+Ultimate!S74</f>
        <v>0.76652325802896371</v>
      </c>
      <c r="D81" s="88">
        <f>+Ultimate!U74</f>
        <v>0.60428013574785444</v>
      </c>
      <c r="E81" s="87">
        <f>+Ultimate!R74-v^10*Ultimate!Q84/Ultimate!Q74*Ultimate!R84</f>
        <v>4.7156563301977528</v>
      </c>
      <c r="F81" s="87">
        <f>+Ultimate!W74</f>
        <v>3.2589619212377894</v>
      </c>
      <c r="G81" s="88">
        <f>+Ultimate!X74</f>
        <v>0.84481133708391465</v>
      </c>
      <c r="H81" s="88">
        <f>+Ultimate!Z74</f>
        <v>0.72244701138879375</v>
      </c>
      <c r="I81" s="87">
        <f>+Ultimate!W74-v^10*Ultimate!V84/Ultimate!V74*Ultimate!W84</f>
        <v>3.2472300093857944</v>
      </c>
      <c r="J81" s="84">
        <f t="shared" ref="J81:J99" si="1">+A81</f>
        <v>85</v>
      </c>
    </row>
    <row r="82" spans="1:10" ht="12.6" customHeight="1" x14ac:dyDescent="0.25">
      <c r="A82" s="84"/>
      <c r="B82" s="87"/>
      <c r="C82" s="88"/>
      <c r="D82" s="88"/>
      <c r="E82" s="87"/>
      <c r="F82" s="87"/>
      <c r="G82" s="88"/>
      <c r="H82" s="88"/>
      <c r="I82" s="87"/>
      <c r="J82" s="84"/>
    </row>
    <row r="83" spans="1:10" ht="12.6" customHeight="1" x14ac:dyDescent="0.25">
      <c r="A83" s="84">
        <f>+Ultimate!A75</f>
        <v>86</v>
      </c>
      <c r="B83" s="87">
        <f>+Ultimate!R75</f>
        <v>4.6150676773117141</v>
      </c>
      <c r="C83" s="88">
        <f>+Ultimate!S75</f>
        <v>0.78023487250896573</v>
      </c>
      <c r="D83" s="88">
        <f>+Ultimate!U75</f>
        <v>0.62411868103155521</v>
      </c>
      <c r="E83" s="87">
        <f>+Ultimate!R75-v^10*Ultimate!Q85/Ultimate!Q75*Ultimate!R85</f>
        <v>4.480503766057554</v>
      </c>
      <c r="F83" s="87">
        <f>+Ultimate!W75</f>
        <v>3.0458045600628854</v>
      </c>
      <c r="G83" s="88">
        <f>+Ultimate!X75</f>
        <v>0.85496168761605296</v>
      </c>
      <c r="H83" s="88">
        <f>+Ultimate!Z75</f>
        <v>0.73867986868096569</v>
      </c>
      <c r="I83" s="87">
        <f>+Ultimate!W75-v^10*Ultimate!V85/Ultimate!V75*Ultimate!W85</f>
        <v>3.03945511178715</v>
      </c>
      <c r="J83" s="84">
        <f t="shared" si="1"/>
        <v>86</v>
      </c>
    </row>
    <row r="84" spans="1:10" ht="12.6" customHeight="1" x14ac:dyDescent="0.25">
      <c r="A84" s="84">
        <f>+Ultimate!A76</f>
        <v>87</v>
      </c>
      <c r="B84" s="87">
        <f>+Ultimate!R76</f>
        <v>4.3377847644340992</v>
      </c>
      <c r="C84" s="88">
        <f>+Ultimate!S76</f>
        <v>0.79343882074123318</v>
      </c>
      <c r="D84" s="88">
        <f>+Ultimate!U76</f>
        <v>0.64355675491328601</v>
      </c>
      <c r="E84" s="87">
        <f>+Ultimate!R76-v^10*Ultimate!Q86/Ultimate!Q76*Ultimate!R86</f>
        <v>4.2441961514690609</v>
      </c>
      <c r="F84" s="87">
        <f>+Ultimate!W76</f>
        <v>2.8451190506495667</v>
      </c>
      <c r="G84" s="88">
        <f>+Ultimate!X76</f>
        <v>0.86451814044525854</v>
      </c>
      <c r="H84" s="88">
        <f>+Ultimate!Z76</f>
        <v>0.75416839620884724</v>
      </c>
      <c r="I84" s="87">
        <f>+Ultimate!W76-v^10*Ultimate!V86/Ultimate!V76*Ultimate!W86</f>
        <v>2.8419021718879547</v>
      </c>
      <c r="J84" s="84">
        <f t="shared" si="1"/>
        <v>87</v>
      </c>
    </row>
    <row r="85" spans="1:10" ht="12.6" customHeight="1" x14ac:dyDescent="0.25">
      <c r="A85" s="84">
        <f>+Ultimate!A77</f>
        <v>88</v>
      </c>
      <c r="B85" s="87">
        <f>+Ultimate!R77</f>
        <v>4.0716788963268797</v>
      </c>
      <c r="C85" s="88">
        <f>+Ultimate!S77</f>
        <v>0.80611052874633882</v>
      </c>
      <c r="D85" s="88">
        <f>+Ultimate!U77</f>
        <v>0.66252612911764341</v>
      </c>
      <c r="E85" s="87">
        <f>+Ultimate!R77-v^10*Ultimate!Q87/Ultimate!Q77*Ultimate!R87</f>
        <v>4.0088834133346971</v>
      </c>
      <c r="F85" s="87">
        <f>+Ultimate!W77</f>
        <v>2.656873196053736</v>
      </c>
      <c r="G85" s="88">
        <f>+Ultimate!X77</f>
        <v>0.87348222875934578</v>
      </c>
      <c r="H85" s="88">
        <f>+Ultimate!Z77</f>
        <v>0.76888258911806839</v>
      </c>
      <c r="I85" s="87">
        <f>+Ultimate!W77-v^10*Ultimate!V87/Ultimate!V77*Ultimate!W87</f>
        <v>2.6553598565052878</v>
      </c>
      <c r="J85" s="84">
        <f t="shared" si="1"/>
        <v>88</v>
      </c>
    </row>
    <row r="86" spans="1:10" ht="12.6" customHeight="1" x14ac:dyDescent="0.25">
      <c r="A86" s="84">
        <f>+Ultimate!A78</f>
        <v>89</v>
      </c>
      <c r="B86" s="87">
        <f>+Ultimate!R78</f>
        <v>3.8171824881600052</v>
      </c>
      <c r="C86" s="88">
        <f>+Ultimate!S78</f>
        <v>0.81822940532571387</v>
      </c>
      <c r="D86" s="88">
        <f>+Ultimate!U78</f>
        <v>0.68096287677059508</v>
      </c>
      <c r="E86" s="87">
        <f>+Ultimate!R78-v^10*Ultimate!Q88/Ultimate!Q78*Ultimate!R88</f>
        <v>3.7767047473665909</v>
      </c>
      <c r="F86" s="87">
        <f>+Ultimate!W78</f>
        <v>2.4809584812982601</v>
      </c>
      <c r="G86" s="88">
        <f>+Ultimate!X78</f>
        <v>0.881859119938178</v>
      </c>
      <c r="H86" s="88">
        <f>+Ultimate!Z78</f>
        <v>0.78279959355442574</v>
      </c>
      <c r="I86" s="87">
        <f>+Ultimate!W78-v^10*Ultimate!V88/Ultimate!V78*Ultimate!W88</f>
        <v>2.4803034689888932</v>
      </c>
      <c r="J86" s="84">
        <f t="shared" si="1"/>
        <v>89</v>
      </c>
    </row>
    <row r="87" spans="1:10" ht="12.6" customHeight="1" x14ac:dyDescent="0.25">
      <c r="A87" s="84">
        <f>+Ultimate!A79</f>
        <v>90</v>
      </c>
      <c r="B87" s="87">
        <f>+Ultimate!R79</f>
        <v>3.5746410820487307</v>
      </c>
      <c r="C87" s="88">
        <f>+Ultimate!S79</f>
        <v>0.82977899609291739</v>
      </c>
      <c r="D87" s="88">
        <f>+Ultimate!U79</f>
        <v>0.69880818394946442</v>
      </c>
      <c r="E87" s="87">
        <f>+Ultimate!R79-v^10*Ultimate!Q89/Ultimate!Q79*Ultimate!R89</f>
        <v>3.5496938371542708</v>
      </c>
      <c r="F87" s="87">
        <f>+Ultimate!W79</f>
        <v>2.3171966238079369</v>
      </c>
      <c r="G87" s="88">
        <f>+Ultimate!X79</f>
        <v>0.8896573036281934</v>
      </c>
      <c r="H87" s="88">
        <f>+Ultimate!Z79</f>
        <v>0.79590358056257426</v>
      </c>
      <c r="I87" s="87">
        <f>+Ultimate!W79-v^10*Ultimate!V89/Ultimate!V79*Ultimate!W89</f>
        <v>2.316938482736429</v>
      </c>
      <c r="J87" s="84">
        <f t="shared" si="1"/>
        <v>90</v>
      </c>
    </row>
    <row r="88" spans="1:10" ht="12.6" customHeight="1" x14ac:dyDescent="0.25">
      <c r="A88" s="84"/>
      <c r="B88" s="87"/>
      <c r="C88" s="88"/>
      <c r="D88" s="88"/>
      <c r="E88" s="87"/>
      <c r="F88" s="87"/>
      <c r="G88" s="88"/>
      <c r="H88" s="88"/>
      <c r="I88" s="87"/>
      <c r="J88" s="84"/>
    </row>
    <row r="89" spans="1:10" ht="12.6" customHeight="1" x14ac:dyDescent="0.25">
      <c r="A89" s="84">
        <f>+Ultimate!A80</f>
        <v>91</v>
      </c>
      <c r="B89" s="87">
        <f>+Ultimate!R80</f>
        <v>3.3443117444987989</v>
      </c>
      <c r="C89" s="88">
        <f>+Ultimate!S80</f>
        <v>0.84074705978577136</v>
      </c>
      <c r="D89" s="88">
        <f>+Ultimate!U80</f>
        <v>0.71600905003350024</v>
      </c>
      <c r="E89" s="87">
        <f>+Ultimate!R80-v^10*Ultimate!Q90/Ultimate!Q80*Ultimate!R90</f>
        <v>3.3296894166739159</v>
      </c>
      <c r="F89" s="87">
        <f>+Ultimate!W80</f>
        <v>2.1653471116018128</v>
      </c>
      <c r="G89" s="88">
        <f>+Ultimate!X80</f>
        <v>0.89688823278086593</v>
      </c>
      <c r="H89" s="88">
        <f>+Ultimate!Z80</f>
        <v>0.80818547165470678</v>
      </c>
      <c r="I89" s="87">
        <f>+Ultimate!W80-v^10*Ultimate!V90/Ultimate!V80*Ultimate!W90</f>
        <v>2.1652555640117526</v>
      </c>
      <c r="J89" s="84">
        <f t="shared" si="1"/>
        <v>91</v>
      </c>
    </row>
    <row r="90" spans="1:10" ht="12.6" customHeight="1" x14ac:dyDescent="0.25">
      <c r="A90" s="84">
        <f>+Ultimate!A81</f>
        <v>92</v>
      </c>
      <c r="B90" s="87">
        <f>+Ultimate!R81</f>
        <v>3.1263631397392602</v>
      </c>
      <c r="C90" s="88">
        <f>+Ultimate!S81</f>
        <v>0.85112556477432078</v>
      </c>
      <c r="D90" s="88">
        <f>+Ultimate!U81</f>
        <v>0.73251885584186205</v>
      </c>
      <c r="E90" s="87">
        <f>+Ultimate!R81-v^10*Ultimate!Q91/Ultimate!Q81*Ultimate!R91</f>
        <v>3.1182616538880468</v>
      </c>
      <c r="F90" s="87">
        <f>+Ultimate!W81</f>
        <v>2.0251154620544467</v>
      </c>
      <c r="G90" s="88">
        <f>+Ultimate!X81</f>
        <v>0.90356593037835953</v>
      </c>
      <c r="H90" s="88">
        <f>+Ultimate!Z81</f>
        <v>0.81964253333463089</v>
      </c>
      <c r="I90" s="87">
        <f>+Ultimate!W81-v^10*Ultimate!V91/Ultimate!V81*Ultimate!W91</f>
        <v>2.0250866329249999</v>
      </c>
      <c r="J90" s="84">
        <f t="shared" si="1"/>
        <v>92</v>
      </c>
    </row>
    <row r="91" spans="1:10" ht="12.6" customHeight="1" x14ac:dyDescent="0.25">
      <c r="A91" s="84">
        <f>+Ultimate!A82</f>
        <v>93</v>
      </c>
      <c r="B91" s="87">
        <f>+Ultimate!R82</f>
        <v>2.9208772671556078</v>
      </c>
      <c r="C91" s="88">
        <f>+Ultimate!S82</f>
        <v>0.86091060632592331</v>
      </c>
      <c r="D91" s="88">
        <f>+Ultimate!U82</f>
        <v>0.74829778319696483</v>
      </c>
      <c r="E91" s="87">
        <f>+Ultimate!R82-v^10*Ultimate!Q92/Ultimate!Q82*Ultimate!R92</f>
        <v>2.9166633039883458</v>
      </c>
      <c r="F91" s="87">
        <f>+Ultimate!W82</f>
        <v>1.8961619073910692</v>
      </c>
      <c r="G91" s="88">
        <f>+Ultimate!X82</f>
        <v>0.90970657583852044</v>
      </c>
      <c r="H91" s="88">
        <f>+Ultimate!Z82</f>
        <v>0.83027786350531618</v>
      </c>
      <c r="I91" s="87">
        <f>+Ultimate!W82-v^10*Ultimate!V92/Ultimate!V82*Ultimate!W92</f>
        <v>1.8961539666780436</v>
      </c>
      <c r="J91" s="84">
        <f t="shared" si="1"/>
        <v>93</v>
      </c>
    </row>
    <row r="92" spans="1:10" ht="12.6" customHeight="1" x14ac:dyDescent="0.25">
      <c r="A92" s="84">
        <f>+Ultimate!A83</f>
        <v>94</v>
      </c>
      <c r="B92" s="87">
        <f>+Ultimate!R83</f>
        <v>2.7278527946252433</v>
      </c>
      <c r="C92" s="88">
        <f>+Ultimate!S83</f>
        <v>0.87010224787498824</v>
      </c>
      <c r="D92" s="88">
        <f>+Ultimate!U83</f>
        <v>0.76331307511777613</v>
      </c>
      <c r="E92" s="87">
        <f>+Ultimate!R83-v^10*Ultimate!Q93/Ultimate!Q83*Ultimate!R93</f>
        <v>2.7258109184535586</v>
      </c>
      <c r="F92" s="87">
        <f>+Ultimate!W83</f>
        <v>1.7781101930028216</v>
      </c>
      <c r="G92" s="88">
        <f>+Ultimate!X83</f>
        <v>0.91532808604748461</v>
      </c>
      <c r="H92" s="88">
        <f>+Ultimate!Z83</f>
        <v>0.84009979766056309</v>
      </c>
      <c r="I92" s="87">
        <f>+Ultimate!W83-v^10*Ultimate!V93/Ultimate!V83*Ultimate!W93</f>
        <v>1.7781083123188697</v>
      </c>
      <c r="J92" s="84">
        <f t="shared" si="1"/>
        <v>94</v>
      </c>
    </row>
    <row r="93" spans="1:10" ht="12.6" customHeight="1" x14ac:dyDescent="0.25">
      <c r="A93" s="84">
        <f>+Ultimate!A84</f>
        <v>95</v>
      </c>
      <c r="B93" s="87">
        <f>+Ultimate!R84</f>
        <v>2.5472098649061499</v>
      </c>
      <c r="C93" s="88">
        <f>+Ultimate!S84</f>
        <v>0.87870429214732604</v>
      </c>
      <c r="D93" s="88">
        <f>+Ultimate!U84</f>
        <v>0.77753913206628011</v>
      </c>
      <c r="E93" s="87">
        <f>+Ultimate!R84-v^10*Ultimate!Q94/Ultimate!Q84*Ultimate!R94</f>
        <v>2.5462962267381788</v>
      </c>
      <c r="F93" s="87">
        <f>+Ultimate!W84</f>
        <v>1.6705561593075147</v>
      </c>
      <c r="G93" s="88">
        <f>+Ultimate!X84</f>
        <v>0.9204497066996421</v>
      </c>
      <c r="H93" s="88">
        <f>+Ultimate!Z84</f>
        <v>0.84912126704252289</v>
      </c>
      <c r="I93" s="87">
        <f>+Ultimate!W84-v^10*Ultimate!V94/Ultimate!V84*Ultimate!W94</f>
        <v>1.6705557836330203</v>
      </c>
      <c r="J93" s="84">
        <f t="shared" si="1"/>
        <v>95</v>
      </c>
    </row>
    <row r="94" spans="1:10" ht="12.6" customHeight="1" x14ac:dyDescent="0.25">
      <c r="A94" s="84"/>
      <c r="B94" s="87"/>
      <c r="C94" s="88"/>
      <c r="D94" s="88"/>
      <c r="E94" s="87"/>
      <c r="F94" s="87"/>
      <c r="G94" s="88"/>
      <c r="H94" s="88"/>
      <c r="I94" s="87"/>
      <c r="J94" s="84"/>
    </row>
    <row r="95" spans="1:10" ht="12.6" customHeight="1" x14ac:dyDescent="0.25">
      <c r="A95" s="84">
        <f>+Ultimate!A85</f>
        <v>96</v>
      </c>
      <c r="B95" s="87">
        <f>+Ultimate!R85</f>
        <v>2.3787962017218875</v>
      </c>
      <c r="C95" s="88">
        <f>+Ultimate!S85</f>
        <v>0.88672399039419569</v>
      </c>
      <c r="D95" s="88">
        <f>+Ultimate!U85</f>
        <v>0.79095744623898734</v>
      </c>
      <c r="E95" s="87">
        <f>+Ultimate!R85-v^10*Ultimate!Q95/Ultimate!Q85*Ultimate!R95</f>
        <v>2.378422419700803</v>
      </c>
      <c r="F95" s="87">
        <f>+Ultimate!W85</f>
        <v>1.5730757648318181</v>
      </c>
      <c r="G95" s="88">
        <f>+Ultimate!X85</f>
        <v>0.92509163024610386</v>
      </c>
      <c r="H95" s="88">
        <f>+Ultimate!Z85</f>
        <v>0.85735914459509932</v>
      </c>
      <c r="I95" s="87">
        <f>+Ultimate!W85-v^10*Ultimate!V95/Ultimate!V85*Ultimate!W95</f>
        <v>1.5730757029071478</v>
      </c>
      <c r="J95" s="84">
        <f t="shared" si="1"/>
        <v>96</v>
      </c>
    </row>
    <row r="96" spans="1:10" ht="12.6" customHeight="1" x14ac:dyDescent="0.25">
      <c r="A96" s="84">
        <f>+Ultimate!A86</f>
        <v>97</v>
      </c>
      <c r="B96" s="87">
        <f>+Ultimate!R86</f>
        <v>2.2223942977435387</v>
      </c>
      <c r="C96" s="88">
        <f>+Ultimate!S86</f>
        <v>0.8941717001074504</v>
      </c>
      <c r="D96" s="88">
        <f>+Ultimate!U86</f>
        <v>0.80355638250275696</v>
      </c>
      <c r="E96" s="87">
        <f>+Ultimate!R86-v^10*Ultimate!Q96/Ultimate!Q86*Ultimate!R96</f>
        <v>2.2222560405900205</v>
      </c>
      <c r="F96" s="87">
        <f>+Ultimate!W86</f>
        <v>1.4852321951466279</v>
      </c>
      <c r="G96" s="88">
        <f>+Ultimate!X86</f>
        <v>0.92927465737397008</v>
      </c>
      <c r="H96" s="88">
        <f>+Ultimate!Z86</f>
        <v>0.8648336176464988</v>
      </c>
      <c r="I96" s="87">
        <f>+Ultimate!W86-v^10*Ultimate!V96/Ultimate!V86*Ultimate!W96</f>
        <v>1.4852321869287062</v>
      </c>
      <c r="J96" s="84">
        <f t="shared" si="1"/>
        <v>97</v>
      </c>
    </row>
    <row r="97" spans="1:10" ht="12.6" customHeight="1" x14ac:dyDescent="0.25">
      <c r="A97" s="84">
        <f>+Ultimate!A87</f>
        <v>98</v>
      </c>
      <c r="B97" s="87">
        <f>+Ultimate!R87</f>
        <v>2.0777294295235453</v>
      </c>
      <c r="C97" s="88">
        <f>+Ultimate!S87</f>
        <v>0.9010605033560215</v>
      </c>
      <c r="D97" s="88">
        <f>+Ultimate!U87</f>
        <v>0.81533082093197262</v>
      </c>
      <c r="E97" s="87">
        <f>+Ultimate!R87-v^10*Ultimate!Q97/Ultimate!Q87*Ultimate!R97</f>
        <v>2.0776837770571168</v>
      </c>
      <c r="F97" s="87">
        <f>+Ultimate!W87</f>
        <v>1.406581688221251</v>
      </c>
      <c r="G97" s="88">
        <f>+Ultimate!X87</f>
        <v>0.93301991960851183</v>
      </c>
      <c r="H97" s="88">
        <f>+Ultimate!Z87</f>
        <v>0.87156762882512018</v>
      </c>
      <c r="I97" s="87">
        <f>+Ultimate!W87-v^10*Ultimate!V97/Ultimate!V87*Ultimate!W97</f>
        <v>1.4065816873673094</v>
      </c>
      <c r="J97" s="84">
        <f t="shared" si="1"/>
        <v>98</v>
      </c>
    </row>
    <row r="98" spans="1:10" ht="12.6" customHeight="1" x14ac:dyDescent="0.25">
      <c r="A98" s="84">
        <f>+Ultimate!A88</f>
        <v>99</v>
      </c>
      <c r="B98" s="87">
        <f>+Ultimate!R88</f>
        <v>1.9444782149495805</v>
      </c>
      <c r="C98" s="88">
        <f>+Ultimate!S88</f>
        <v>0.90740579928811516</v>
      </c>
      <c r="D98" s="88">
        <f>+Ultimate!U88</f>
        <v>0.82628168177858208</v>
      </c>
      <c r="E98" s="87">
        <f>+Ultimate!R88-v^10*Ultimate!Q98/Ultimate!Q88*Ultimate!R98</f>
        <v>1.9444649501061348</v>
      </c>
      <c r="F98" s="87">
        <f>+Ultimate!W88</f>
        <v>1.3366776938704659</v>
      </c>
      <c r="G98" s="88">
        <f>+Ultimate!X88</f>
        <v>0.9363486812442634</v>
      </c>
      <c r="H98" s="88">
        <f>+Ultimate!Z88</f>
        <v>0.87758642851119328</v>
      </c>
      <c r="I98" s="87">
        <f>+Ultimate!W88-v^10*Ultimate!V98/Ultimate!V88*Ultimate!W98</f>
        <v>1.3366776938031277</v>
      </c>
      <c r="J98" s="84">
        <f t="shared" si="1"/>
        <v>99</v>
      </c>
    </row>
    <row r="99" spans="1:10" ht="12.6" customHeight="1" x14ac:dyDescent="0.25">
      <c r="A99" s="84">
        <f>+Ultimate!A89</f>
        <v>100</v>
      </c>
      <c r="B99" s="87">
        <f>+Ultimate!R89</f>
        <v>1.8222774063555336</v>
      </c>
      <c r="C99" s="88">
        <f>+Ultimate!S89</f>
        <v>0.91322488541164115</v>
      </c>
      <c r="D99" s="88">
        <f>+Ultimate!U89</f>
        <v>0.83641535894469343</v>
      </c>
      <c r="E99" s="87">
        <f>+Ultimate!R89-v^10*Ultimate!Q99/Ultimate!Q89*Ultimate!R99</f>
        <v>1.8222740695488628</v>
      </c>
      <c r="F99" s="87">
        <f>+Ultimate!W89</f>
        <v>1.2750729816496329</v>
      </c>
      <c r="G99" s="88">
        <f>+Ultimate!X89</f>
        <v>0.93928223896906504</v>
      </c>
      <c r="H99" s="88">
        <f>+Ultimate!Z89</f>
        <v>0.88291728238463729</v>
      </c>
      <c r="I99" s="88">
        <f>+Ultimate!W89-v^10*Ultimate!V99/Ultimate!V89*Ultimate!W99</f>
        <v>1.2750729816457427</v>
      </c>
      <c r="J99" s="84">
        <f t="shared" si="1"/>
        <v>100</v>
      </c>
    </row>
  </sheetData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workbookViewId="0">
      <selection activeCell="D8" sqref="D8"/>
    </sheetView>
  </sheetViews>
  <sheetFormatPr defaultRowHeight="15" x14ac:dyDescent="0.25"/>
  <cols>
    <col min="2" max="2" width="10.5703125" style="78" bestFit="1" customWidth="1"/>
    <col min="3" max="6" width="9.140625" style="78"/>
  </cols>
  <sheetData>
    <row r="6" spans="1:6" x14ac:dyDescent="0.25">
      <c r="A6" t="s">
        <v>10</v>
      </c>
      <c r="B6" s="78" t="s">
        <v>40</v>
      </c>
      <c r="C6" s="78" t="s">
        <v>41</v>
      </c>
      <c r="D6" s="78" t="s">
        <v>42</v>
      </c>
      <c r="E6" s="78" t="s">
        <v>43</v>
      </c>
      <c r="F6" s="78" t="s">
        <v>44</v>
      </c>
    </row>
    <row r="8" spans="1:6" x14ac:dyDescent="0.25">
      <c r="A8">
        <v>20</v>
      </c>
      <c r="B8" s="78">
        <v>1000000</v>
      </c>
      <c r="C8" s="78">
        <v>95104.16351378453</v>
      </c>
      <c r="D8" s="78">
        <v>951.04163513784533</v>
      </c>
      <c r="E8" s="78">
        <v>0</v>
      </c>
      <c r="F8" s="78">
        <v>237.41892928053065</v>
      </c>
    </row>
    <row r="9" spans="1:6" x14ac:dyDescent="0.25">
      <c r="A9">
        <v>21</v>
      </c>
      <c r="B9" s="78">
        <v>903707.37592179712</v>
      </c>
      <c r="C9" s="78">
        <v>85946.181691602047</v>
      </c>
      <c r="D9" s="78">
        <v>859.46181691602033</v>
      </c>
      <c r="E9" s="78">
        <v>0</v>
      </c>
      <c r="F9" s="78">
        <v>217.71578876403385</v>
      </c>
    </row>
    <row r="10" spans="1:6" x14ac:dyDescent="0.25">
      <c r="A10">
        <v>22</v>
      </c>
      <c r="B10" s="78">
        <v>816684.01662451506</v>
      </c>
      <c r="C10" s="78">
        <v>77669.757812871234</v>
      </c>
      <c r="D10" s="78">
        <v>776.69757812871239</v>
      </c>
      <c r="E10" s="78">
        <v>0</v>
      </c>
      <c r="F10" s="78">
        <v>199.95896851721341</v>
      </c>
    </row>
    <row r="11" spans="1:6" x14ac:dyDescent="0.25">
      <c r="A11">
        <v>23</v>
      </c>
      <c r="B11" s="78">
        <v>738037.6022649979</v>
      </c>
      <c r="C11" s="78">
        <v>70190.027327710806</v>
      </c>
      <c r="D11" s="78">
        <v>701.900273277108</v>
      </c>
      <c r="E11" s="78">
        <v>0</v>
      </c>
      <c r="F11" s="78">
        <v>183.961857324676</v>
      </c>
    </row>
    <row r="12" spans="1:6" x14ac:dyDescent="0.25">
      <c r="A12">
        <v>24</v>
      </c>
      <c r="B12" s="78">
        <v>666961.71280668536</v>
      </c>
      <c r="C12" s="78">
        <v>63430.295232334218</v>
      </c>
      <c r="D12" s="78">
        <v>634.3029523233422</v>
      </c>
      <c r="E12" s="78">
        <v>0</v>
      </c>
      <c r="F12" s="78">
        <v>169.55581584354255</v>
      </c>
    </row>
    <row r="13" spans="1:6" x14ac:dyDescent="0.25">
      <c r="A13">
        <v>25</v>
      </c>
      <c r="B13" s="78">
        <v>602727.55880618433</v>
      </c>
      <c r="C13" s="78">
        <v>57321.249621198942</v>
      </c>
      <c r="D13" s="78">
        <v>573.21249621198933</v>
      </c>
      <c r="E13" s="78">
        <v>0</v>
      </c>
      <c r="F13" s="78">
        <v>156.58844603751086</v>
      </c>
    </row>
    <row r="14" spans="1:6" x14ac:dyDescent="0.25">
      <c r="A14">
        <v>26</v>
      </c>
      <c r="B14" s="78">
        <v>544676.50824273587</v>
      </c>
      <c r="C14" s="78">
        <v>51800.250947233908</v>
      </c>
      <c r="D14" s="78">
        <v>518.00250947233906</v>
      </c>
      <c r="E14" s="78">
        <v>0</v>
      </c>
      <c r="F14" s="78">
        <v>144.92202711240031</v>
      </c>
    </row>
    <row r="15" spans="1:6" x14ac:dyDescent="0.25">
      <c r="A15">
        <v>27</v>
      </c>
      <c r="B15" s="78">
        <v>492213.33275891718</v>
      </c>
      <c r="C15" s="78">
        <v>46810.689702052317</v>
      </c>
      <c r="D15" s="78">
        <v>468.10689702052315</v>
      </c>
      <c r="E15" s="78">
        <v>0</v>
      </c>
      <c r="F15" s="78">
        <v>134.43210190929136</v>
      </c>
    </row>
    <row r="16" spans="1:6" x14ac:dyDescent="0.25">
      <c r="A16">
        <v>28</v>
      </c>
      <c r="B16" s="78">
        <v>444800.10405793501</v>
      </c>
      <c r="C16" s="78">
        <v>42301.405929650398</v>
      </c>
      <c r="D16" s="78">
        <v>423.014059296504</v>
      </c>
      <c r="E16" s="78">
        <v>0</v>
      </c>
      <c r="F16" s="78">
        <v>125.00619925801665</v>
      </c>
    </row>
    <row r="17" spans="1:6" x14ac:dyDescent="0.25">
      <c r="A17">
        <v>29</v>
      </c>
      <c r="B17" s="78">
        <v>401950.67786973005</v>
      </c>
      <c r="C17" s="78">
        <v>38226.164621149517</v>
      </c>
      <c r="D17" s="78">
        <v>382.26164621149508</v>
      </c>
      <c r="E17" s="78">
        <v>0</v>
      </c>
      <c r="F17" s="78">
        <v>116.54267918262528</v>
      </c>
    </row>
    <row r="18" spans="1:6" x14ac:dyDescent="0.25">
      <c r="A18">
        <v>30</v>
      </c>
      <c r="B18" s="78">
        <v>363225.70892318641</v>
      </c>
      <c r="C18" s="78">
        <v>34543.181611156193</v>
      </c>
      <c r="D18" s="78">
        <v>345.43181611156189</v>
      </c>
      <c r="E18" s="78">
        <v>0</v>
      </c>
      <c r="F18" s="78">
        <v>108.94968911486214</v>
      </c>
    </row>
    <row r="19" spans="1:6" x14ac:dyDescent="0.25">
      <c r="A19">
        <v>31</v>
      </c>
      <c r="B19" s="78">
        <v>328228.14580680378</v>
      </c>
      <c r="C19" s="78">
        <v>31214.695114170736</v>
      </c>
      <c r="D19" s="78">
        <v>312.14695114170735</v>
      </c>
      <c r="E19" s="78">
        <v>0</v>
      </c>
      <c r="F19" s="78">
        <v>102.14422040417601</v>
      </c>
    </row>
    <row r="20" spans="1:6" x14ac:dyDescent="0.25">
      <c r="A20">
        <v>32</v>
      </c>
      <c r="B20" s="78">
        <v>296599.15952108719</v>
      </c>
      <c r="C20" s="78">
        <v>28206.578507479411</v>
      </c>
      <c r="D20" s="78">
        <v>282.06578507479406</v>
      </c>
      <c r="E20" s="78">
        <v>0</v>
      </c>
      <c r="F20" s="78">
        <v>96.051255444149916</v>
      </c>
    </row>
    <row r="21" spans="1:6" x14ac:dyDescent="0.25">
      <c r="A21">
        <v>33</v>
      </c>
      <c r="B21" s="78">
        <v>268014.46397308889</v>
      </c>
      <c r="C21" s="78">
        <v>25487.990389916868</v>
      </c>
      <c r="D21" s="78">
        <v>254.87990389916865</v>
      </c>
      <c r="E21" s="78">
        <v>0</v>
      </c>
      <c r="F21" s="78">
        <v>90.602996662172444</v>
      </c>
    </row>
    <row r="22" spans="1:6" x14ac:dyDescent="0.25">
      <c r="A22">
        <v>34</v>
      </c>
      <c r="B22" s="78">
        <v>242180.99068261069</v>
      </c>
      <c r="C22" s="78">
        <v>23031.058328121613</v>
      </c>
      <c r="D22" s="78">
        <v>230.31058328121614</v>
      </c>
      <c r="E22" s="78">
        <v>0</v>
      </c>
      <c r="F22" s="78">
        <v>85.738169457848585</v>
      </c>
    </row>
    <row r="23" spans="1:6" x14ac:dyDescent="0.25">
      <c r="A23">
        <v>35</v>
      </c>
      <c r="B23" s="78">
        <v>218833.88360175001</v>
      </c>
      <c r="C23" s="78">
        <v>10665.312948927858</v>
      </c>
      <c r="D23" s="78">
        <v>213.30625897855717</v>
      </c>
      <c r="E23" s="78">
        <v>0</v>
      </c>
      <c r="F23" s="78">
        <v>83.453304963643191</v>
      </c>
    </row>
    <row r="24" spans="1:6" x14ac:dyDescent="0.25">
      <c r="A24">
        <v>36</v>
      </c>
      <c r="B24" s="78">
        <v>207871.81108887994</v>
      </c>
      <c r="C24" s="78">
        <v>10130.949528119065</v>
      </c>
      <c r="D24" s="78">
        <v>202.61899056238127</v>
      </c>
      <c r="E24" s="78">
        <v>0</v>
      </c>
      <c r="F24" s="78">
        <v>83.57432998862889</v>
      </c>
    </row>
    <row r="25" spans="1:6" x14ac:dyDescent="0.25">
      <c r="A25">
        <v>37</v>
      </c>
      <c r="B25" s="78">
        <v>197454.66824020987</v>
      </c>
      <c r="C25" s="78">
        <v>9623.1425242589794</v>
      </c>
      <c r="D25" s="78">
        <v>192.46285048517959</v>
      </c>
      <c r="E25" s="78">
        <v>0</v>
      </c>
      <c r="F25" s="78">
        <v>83.978594563883163</v>
      </c>
    </row>
    <row r="26" spans="1:6" x14ac:dyDescent="0.25">
      <c r="A26">
        <v>38</v>
      </c>
      <c r="B26" s="78">
        <v>187555.08427090183</v>
      </c>
      <c r="C26" s="78">
        <v>9140.5575876953935</v>
      </c>
      <c r="D26" s="78">
        <v>182.81115175390786</v>
      </c>
      <c r="E26" s="78">
        <v>0</v>
      </c>
      <c r="F26" s="78">
        <v>84.671238266594429</v>
      </c>
    </row>
    <row r="27" spans="1:6" x14ac:dyDescent="0.25">
      <c r="A27">
        <v>39</v>
      </c>
      <c r="B27" s="78">
        <v>178147.04429318593</v>
      </c>
      <c r="C27" s="78">
        <v>8681.9264398362611</v>
      </c>
      <c r="D27" s="78">
        <v>173.63852879672524</v>
      </c>
      <c r="E27" s="78">
        <v>0</v>
      </c>
      <c r="F27" s="78">
        <v>85.658382163682418</v>
      </c>
    </row>
    <row r="28" spans="1:6" x14ac:dyDescent="0.25">
      <c r="A28">
        <v>40</v>
      </c>
      <c r="B28" s="78">
        <v>169205.82094238925</v>
      </c>
      <c r="C28" s="78">
        <v>8246.0435396541743</v>
      </c>
      <c r="D28" s="78">
        <v>164.92087079308351</v>
      </c>
      <c r="E28" s="78">
        <v>0</v>
      </c>
      <c r="F28" s="78">
        <v>86.947149763991916</v>
      </c>
    </row>
    <row r="29" spans="1:6" x14ac:dyDescent="0.25">
      <c r="A29">
        <v>41</v>
      </c>
      <c r="B29" s="78">
        <v>160707.90938217801</v>
      </c>
      <c r="C29" s="78">
        <v>7831.7629148912411</v>
      </c>
      <c r="D29" s="78">
        <v>156.63525829782481</v>
      </c>
      <c r="E29" s="78">
        <v>0</v>
      </c>
      <c r="F29" s="78">
        <v>88.545688880164789</v>
      </c>
    </row>
    <row r="30" spans="1:6" x14ac:dyDescent="0.25">
      <c r="A30">
        <v>42</v>
      </c>
      <c r="B30" s="78">
        <v>152630.96552010879</v>
      </c>
      <c r="C30" s="78">
        <v>7437.9951497419288</v>
      </c>
      <c r="D30" s="78">
        <v>148.75990299483857</v>
      </c>
      <c r="E30" s="78">
        <v>0</v>
      </c>
      <c r="F30" s="78">
        <v>90.463193937737984</v>
      </c>
    </row>
    <row r="31" spans="1:6" x14ac:dyDescent="0.25">
      <c r="A31">
        <v>43</v>
      </c>
      <c r="B31" s="78">
        <v>144953.74727343427</v>
      </c>
      <c r="C31" s="78">
        <v>7063.7045212253679</v>
      </c>
      <c r="D31" s="78">
        <v>141.27409042450734</v>
      </c>
      <c r="E31" s="78">
        <v>0</v>
      </c>
      <c r="F31" s="78">
        <v>92.709928156850168</v>
      </c>
    </row>
    <row r="32" spans="1:6" x14ac:dyDescent="0.25">
      <c r="A32">
        <v>44</v>
      </c>
      <c r="B32" s="78">
        <v>137656.05873362758</v>
      </c>
      <c r="C32" s="78">
        <v>6707.9062768771328</v>
      </c>
      <c r="D32" s="78">
        <v>134.15812553754265</v>
      </c>
      <c r="E32" s="78">
        <v>0</v>
      </c>
      <c r="F32" s="78">
        <v>95.297244896935638</v>
      </c>
    </row>
    <row r="33" spans="1:7" x14ac:dyDescent="0.25">
      <c r="A33">
        <v>45</v>
      </c>
      <c r="B33" s="78">
        <v>130718.69708631597</v>
      </c>
      <c r="C33" s="78">
        <v>2586.1339335729422</v>
      </c>
      <c r="D33" s="78">
        <v>129.30669667864709</v>
      </c>
      <c r="E33" s="78">
        <v>0</v>
      </c>
      <c r="F33" s="78">
        <v>99.733939526920992</v>
      </c>
    </row>
    <row r="34" spans="1:7" x14ac:dyDescent="0.25">
      <c r="A34">
        <v>46</v>
      </c>
      <c r="B34" s="78">
        <v>127903.52251653746</v>
      </c>
      <c r="C34" s="78">
        <v>2530.3541134833963</v>
      </c>
      <c r="D34" s="78">
        <v>126.51770567416982</v>
      </c>
      <c r="E34" s="78">
        <v>0</v>
      </c>
      <c r="F34" s="78">
        <v>106.23160925486941</v>
      </c>
    </row>
    <row r="35" spans="1:7" x14ac:dyDescent="0.25">
      <c r="A35">
        <v>47</v>
      </c>
      <c r="B35" s="78">
        <v>125140.41908812503</v>
      </c>
      <c r="C35" s="78">
        <v>2475.5978699577031</v>
      </c>
      <c r="D35" s="78">
        <v>123.77989349788517</v>
      </c>
      <c r="E35" s="78">
        <v>0</v>
      </c>
      <c r="F35" s="78">
        <v>113.44366833691882</v>
      </c>
    </row>
    <row r="36" spans="1:7" x14ac:dyDescent="0.25">
      <c r="A36">
        <v>48</v>
      </c>
      <c r="B36" s="78">
        <v>122427.59765633252</v>
      </c>
      <c r="C36" s="78">
        <v>2421.8291313530003</v>
      </c>
      <c r="D36" s="78">
        <v>121.09145656765</v>
      </c>
      <c r="E36" s="78">
        <v>0</v>
      </c>
      <c r="F36" s="78">
        <v>121.43776071900089</v>
      </c>
    </row>
    <row r="37" spans="1:7" x14ac:dyDescent="0.25">
      <c r="A37">
        <v>49</v>
      </c>
      <c r="B37" s="78">
        <v>119763.23930769287</v>
      </c>
      <c r="C37" s="78">
        <v>2369.0111758298049</v>
      </c>
      <c r="D37" s="78">
        <v>118.45055879149024</v>
      </c>
      <c r="E37" s="78">
        <v>0</v>
      </c>
      <c r="F37" s="78">
        <v>130.28775503447525</v>
      </c>
    </row>
    <row r="38" spans="1:7" x14ac:dyDescent="0.25">
      <c r="A38">
        <v>50</v>
      </c>
      <c r="B38" s="78">
        <v>117145.48981803711</v>
      </c>
      <c r="C38" s="78">
        <v>2317.1065168874052</v>
      </c>
      <c r="D38" s="78">
        <v>115.85532584437028</v>
      </c>
      <c r="E38" s="78">
        <v>0</v>
      </c>
      <c r="F38" s="78">
        <v>140.07422911964733</v>
      </c>
    </row>
    <row r="39" spans="1:7" x14ac:dyDescent="0.25">
      <c r="A39">
        <v>51</v>
      </c>
      <c r="B39" s="78">
        <v>114572.45374618568</v>
      </c>
      <c r="C39" s="78">
        <v>2266.0767815183658</v>
      </c>
      <c r="D39" s="78">
        <v>113.3038390759183</v>
      </c>
      <c r="E39" s="78">
        <v>0</v>
      </c>
      <c r="F39" s="78">
        <v>150.88497088895454</v>
      </c>
    </row>
    <row r="40" spans="1:7" x14ac:dyDescent="0.25">
      <c r="A40">
        <v>52</v>
      </c>
      <c r="B40" s="78">
        <v>112042.18815470244</v>
      </c>
      <c r="C40" s="78">
        <v>2215.8825808651263</v>
      </c>
      <c r="D40" s="78">
        <v>110.79412904325635</v>
      </c>
      <c r="E40" s="78">
        <v>0</v>
      </c>
      <c r="F40" s="78">
        <v>162.81548987260894</v>
      </c>
    </row>
    <row r="41" spans="1:7" x14ac:dyDescent="0.25">
      <c r="A41">
        <v>53</v>
      </c>
      <c r="B41" s="78">
        <v>109552.69595492145</v>
      </c>
      <c r="C41" s="78">
        <v>2166.4833733977703</v>
      </c>
      <c r="D41" s="78">
        <v>108.32416866988851</v>
      </c>
      <c r="E41" s="78">
        <v>0</v>
      </c>
      <c r="F41" s="78">
        <v>175.96953152859905</v>
      </c>
    </row>
    <row r="42" spans="1:7" x14ac:dyDescent="0.25">
      <c r="A42">
        <v>54</v>
      </c>
      <c r="B42" s="78">
        <v>107101.9188813252</v>
      </c>
      <c r="C42" s="78">
        <v>2117.8373208140429</v>
      </c>
      <c r="D42" s="78">
        <v>105.89186604070214</v>
      </c>
      <c r="E42" s="78">
        <v>0</v>
      </c>
      <c r="F42" s="78">
        <v>190.45958369172143</v>
      </c>
    </row>
    <row r="43" spans="1:7" x14ac:dyDescent="0.25">
      <c r="A43">
        <v>55</v>
      </c>
      <c r="B43" s="78">
        <v>104687.73011077874</v>
      </c>
      <c r="C43" s="78">
        <v>2069.9011371018646</v>
      </c>
      <c r="D43" s="78">
        <v>103.49505685509321</v>
      </c>
      <c r="E43" s="78">
        <v>0</v>
      </c>
      <c r="F43" s="78">
        <v>206.40736109769887</v>
      </c>
    </row>
    <row r="44" spans="1:7" x14ac:dyDescent="0.25">
      <c r="A44">
        <v>56</v>
      </c>
      <c r="B44" s="78">
        <v>102307.92655572407</v>
      </c>
      <c r="C44" s="78">
        <v>2022.6299315143322</v>
      </c>
      <c r="D44" s="78">
        <v>101.13149657571661</v>
      </c>
      <c r="E44" s="78">
        <v>0</v>
      </c>
      <c r="F44" s="78">
        <v>223.94424967883108</v>
      </c>
    </row>
    <row r="45" spans="1:7" x14ac:dyDescent="0.25">
      <c r="A45">
        <v>57</v>
      </c>
      <c r="B45" s="78">
        <v>99960.220877955202</v>
      </c>
      <c r="C45" s="78">
        <v>1975.9770466040036</v>
      </c>
      <c r="D45" s="78">
        <v>98.798852330200177</v>
      </c>
      <c r="E45" s="78">
        <v>0</v>
      </c>
      <c r="F45" s="78">
        <v>243.21168710980476</v>
      </c>
    </row>
    <row r="46" spans="1:7" x14ac:dyDescent="0.25">
      <c r="A46">
        <v>58</v>
      </c>
      <c r="B46" s="78">
        <v>97642.23329191118</v>
      </c>
      <c r="C46" s="78">
        <v>1929.8938929661526</v>
      </c>
      <c r="D46" s="78">
        <v>96.494694648307643</v>
      </c>
      <c r="E46" s="78">
        <v>0</v>
      </c>
      <c r="F46" s="78">
        <v>264.36144970253667</v>
      </c>
    </row>
    <row r="47" spans="1:7" x14ac:dyDescent="0.25">
      <c r="A47">
        <v>59</v>
      </c>
      <c r="B47" s="78">
        <v>95351.483254594175</v>
      </c>
      <c r="C47" s="78">
        <v>1884.3297829727362</v>
      </c>
      <c r="D47" s="78">
        <v>94.216489148636796</v>
      </c>
      <c r="E47" s="78">
        <v>0</v>
      </c>
      <c r="F47" s="78">
        <v>287.55580800150813</v>
      </c>
    </row>
    <row r="48" spans="1:7" x14ac:dyDescent="0.25">
      <c r="A48">
        <v>60</v>
      </c>
      <c r="B48" s="78">
        <v>93085.381174471302</v>
      </c>
      <c r="C48" s="78">
        <v>0</v>
      </c>
      <c r="D48" s="78">
        <v>0</v>
      </c>
      <c r="E48" s="78">
        <v>27925.614352341388</v>
      </c>
      <c r="F48" s="78">
        <v>0</v>
      </c>
      <c r="G48" t="s">
        <v>45</v>
      </c>
    </row>
    <row r="49" spans="1:7" x14ac:dyDescent="0.25">
      <c r="A49">
        <v>60</v>
      </c>
      <c r="B49" s="78">
        <v>65159.76682212991</v>
      </c>
      <c r="C49" s="78">
        <v>0</v>
      </c>
      <c r="D49" s="78">
        <v>61.875564032571923</v>
      </c>
      <c r="E49" s="78">
        <v>6187.556403257192</v>
      </c>
      <c r="F49" s="78">
        <v>210.42407558318348</v>
      </c>
    </row>
    <row r="50" spans="1:7" x14ac:dyDescent="0.25">
      <c r="A50">
        <v>61</v>
      </c>
      <c r="B50" s="78">
        <v>58699.910779256963</v>
      </c>
      <c r="C50" s="78">
        <v>0</v>
      </c>
      <c r="D50" s="78">
        <v>55.730702938254886</v>
      </c>
      <c r="E50" s="78">
        <v>5573.070293825489</v>
      </c>
      <c r="F50" s="78">
        <v>211.50709644474128</v>
      </c>
    </row>
    <row r="51" spans="1:7" x14ac:dyDescent="0.25">
      <c r="A51">
        <v>62</v>
      </c>
      <c r="B51" s="78">
        <v>52859.602686048471</v>
      </c>
      <c r="C51" s="78">
        <v>0</v>
      </c>
      <c r="D51" s="78">
        <v>50.175091456421775</v>
      </c>
      <c r="E51" s="78">
        <v>5017.5091456421778</v>
      </c>
      <c r="F51" s="78">
        <v>212.6654063686203</v>
      </c>
    </row>
    <row r="52" spans="1:7" x14ac:dyDescent="0.25">
      <c r="A52">
        <v>63</v>
      </c>
      <c r="B52" s="78">
        <v>47579.253042581251</v>
      </c>
      <c r="C52" s="78">
        <v>0</v>
      </c>
      <c r="D52" s="78">
        <v>45.152062955029507</v>
      </c>
      <c r="E52" s="78">
        <v>4515.2062955029514</v>
      </c>
      <c r="F52" s="78">
        <v>213.87329209695142</v>
      </c>
    </row>
    <row r="53" spans="1:7" x14ac:dyDescent="0.25">
      <c r="A53">
        <v>64</v>
      </c>
      <c r="B53" s="78">
        <v>42805.02139202632</v>
      </c>
      <c r="C53" s="78">
        <v>0</v>
      </c>
      <c r="D53" s="78">
        <v>40.610419292947128</v>
      </c>
      <c r="E53" s="78">
        <v>4061.0419292947131</v>
      </c>
      <c r="F53" s="78">
        <v>215.1044898941507</v>
      </c>
    </row>
    <row r="54" spans="1:7" x14ac:dyDescent="0.25">
      <c r="A54">
        <v>65</v>
      </c>
      <c r="B54" s="78">
        <v>38488.264553544512</v>
      </c>
      <c r="C54" s="78">
        <v>0</v>
      </c>
      <c r="D54" s="78">
        <v>0</v>
      </c>
      <c r="E54" s="78">
        <v>38488.264553544512</v>
      </c>
      <c r="F54" s="78">
        <v>0</v>
      </c>
      <c r="G54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"/>
  <sheetViews>
    <sheetView workbookViewId="0">
      <selection activeCell="B6" sqref="B6"/>
    </sheetView>
  </sheetViews>
  <sheetFormatPr defaultRowHeight="15" x14ac:dyDescent="0.25"/>
  <cols>
    <col min="2" max="8" width="13.85546875" customWidth="1"/>
  </cols>
  <sheetData>
    <row r="2" spans="1:9" x14ac:dyDescent="0.25">
      <c r="H2" s="145" t="s">
        <v>90</v>
      </c>
      <c r="I2" s="145">
        <v>0.05</v>
      </c>
    </row>
    <row r="3" spans="1:9" ht="17.25" x14ac:dyDescent="0.25">
      <c r="A3" s="80" t="s">
        <v>5</v>
      </c>
      <c r="B3" s="80" t="s">
        <v>68</v>
      </c>
      <c r="C3" s="80" t="s">
        <v>71</v>
      </c>
      <c r="D3" s="80" t="s">
        <v>72</v>
      </c>
      <c r="E3" s="80" t="s">
        <v>73</v>
      </c>
      <c r="F3" s="81" t="s">
        <v>69</v>
      </c>
      <c r="G3" s="81" t="s">
        <v>70</v>
      </c>
    </row>
    <row r="4" spans="1:9" x14ac:dyDescent="0.25">
      <c r="A4" s="79">
        <v>1</v>
      </c>
      <c r="B4" s="83">
        <f>+I2</f>
        <v>0.05</v>
      </c>
      <c r="C4" s="83">
        <f>A4*(B4/A4)/(1+B4/A4)</f>
        <v>4.7619047619047616E-2</v>
      </c>
      <c r="D4" s="83">
        <f>I2/B4</f>
        <v>1</v>
      </c>
      <c r="E4" s="83">
        <f>$C$4/C4</f>
        <v>1</v>
      </c>
      <c r="F4" s="83">
        <f>+$B$4*$C$4/(B4*C4)</f>
        <v>1</v>
      </c>
      <c r="G4" s="83">
        <f>($B$4-B4)/(B4*C4)</f>
        <v>0</v>
      </c>
    </row>
    <row r="5" spans="1:9" x14ac:dyDescent="0.25">
      <c r="A5" s="79">
        <v>2</v>
      </c>
      <c r="B5" s="83">
        <f>+A5*((1+I2)^(1/A5)-1)</f>
        <v>4.9390153191919861E-2</v>
      </c>
      <c r="C5" s="83">
        <f t="shared" ref="C5:C7" si="0">A5*(B5/A5)/(1+B5/A5)</f>
        <v>4.8199854102933815E-2</v>
      </c>
      <c r="D5" s="83">
        <f>I2/B5</f>
        <v>1.0123475382979763</v>
      </c>
      <c r="E5" s="83">
        <f t="shared" ref="E5:E8" si="1">$C$4/C5</f>
        <v>0.98795003647426294</v>
      </c>
      <c r="F5" s="83">
        <f t="shared" ref="F5:F8" si="2">+$B$4*$C$4/(B5*C5)</f>
        <v>1.0001487873861159</v>
      </c>
      <c r="G5" s="83">
        <f t="shared" ref="G5:G8" si="3">($B$4-B5)/(B5*C5)</f>
        <v>0.25617376914891177</v>
      </c>
    </row>
    <row r="6" spans="1:9" x14ac:dyDescent="0.25">
      <c r="A6" s="79">
        <v>4</v>
      </c>
      <c r="B6" s="83">
        <f>+A6*((1+I2)^(1/A6)-1)</f>
        <v>4.908893771615741E-2</v>
      </c>
      <c r="C6" s="83">
        <f t="shared" si="0"/>
        <v>4.8493810307703902E-2</v>
      </c>
      <c r="D6" s="83">
        <f>I2/B6</f>
        <v>1.0185594214547999</v>
      </c>
      <c r="E6" s="83">
        <f t="shared" si="1"/>
        <v>0.98196135376647609</v>
      </c>
      <c r="F6" s="83">
        <f t="shared" si="2"/>
        <v>1.0001859883833542</v>
      </c>
      <c r="G6" s="83">
        <f t="shared" si="3"/>
        <v>0.38271732695443772</v>
      </c>
    </row>
    <row r="7" spans="1:9" x14ac:dyDescent="0.25">
      <c r="A7" s="79">
        <v>12</v>
      </c>
      <c r="B7" s="83">
        <f>+A7*((1+I2)^(1/A7)-1)</f>
        <v>4.8889485403780242E-2</v>
      </c>
      <c r="C7" s="83">
        <f t="shared" si="0"/>
        <v>4.8691111787195748E-2</v>
      </c>
      <c r="D7" s="83">
        <f>I2/B7</f>
        <v>1.0227147941330939</v>
      </c>
      <c r="E7" s="83">
        <f t="shared" si="1"/>
        <v>0.97798234361881931</v>
      </c>
      <c r="F7" s="83">
        <f t="shared" si="2"/>
        <v>1.0001970112199214</v>
      </c>
      <c r="G7" s="83">
        <f t="shared" si="3"/>
        <v>0.46650801962314314</v>
      </c>
    </row>
    <row r="8" spans="1:9" x14ac:dyDescent="0.25">
      <c r="A8" s="82" t="s">
        <v>67</v>
      </c>
      <c r="B8" s="83">
        <f>LN(1+I2)</f>
        <v>4.8790164169432049E-2</v>
      </c>
      <c r="C8" s="83">
        <f>+B8</f>
        <v>4.8790164169432049E-2</v>
      </c>
      <c r="D8" s="83">
        <f>I2/B8</f>
        <v>1.0247967157143927</v>
      </c>
      <c r="E8" s="83">
        <f t="shared" si="1"/>
        <v>0.97599687210894526</v>
      </c>
      <c r="F8" s="83">
        <f t="shared" si="2"/>
        <v>1.0001983890847674</v>
      </c>
      <c r="G8" s="83">
        <f t="shared" si="3"/>
        <v>0.50823185649226166</v>
      </c>
    </row>
  </sheetData>
  <pageMargins left="0.7" right="0.7" top="0.75" bottom="0.75" header="0.3" footer="0.3"/>
  <pageSetup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workbookViewId="0">
      <selection activeCell="R30" sqref="R30"/>
    </sheetView>
  </sheetViews>
  <sheetFormatPr defaultColWidth="9.140625" defaultRowHeight="18" customHeight="1" x14ac:dyDescent="0.25"/>
  <cols>
    <col min="1" max="1" width="6.28515625" style="94" customWidth="1"/>
    <col min="2" max="2" width="7.7109375" style="139" customWidth="1"/>
    <col min="3" max="4" width="7.7109375" style="140" customWidth="1"/>
    <col min="5" max="5" width="7.7109375" style="141" customWidth="1"/>
    <col min="6" max="6" width="7.7109375" style="139" customWidth="1"/>
    <col min="7" max="8" width="7.7109375" style="140" customWidth="1"/>
    <col min="9" max="9" width="7.7109375" style="141" customWidth="1"/>
    <col min="10" max="13" width="7.7109375" style="94" customWidth="1"/>
    <col min="14" max="14" width="3.28515625" style="94" customWidth="1"/>
    <col min="15" max="15" width="7.42578125" style="94" customWidth="1"/>
    <col min="16" max="16" width="12.28515625" style="94" customWidth="1"/>
    <col min="17" max="17" width="4.42578125" style="94" customWidth="1"/>
    <col min="18" max="16384" width="9.140625" style="94"/>
  </cols>
  <sheetData>
    <row r="1" spans="1:17" ht="30.6" customHeight="1" thickBot="1" x14ac:dyDescent="0.3">
      <c r="A1" s="89" t="s">
        <v>10</v>
      </c>
      <c r="B1" s="90"/>
      <c r="C1" s="91"/>
      <c r="D1" s="91"/>
      <c r="E1" s="92"/>
      <c r="F1" s="90"/>
      <c r="G1" s="91"/>
      <c r="H1" s="91"/>
      <c r="I1" s="92"/>
      <c r="J1" s="90"/>
      <c r="K1" s="91"/>
      <c r="L1" s="91"/>
      <c r="M1" s="92"/>
      <c r="N1" s="93"/>
    </row>
    <row r="2" spans="1:17" ht="11.45" customHeight="1" x14ac:dyDescent="0.25">
      <c r="A2" s="95">
        <v>50</v>
      </c>
      <c r="B2" s="96">
        <v>11.745390352218964</v>
      </c>
      <c r="C2" s="97">
        <v>1.9621476287279416</v>
      </c>
      <c r="D2" s="97">
        <v>12.391851584103287</v>
      </c>
      <c r="E2" s="98">
        <v>0.66745956297911357</v>
      </c>
      <c r="F2" s="99">
        <v>0.24144294358623511</v>
      </c>
      <c r="G2" s="100">
        <v>0.33125591590241005</v>
      </c>
      <c r="H2" s="100">
        <v>6.5499467287096408E-2</v>
      </c>
      <c r="I2" s="101">
        <v>0.36287797974843367</v>
      </c>
      <c r="J2" s="99">
        <v>0.83936194032875278</v>
      </c>
      <c r="K2" s="100">
        <v>6.5539498152223347E-2</v>
      </c>
      <c r="L2" s="100">
        <v>0.8120996021805682</v>
      </c>
      <c r="M2" s="101">
        <v>6.0629949245535338E-2</v>
      </c>
      <c r="N2" s="102"/>
    </row>
    <row r="3" spans="1:17" ht="11.45" customHeight="1" x14ac:dyDescent="0.25">
      <c r="A3" s="103">
        <v>51</v>
      </c>
      <c r="B3" s="104">
        <v>11.432594169428436</v>
      </c>
      <c r="C3" s="105">
        <v>2.0305885795323744</v>
      </c>
      <c r="D3" s="105">
        <v>12.239285587868165</v>
      </c>
      <c r="E3" s="106">
        <v>0.56262822307533578</v>
      </c>
      <c r="F3" s="107">
        <v>0.25195632868623646</v>
      </c>
      <c r="G3" s="108">
        <v>0.34317828737938433</v>
      </c>
      <c r="H3" s="108">
        <v>5.7018374540145113E-2</v>
      </c>
      <c r="I3" s="109">
        <v>0.3754357651783326</v>
      </c>
      <c r="J3" s="107">
        <v>0.82315814299979606</v>
      </c>
      <c r="K3" s="108">
        <v>7.3794137257810241E-2</v>
      </c>
      <c r="L3" s="108">
        <v>0.81016341605993436</v>
      </c>
      <c r="M3" s="109">
        <v>5.2147353474556707E-2</v>
      </c>
      <c r="N3" s="102"/>
    </row>
    <row r="4" spans="1:17" ht="11.45" customHeight="1" x14ac:dyDescent="0.25">
      <c r="A4" s="103">
        <v>52</v>
      </c>
      <c r="B4" s="104">
        <v>11.113546496718271</v>
      </c>
      <c r="C4" s="105">
        <v>2.0994247406910036</v>
      </c>
      <c r="D4" s="105">
        <v>12.067164912952265</v>
      </c>
      <c r="E4" s="106">
        <v>0.4731111199179559</v>
      </c>
      <c r="F4" s="107">
        <v>0.26284241335851405</v>
      </c>
      <c r="G4" s="108">
        <v>0.35538621478201743</v>
      </c>
      <c r="H4" s="108">
        <v>4.9580595203591059E-2</v>
      </c>
      <c r="I4" s="109">
        <v>0.38820015325258544</v>
      </c>
      <c r="J4" s="107">
        <v>0.80533484868135485</v>
      </c>
      <c r="K4" s="108">
        <v>8.2983954900711629E-2</v>
      </c>
      <c r="L4" s="108">
        <v>0.80636400449419077</v>
      </c>
      <c r="M4" s="109">
        <v>4.473378963774656E-2</v>
      </c>
      <c r="N4" s="102"/>
    </row>
    <row r="5" spans="1:17" ht="11.45" customHeight="1" x14ac:dyDescent="0.25">
      <c r="A5" s="103">
        <v>53</v>
      </c>
      <c r="B5" s="104">
        <v>10.788611514769046</v>
      </c>
      <c r="C5" s="105">
        <v>2.1684110488482591</v>
      </c>
      <c r="D5" s="105">
        <v>11.877661362930226</v>
      </c>
      <c r="E5" s="106">
        <v>0.39687443422458552</v>
      </c>
      <c r="F5" s="107">
        <v>0.27410229968941419</v>
      </c>
      <c r="G5" s="108">
        <v>0.36787386288374208</v>
      </c>
      <c r="H5" s="108">
        <v>4.3067858213399868E-2</v>
      </c>
      <c r="I5" s="109">
        <v>0.40116437917342823</v>
      </c>
      <c r="J5" s="107">
        <v>0.78576716001203306</v>
      </c>
      <c r="K5" s="108">
        <v>9.3177683840375142E-2</v>
      </c>
      <c r="L5" s="108">
        <v>0.80077537485419903</v>
      </c>
      <c r="M5" s="109">
        <v>3.8266848499610713E-2</v>
      </c>
      <c r="N5" s="102"/>
    </row>
    <row r="6" spans="1:17" ht="11.45" customHeight="1" x14ac:dyDescent="0.25">
      <c r="A6" s="103">
        <v>54</v>
      </c>
      <c r="B6" s="104">
        <v>10.458204764331395</v>
      </c>
      <c r="C6" s="105">
        <v>2.2372762428562933</v>
      </c>
      <c r="D6" s="105">
        <v>11.672741191193701</v>
      </c>
      <c r="E6" s="106">
        <v>0.33211574744252237</v>
      </c>
      <c r="F6" s="107">
        <v>0.28573555035878617</v>
      </c>
      <c r="G6" s="108">
        <v>0.38063416648203668</v>
      </c>
      <c r="H6" s="108">
        <v>3.7373104767097702E-2</v>
      </c>
      <c r="I6" s="109">
        <v>0.41432041377572887</v>
      </c>
      <c r="J6" s="107">
        <v>0.76433218728429464</v>
      </c>
      <c r="K6" s="108">
        <v>0.10443803488206989</v>
      </c>
      <c r="L6" s="108">
        <v>0.7934589926832849</v>
      </c>
      <c r="M6" s="109">
        <v>3.2636285259200759E-2</v>
      </c>
      <c r="N6" s="102"/>
    </row>
    <row r="7" spans="1:17" ht="11.45" customHeight="1" x14ac:dyDescent="0.25">
      <c r="A7" s="103"/>
      <c r="B7" s="104"/>
      <c r="C7" s="105"/>
      <c r="D7" s="105"/>
      <c r="E7" s="106"/>
      <c r="F7" s="107"/>
      <c r="G7" s="108"/>
      <c r="H7" s="108"/>
      <c r="I7" s="109"/>
      <c r="J7" s="107"/>
      <c r="K7" s="108"/>
      <c r="L7" s="108"/>
      <c r="M7" s="109"/>
      <c r="N7" s="102"/>
    </row>
    <row r="8" spans="1:17" ht="11.45" customHeight="1" x14ac:dyDescent="0.25">
      <c r="A8" s="103">
        <v>55</v>
      </c>
      <c r="B8" s="104">
        <v>10.122794455753889</v>
      </c>
      <c r="C8" s="105">
        <v>2.3057227742564259</v>
      </c>
      <c r="D8" s="105">
        <v>11.454183666893258</v>
      </c>
      <c r="E8" s="106">
        <v>0.27724621902999891</v>
      </c>
      <c r="F8" s="107">
        <v>0.29774003364002505</v>
      </c>
      <c r="G8" s="108">
        <v>0.39365877067721594</v>
      </c>
      <c r="H8" s="108">
        <v>3.2399972432672154E-2</v>
      </c>
      <c r="I8" s="109">
        <v>0.42765892700091884</v>
      </c>
      <c r="J8" s="107">
        <v>0.74091307765118064</v>
      </c>
      <c r="K8" s="108">
        <v>0.11681757723583136</v>
      </c>
      <c r="L8" s="108">
        <v>0.78446507145804467</v>
      </c>
      <c r="M8" s="109">
        <v>2.774330104344094E-2</v>
      </c>
      <c r="N8" s="102"/>
      <c r="O8" s="146" t="s">
        <v>74</v>
      </c>
      <c r="P8" s="147"/>
      <c r="Q8" s="147"/>
    </row>
    <row r="9" spans="1:17" ht="11.45" customHeight="1" x14ac:dyDescent="0.25">
      <c r="A9" s="103">
        <v>56</v>
      </c>
      <c r="B9" s="104">
        <v>9.7829022966623658</v>
      </c>
      <c r="C9" s="105">
        <v>2.3734271102448763</v>
      </c>
      <c r="D9" s="105">
        <v>11.22360020794846</v>
      </c>
      <c r="E9" s="106">
        <v>0.23087184827835097</v>
      </c>
      <c r="F9" s="107">
        <v>0.31011176934262391</v>
      </c>
      <c r="G9" s="108">
        <v>0.40693797549584793</v>
      </c>
      <c r="H9" s="108">
        <v>2.8062140612935202E-2</v>
      </c>
      <c r="I9" s="109">
        <v>0.44116926834991693</v>
      </c>
      <c r="J9" s="107">
        <v>0.71540416419541897</v>
      </c>
      <c r="K9" s="108">
        <v>0.13035358229905888</v>
      </c>
      <c r="L9" s="108">
        <v>0.77383408508285734</v>
      </c>
      <c r="M9" s="109">
        <v>2.3499723053777028E-2</v>
      </c>
      <c r="N9" s="102"/>
      <c r="O9" s="147"/>
      <c r="P9" s="147"/>
      <c r="Q9" s="147"/>
    </row>
    <row r="10" spans="1:17" ht="11.45" customHeight="1" x14ac:dyDescent="0.25">
      <c r="A10" s="103">
        <v>57</v>
      </c>
      <c r="B10" s="104">
        <v>9.439103751466865</v>
      </c>
      <c r="C10" s="105">
        <v>2.4400404897078394</v>
      </c>
      <c r="D10" s="105">
        <v>10.982453238244332</v>
      </c>
      <c r="E10" s="106">
        <v>0.19177469128037603</v>
      </c>
      <c r="F10" s="107">
        <v>0.32284477861431443</v>
      </c>
      <c r="G10" s="108">
        <v>0.42046068611333465</v>
      </c>
      <c r="H10" s="108">
        <v>2.4282598141977887E-2</v>
      </c>
      <c r="I10" s="109">
        <v>0.45483946295991456</v>
      </c>
      <c r="J10" s="107">
        <v>0.68771737939518651</v>
      </c>
      <c r="K10" s="108">
        <v>0.14506172522638577</v>
      </c>
      <c r="L10" s="108">
        <v>0.76159846355439587</v>
      </c>
      <c r="M10" s="109">
        <v>1.982713697090625E-2</v>
      </c>
      <c r="N10" s="102"/>
      <c r="O10" s="147"/>
      <c r="P10" s="147"/>
      <c r="Q10" s="147"/>
    </row>
    <row r="11" spans="1:17" ht="11.45" customHeight="1" x14ac:dyDescent="0.25">
      <c r="A11" s="103">
        <v>58</v>
      </c>
      <c r="B11" s="104">
        <v>9.0920276446192645</v>
      </c>
      <c r="C11" s="105">
        <v>2.5051901921355983</v>
      </c>
      <c r="D11" s="105">
        <v>10.732074191090154</v>
      </c>
      <c r="E11" s="106">
        <v>0.15889463159246395</v>
      </c>
      <c r="F11" s="107">
        <v>0.33593094094721404</v>
      </c>
      <c r="G11" s="108">
        <v>0.43421437005357905</v>
      </c>
      <c r="H11" s="108">
        <v>2.0992877785488528E-2</v>
      </c>
      <c r="I11" s="109">
        <v>0.4686562222963529</v>
      </c>
      <c r="J11" s="107">
        <v>0.65779004171308908</v>
      </c>
      <c r="K11" s="108">
        <v>0.16092858683062186</v>
      </c>
      <c r="L11" s="108">
        <v>0.74778444678462253</v>
      </c>
      <c r="M11" s="109">
        <v>1.6656010068370673E-2</v>
      </c>
      <c r="N11" s="102"/>
      <c r="O11" s="147"/>
      <c r="P11" s="147"/>
      <c r="Q11" s="147"/>
    </row>
    <row r="12" spans="1:17" ht="11.45" customHeight="1" x14ac:dyDescent="0.25">
      <c r="A12" s="103">
        <v>59</v>
      </c>
      <c r="B12" s="104">
        <v>8.7423550203592626</v>
      </c>
      <c r="C12" s="105">
        <v>2.5684813760350864</v>
      </c>
      <c r="D12" s="105">
        <v>10.473680282880652</v>
      </c>
      <c r="E12" s="106">
        <v>0.13131209553973769</v>
      </c>
      <c r="F12" s="107">
        <v>0.34935986214115511</v>
      </c>
      <c r="G12" s="108">
        <v>0.44818502285933232</v>
      </c>
      <c r="H12" s="108">
        <v>1.8132289742983504E-2</v>
      </c>
      <c r="I12" s="109">
        <v>0.48260496873078834</v>
      </c>
      <c r="J12" s="107">
        <v>0.6255940558055374</v>
      </c>
      <c r="K12" s="108">
        <v>0.17790298135429577</v>
      </c>
      <c r="L12" s="108">
        <v>0.7324140819002124</v>
      </c>
      <c r="M12" s="109">
        <v>1.3924831736035367E-2</v>
      </c>
      <c r="N12" s="102"/>
      <c r="O12" s="147"/>
      <c r="P12" s="147"/>
      <c r="Q12" s="147"/>
    </row>
    <row r="13" spans="1:17" ht="11.45" customHeight="1" x14ac:dyDescent="0.25">
      <c r="A13" s="103"/>
      <c r="B13" s="104"/>
      <c r="C13" s="105"/>
      <c r="D13" s="105"/>
      <c r="E13" s="106"/>
      <c r="F13" s="107"/>
      <c r="G13" s="108"/>
      <c r="H13" s="108"/>
      <c r="I13" s="109"/>
      <c r="J13" s="107"/>
      <c r="K13" s="108"/>
      <c r="L13" s="108"/>
      <c r="M13" s="109"/>
      <c r="N13" s="102"/>
      <c r="O13" s="147"/>
      <c r="P13" s="147"/>
      <c r="Q13" s="147"/>
    </row>
    <row r="14" spans="1:17" ht="11.45" customHeight="1" x14ac:dyDescent="0.25">
      <c r="A14" s="103">
        <v>60</v>
      </c>
      <c r="B14" s="104">
        <v>8.3908171756039511</v>
      </c>
      <c r="C14" s="105">
        <v>2.6294995374441981</v>
      </c>
      <c r="D14" s="105">
        <v>10.20838983181007</v>
      </c>
      <c r="E14" s="106">
        <v>0.10823194789152017</v>
      </c>
      <c r="F14" s="107">
        <v>0.36311875734622023</v>
      </c>
      <c r="G14" s="108">
        <v>0.46235714382921017</v>
      </c>
      <c r="H14" s="108">
        <v>1.564717639318915E-2</v>
      </c>
      <c r="I14" s="109">
        <v>0.49666987348592229</v>
      </c>
      <c r="J14" s="107">
        <v>0.59114645468274296</v>
      </c>
      <c r="K14" s="108">
        <v>0.19588626462437742</v>
      </c>
      <c r="L14" s="108">
        <v>0.71550735578369751</v>
      </c>
      <c r="M14" s="109">
        <v>1.1579289179367935E-2</v>
      </c>
      <c r="N14" s="102"/>
      <c r="O14" s="147"/>
      <c r="P14" s="147"/>
      <c r="Q14" s="147"/>
    </row>
    <row r="15" spans="1:17" ht="11.45" customHeight="1" x14ac:dyDescent="0.25">
      <c r="A15" s="103">
        <v>61</v>
      </c>
      <c r="B15" s="104">
        <v>8.0381927901797248</v>
      </c>
      <c r="C15" s="105">
        <v>2.6878136299273279</v>
      </c>
      <c r="D15" s="105">
        <v>9.9372360071155494</v>
      </c>
      <c r="E15" s="106">
        <v>8.8968690061070124E-2</v>
      </c>
      <c r="F15" s="107">
        <v>0.37719235361044218</v>
      </c>
      <c r="G15" s="108">
        <v>0.47671372349895774</v>
      </c>
      <c r="H15" s="108">
        <v>1.3490202989005709E-2</v>
      </c>
      <c r="I15" s="109">
        <v>0.51083390757208025</v>
      </c>
      <c r="J15" s="107">
        <v>0.55452104380218137</v>
      </c>
      <c r="K15" s="108">
        <v>0.2147219633132724</v>
      </c>
      <c r="L15" s="108">
        <v>0.69708445742600655</v>
      </c>
      <c r="M15" s="109">
        <v>9.5714894161833923E-3</v>
      </c>
      <c r="N15" s="102"/>
      <c r="O15" s="147"/>
      <c r="P15" s="147"/>
      <c r="Q15" s="147"/>
    </row>
    <row r="16" spans="1:17" ht="11.45" customHeight="1" x14ac:dyDescent="0.25">
      <c r="A16" s="103">
        <v>62</v>
      </c>
      <c r="B16" s="104">
        <v>7.6853040902580156</v>
      </c>
      <c r="C16" s="105">
        <v>2.7429798746881211</v>
      </c>
      <c r="D16" s="105">
        <v>9.6611789737541613</v>
      </c>
      <c r="E16" s="106">
        <v>7.2933001914427295E-2</v>
      </c>
      <c r="F16" s="107">
        <v>0.39156281656908987</v>
      </c>
      <c r="G16" s="108">
        <v>0.49123624459739906</v>
      </c>
      <c r="H16" s="108">
        <v>1.1619693348543686E-2</v>
      </c>
      <c r="I16" s="109">
        <v>0.52507890541999014</v>
      </c>
      <c r="J16" s="107">
        <v>0.51586067166592253</v>
      </c>
      <c r="K16" s="108">
        <v>0.23418531842312457</v>
      </c>
      <c r="L16" s="108">
        <v>0.67716816395271406</v>
      </c>
      <c r="M16" s="109">
        <v>7.8592338927062043E-3</v>
      </c>
      <c r="N16" s="102"/>
      <c r="O16" s="147"/>
      <c r="P16" s="147"/>
      <c r="Q16" s="147"/>
    </row>
    <row r="17" spans="1:18" ht="11.45" customHeight="1" x14ac:dyDescent="0.25">
      <c r="A17" s="103">
        <v>63</v>
      </c>
      <c r="B17" s="104">
        <v>7.3330119970236245</v>
      </c>
      <c r="C17" s="105">
        <v>2.7945462729666488</v>
      </c>
      <c r="D17" s="105">
        <v>9.3811164530728934</v>
      </c>
      <c r="E17" s="106">
        <v>5.9619612140899565E-2</v>
      </c>
      <c r="F17" s="107">
        <v>0.4062097059987097</v>
      </c>
      <c r="G17" s="108">
        <v>0.50590469822172501</v>
      </c>
      <c r="H17" s="108">
        <v>9.9990154164841041E-3</v>
      </c>
      <c r="I17" s="109">
        <v>0.53938564093690411</v>
      </c>
      <c r="J17" s="107">
        <v>0.47538934315854697</v>
      </c>
      <c r="K17" s="108">
        <v>0.25397365725568005</v>
      </c>
      <c r="L17" s="108">
        <v>0.65578634000547686</v>
      </c>
      <c r="M17" s="109">
        <v>6.4053487156743843E-3</v>
      </c>
      <c r="N17" s="102"/>
      <c r="O17" s="147"/>
      <c r="P17" s="147"/>
      <c r="Q17" s="147"/>
    </row>
    <row r="18" spans="1:18" ht="11.45" customHeight="1" x14ac:dyDescent="0.25">
      <c r="A18" s="103">
        <v>64</v>
      </c>
      <c r="B18" s="104">
        <v>6.9822102335409335</v>
      </c>
      <c r="C18" s="105">
        <v>2.8420578126453684</v>
      </c>
      <c r="D18" s="105">
        <v>9.0978927579334403</v>
      </c>
      <c r="E18" s="106">
        <v>4.8596444824094746E-2</v>
      </c>
      <c r="F18" s="107">
        <v>0.42110996488992725</v>
      </c>
      <c r="G18" s="108">
        <v>0.5206976169429105</v>
      </c>
      <c r="H18" s="108">
        <v>8.5960185601195623E-3</v>
      </c>
      <c r="I18" s="109">
        <v>0.55373391568475461</v>
      </c>
      <c r="J18" s="107">
        <v>0.43342301550571621</v>
      </c>
      <c r="K18" s="108">
        <v>0.27369888808762421</v>
      </c>
      <c r="L18" s="108">
        <v>0.63297453248178071</v>
      </c>
      <c r="M18" s="109">
        <v>5.1770713452611115E-3</v>
      </c>
      <c r="N18" s="102"/>
      <c r="O18" s="147"/>
      <c r="P18" s="147"/>
      <c r="Q18" s="147"/>
    </row>
    <row r="19" spans="1:18" ht="11.45" customHeight="1" x14ac:dyDescent="0.25">
      <c r="A19" s="103"/>
      <c r="B19" s="104"/>
      <c r="C19" s="105"/>
      <c r="D19" s="105"/>
      <c r="E19" s="106"/>
      <c r="F19" s="107"/>
      <c r="G19" s="108"/>
      <c r="H19" s="108"/>
      <c r="I19" s="109"/>
      <c r="J19" s="107"/>
      <c r="K19" s="108"/>
      <c r="L19" s="108"/>
      <c r="M19" s="109"/>
      <c r="N19" s="102"/>
      <c r="O19" s="147"/>
      <c r="P19" s="147"/>
      <c r="Q19" s="147"/>
    </row>
    <row r="20" spans="1:18" ht="11.45" customHeight="1" x14ac:dyDescent="0.25">
      <c r="A20" s="103">
        <v>65</v>
      </c>
      <c r="B20" s="104">
        <v>6.6338183885433644</v>
      </c>
      <c r="C20" s="105">
        <v>2.8850623371263988</v>
      </c>
      <c r="D20" s="105">
        <v>8.8123063856057637</v>
      </c>
      <c r="E20" s="106">
        <v>3.9494966503515465E-2</v>
      </c>
      <c r="F20" s="107">
        <v>0.43623794643755426</v>
      </c>
      <c r="G20" s="108">
        <v>0.53559212645904586</v>
      </c>
      <c r="H20" s="108">
        <v>7.3825223498015548E-3</v>
      </c>
      <c r="I20" s="109">
        <v>0.56810265880484467</v>
      </c>
      <c r="J20" s="107">
        <v>0.39037749600407229</v>
      </c>
      <c r="K20" s="108">
        <v>0.29288381980459394</v>
      </c>
      <c r="L20" s="108">
        <v>0.60877863142074129</v>
      </c>
      <c r="M20" s="109">
        <v>4.1454933679885972E-3</v>
      </c>
      <c r="N20" s="102"/>
      <c r="O20" s="147"/>
      <c r="P20" s="147"/>
      <c r="Q20" s="147"/>
    </row>
    <row r="21" spans="1:18" ht="11.45" customHeight="1" x14ac:dyDescent="0.25">
      <c r="A21" s="103">
        <v>66</v>
      </c>
      <c r="B21" s="104">
        <v>6.2887739662519282</v>
      </c>
      <c r="C21" s="105">
        <v>2.9231170174678152</v>
      </c>
      <c r="D21" s="105">
        <v>8.5251162672037335</v>
      </c>
      <c r="E21" s="106">
        <v>3.2001644843636663E-2</v>
      </c>
      <c r="F21" s="107">
        <v>0.45156548287664028</v>
      </c>
      <c r="G21" s="108">
        <v>0.55056401725263682</v>
      </c>
      <c r="H21" s="108">
        <v>6.3338551388923284E-3</v>
      </c>
      <c r="I21" s="109">
        <v>0.58247003820168597</v>
      </c>
      <c r="J21" s="107">
        <v>0.34677144779223779</v>
      </c>
      <c r="K21" s="108">
        <v>0.31096438352869049</v>
      </c>
      <c r="L21" s="108">
        <v>0.58325755308301608</v>
      </c>
      <c r="M21" s="109">
        <v>3.2850584602743937E-3</v>
      </c>
      <c r="N21" s="102"/>
      <c r="O21" s="147"/>
      <c r="P21" s="147"/>
      <c r="Q21" s="147"/>
    </row>
    <row r="22" spans="1:18" ht="11.45" customHeight="1" x14ac:dyDescent="0.25">
      <c r="A22" s="103">
        <v>67</v>
      </c>
      <c r="B22" s="104">
        <v>5.9480234858375889</v>
      </c>
      <c r="C22" s="105">
        <v>2.9557953391779432</v>
      </c>
      <c r="D22" s="105">
        <v>8.2370467812920651</v>
      </c>
      <c r="E22" s="106">
        <v>2.5850424115548599E-2</v>
      </c>
      <c r="F22" s="107">
        <v>0.46706199938695758</v>
      </c>
      <c r="G22" s="108">
        <v>0.56558783746805719</v>
      </c>
      <c r="H22" s="108">
        <v>5.4284398328979218E-3</v>
      </c>
      <c r="I22" s="109">
        <v>0.59681358235487914</v>
      </c>
      <c r="J22" s="107">
        <v>0.30322219558076313</v>
      </c>
      <c r="K22" s="108">
        <v>0.32730007367490066</v>
      </c>
      <c r="L22" s="108">
        <v>0.55648588315792802</v>
      </c>
      <c r="M22" s="109">
        <v>2.5731146702883739E-3</v>
      </c>
      <c r="N22" s="102"/>
      <c r="O22" s="147"/>
      <c r="P22" s="147"/>
      <c r="Q22" s="147"/>
    </row>
    <row r="23" spans="1:18" ht="11.45" customHeight="1" x14ac:dyDescent="0.25">
      <c r="A23" s="103">
        <v>68</v>
      </c>
      <c r="B23" s="104">
        <v>5.6125127318733057</v>
      </c>
      <c r="C23" s="105">
        <v>2.9826944839761764</v>
      </c>
      <c r="D23" s="105">
        <v>7.9487916435825596</v>
      </c>
      <c r="E23" s="106">
        <v>2.0816121833337486E-2</v>
      </c>
      <c r="F23" s="107">
        <v>0.48269467533284355</v>
      </c>
      <c r="G23" s="108">
        <v>0.58063700790020201</v>
      </c>
      <c r="H23" s="108">
        <v>4.6474236874493981E-3</v>
      </c>
      <c r="I23" s="109">
        <v>0.61111031195964427</v>
      </c>
      <c r="J23" s="107">
        <v>0.26043194266318848</v>
      </c>
      <c r="K23" s="108">
        <v>0.34119488662487774</v>
      </c>
      <c r="L23" s="108">
        <v>0.5285563969323932</v>
      </c>
      <c r="M23" s="109">
        <v>1.9895204936560803E-3</v>
      </c>
      <c r="N23" s="102"/>
      <c r="O23" s="147"/>
      <c r="P23" s="147"/>
      <c r="Q23" s="147"/>
    </row>
    <row r="24" spans="1:18" ht="11.45" customHeight="1" x14ac:dyDescent="0.25">
      <c r="A24" s="103">
        <v>69</v>
      </c>
      <c r="B24" s="104">
        <v>5.2831762968601739</v>
      </c>
      <c r="C24" s="105">
        <v>3.003442955583782</v>
      </c>
      <c r="D24" s="105">
        <v>7.6610167859056704</v>
      </c>
      <c r="E24" s="106">
        <v>1.6708653418044724E-2</v>
      </c>
      <c r="F24" s="107">
        <v>0.49842865389918506</v>
      </c>
      <c r="G24" s="108">
        <v>0.59568395957105236</v>
      </c>
      <c r="H24" s="108">
        <v>3.9743486968430832E-3</v>
      </c>
      <c r="I24" s="109">
        <v>0.62533688041123436</v>
      </c>
      <c r="J24" s="107">
        <v>0.21916233910163599</v>
      </c>
      <c r="K24" s="108">
        <v>0.35193053455973522</v>
      </c>
      <c r="L24" s="108">
        <v>0.49958234993227385</v>
      </c>
      <c r="M24" s="109">
        <v>1.5163046798950259E-3</v>
      </c>
      <c r="N24" s="102"/>
      <c r="O24" s="147"/>
      <c r="P24" s="147"/>
      <c r="Q24" s="147"/>
    </row>
    <row r="25" spans="1:18" ht="11.45" customHeight="1" x14ac:dyDescent="0.25">
      <c r="A25" s="103"/>
      <c r="B25" s="104"/>
      <c r="C25" s="105"/>
      <c r="D25" s="105"/>
      <c r="E25" s="106"/>
      <c r="F25" s="107"/>
      <c r="G25" s="108"/>
      <c r="H25" s="108"/>
      <c r="I25" s="109"/>
      <c r="J25" s="107"/>
      <c r="K25" s="108"/>
      <c r="L25" s="108"/>
      <c r="M25" s="109"/>
      <c r="N25" s="102"/>
      <c r="O25" s="147"/>
      <c r="P25" s="147"/>
      <c r="Q25" s="147"/>
    </row>
    <row r="26" spans="1:18" ht="11.45" customHeight="1" x14ac:dyDescent="0.25">
      <c r="A26" s="103">
        <v>70</v>
      </c>
      <c r="B26" s="104">
        <v>4.9609265969729437</v>
      </c>
      <c r="C26" s="105">
        <v>3.017708268853307</v>
      </c>
      <c r="D26" s="105">
        <v>7.3743623369363149</v>
      </c>
      <c r="E26" s="106">
        <v>1.3367996463468314E-2</v>
      </c>
      <c r="F26" s="107">
        <v>0.51422729974224179</v>
      </c>
      <c r="G26" s="108">
        <v>0.61070029386733482</v>
      </c>
      <c r="H26" s="108">
        <v>3.3948590497941754E-3</v>
      </c>
      <c r="I26" s="109">
        <v>0.63946972195273821</v>
      </c>
      <c r="J26" s="107">
        <v>0.18019627005983616</v>
      </c>
      <c r="K26" s="108">
        <v>0.35881256102635639</v>
      </c>
      <c r="L26" s="108">
        <v>0.46969940824863388</v>
      </c>
      <c r="M26" s="109">
        <v>1.1373800282481882E-3</v>
      </c>
      <c r="N26" s="102"/>
      <c r="O26" s="147"/>
      <c r="P26" s="147"/>
      <c r="Q26" s="147"/>
    </row>
    <row r="27" spans="1:18" ht="11.45" customHeight="1" x14ac:dyDescent="0.25">
      <c r="A27" s="103">
        <v>71</v>
      </c>
      <c r="B27" s="104">
        <v>4.6466425805589111</v>
      </c>
      <c r="C27" s="105">
        <v>3.0252044951857684</v>
      </c>
      <c r="D27" s="105">
        <v>7.0894438152101138</v>
      </c>
      <c r="E27" s="106">
        <v>1.0659812162063085E-2</v>
      </c>
      <c r="F27" s="107">
        <v>0.53005250262700532</v>
      </c>
      <c r="G27" s="108">
        <v>0.62565696462510967</v>
      </c>
      <c r="H27" s="108">
        <v>2.8964421771503512E-3</v>
      </c>
      <c r="I27" s="109">
        <v>0.65348520610795757</v>
      </c>
      <c r="J27" s="107">
        <v>0.14428741578310086</v>
      </c>
      <c r="K27" s="108">
        <v>0.36122804830461891</v>
      </c>
      <c r="L27" s="108">
        <v>0.43906706435718973</v>
      </c>
      <c r="M27" s="109">
        <v>8.3831132659795008E-4</v>
      </c>
      <c r="N27" s="102"/>
      <c r="O27" s="147"/>
      <c r="P27" s="147"/>
      <c r="Q27" s="147"/>
    </row>
    <row r="28" spans="1:18" ht="11.45" customHeight="1" x14ac:dyDescent="0.25">
      <c r="A28" s="103">
        <v>72</v>
      </c>
      <c r="B28" s="104">
        <v>4.3411583833300922</v>
      </c>
      <c r="C28" s="105">
        <v>3.0256994362878444</v>
      </c>
      <c r="D28" s="105">
        <v>6.8068526422708446</v>
      </c>
      <c r="E28" s="106">
        <v>8.4716480816426961E-3</v>
      </c>
      <c r="F28" s="107">
        <v>0.54586502322250141</v>
      </c>
      <c r="G28" s="108">
        <v>0.64052448088718295</v>
      </c>
      <c r="H28" s="108">
        <v>2.4682000528829543E-3</v>
      </c>
      <c r="I28" s="109">
        <v>0.66735979682836488</v>
      </c>
      <c r="J28" s="107">
        <v>0.1121005950460624</v>
      </c>
      <c r="K28" s="108">
        <v>0.3587108998023546</v>
      </c>
      <c r="L28" s="108">
        <v>0.40786936429653958</v>
      </c>
      <c r="M28" s="109">
        <v>6.0613676024386446E-4</v>
      </c>
      <c r="O28" s="110" t="s">
        <v>75</v>
      </c>
      <c r="P28" s="111">
        <v>4.0000000000000002E-4</v>
      </c>
      <c r="Q28" s="112" t="s">
        <v>76</v>
      </c>
      <c r="R28" s="111">
        <v>5.0000000000000001E-4</v>
      </c>
    </row>
    <row r="29" spans="1:18" ht="11.45" customHeight="1" x14ac:dyDescent="0.25">
      <c r="A29" s="103">
        <v>73</v>
      </c>
      <c r="B29" s="104">
        <v>4.0452522121321426</v>
      </c>
      <c r="C29" s="105">
        <v>3.0190211849909576</v>
      </c>
      <c r="D29" s="105">
        <v>6.5271560806144686</v>
      </c>
      <c r="E29" s="106">
        <v>6.7096533220178077E-3</v>
      </c>
      <c r="F29" s="107">
        <v>0.56162487534345629</v>
      </c>
      <c r="G29" s="108">
        <v>0.65527312834584495</v>
      </c>
      <c r="H29" s="108">
        <v>2.1006476017831574E-3</v>
      </c>
      <c r="I29" s="109">
        <v>0.68107021460348849</v>
      </c>
      <c r="J29" s="107">
        <v>8.4148920089223173E-2</v>
      </c>
      <c r="K29" s="108">
        <v>0.35100749026369044</v>
      </c>
      <c r="L29" s="108">
        <v>0.37631475887078547</v>
      </c>
      <c r="M29" s="109">
        <v>4.2924032659852096E-4</v>
      </c>
      <c r="O29" s="113" t="s">
        <v>77</v>
      </c>
      <c r="P29" s="114">
        <v>3.4699999999999998E-6</v>
      </c>
      <c r="Q29" s="115" t="s">
        <v>78</v>
      </c>
      <c r="R29" s="114">
        <v>7.5799999999999999E-5</v>
      </c>
    </row>
    <row r="30" spans="1:18" ht="11.45" customHeight="1" x14ac:dyDescent="0.25">
      <c r="A30" s="103">
        <v>74</v>
      </c>
      <c r="B30" s="104">
        <v>3.7596357581507149</v>
      </c>
      <c r="C30" s="105">
        <v>3.0050638280696038</v>
      </c>
      <c r="D30" s="105">
        <v>6.2508966975902451</v>
      </c>
      <c r="E30" s="106">
        <v>5.2957438254154074E-3</v>
      </c>
      <c r="F30" s="107">
        <v>0.57729173704913461</v>
      </c>
      <c r="G30" s="108">
        <v>0.66987320674128437</v>
      </c>
      <c r="H30" s="108">
        <v>1.7855352909929231E-3</v>
      </c>
      <c r="I30" s="109">
        <v>0.69459359962527223</v>
      </c>
      <c r="J30" s="107">
        <v>6.0736784914963274E-2</v>
      </c>
      <c r="K30" s="108">
        <v>0.33813246628725574</v>
      </c>
      <c r="L30" s="108">
        <v>0.34463488898449207</v>
      </c>
      <c r="M30" s="109">
        <v>2.9726994858504083E-4</v>
      </c>
      <c r="O30" s="116" t="s">
        <v>79</v>
      </c>
      <c r="P30" s="117">
        <v>0.13800000000000001</v>
      </c>
      <c r="Q30" s="118" t="s">
        <v>80</v>
      </c>
      <c r="R30" s="119">
        <v>8.6999999999999994E-2</v>
      </c>
    </row>
    <row r="31" spans="1:18" ht="11.45" customHeight="1" x14ac:dyDescent="0.25">
      <c r="A31" s="103"/>
      <c r="B31" s="104"/>
      <c r="C31" s="105"/>
      <c r="D31" s="105"/>
      <c r="E31" s="106"/>
      <c r="F31" s="107"/>
      <c r="G31" s="108"/>
      <c r="H31" s="108"/>
      <c r="I31" s="109"/>
      <c r="J31" s="107"/>
      <c r="K31" s="108"/>
      <c r="L31" s="108"/>
      <c r="M31" s="109"/>
      <c r="O31" s="115"/>
      <c r="P31" s="120"/>
      <c r="Q31" s="115"/>
      <c r="R31" s="121"/>
    </row>
    <row r="32" spans="1:18" ht="11.45" customHeight="1" x14ac:dyDescent="0.25">
      <c r="A32" s="103">
        <v>75</v>
      </c>
      <c r="B32" s="104">
        <v>3.4849444481130374</v>
      </c>
      <c r="C32" s="105">
        <v>2.983792053415387</v>
      </c>
      <c r="D32" s="105">
        <v>5.9785914526300274</v>
      </c>
      <c r="E32" s="106">
        <v>4.1651620709900732E-3</v>
      </c>
      <c r="F32" s="107">
        <v>0.59282538124184092</v>
      </c>
      <c r="G32" s="108">
        <v>0.68429527974782711</v>
      </c>
      <c r="H32" s="108">
        <v>1.5156932206934837E-3</v>
      </c>
      <c r="I32" s="109">
        <v>0.70790767396584764</v>
      </c>
      <c r="J32" s="107">
        <v>4.1919714403326466E-2</v>
      </c>
      <c r="K32" s="108">
        <v>0.32040270363336004</v>
      </c>
      <c r="L32" s="108">
        <v>0.31308212758273607</v>
      </c>
      <c r="M32" s="109">
        <v>2.0109227457661198E-4</v>
      </c>
      <c r="N32" s="102"/>
      <c r="O32" s="122"/>
      <c r="P32" s="122"/>
      <c r="Q32" s="122"/>
      <c r="R32" s="122"/>
    </row>
    <row r="33" spans="1:18" ht="11.45" customHeight="1" x14ac:dyDescent="0.25">
      <c r="A33" s="103">
        <v>76</v>
      </c>
      <c r="B33" s="104">
        <v>3.2217288365367538</v>
      </c>
      <c r="C33" s="105">
        <v>2.9552444436921359</v>
      </c>
      <c r="D33" s="105">
        <v>5.7107305010735425</v>
      </c>
      <c r="E33" s="106">
        <v>3.2643814338875836E-3</v>
      </c>
      <c r="F33" s="107">
        <v>0.60818611485959473</v>
      </c>
      <c r="G33" s="108">
        <v>0.69851043318336892</v>
      </c>
      <c r="H33" s="108">
        <v>1.284894270002753E-3</v>
      </c>
      <c r="I33" s="109">
        <v>0.72099090063215865</v>
      </c>
      <c r="J33" s="107">
        <v>2.7491911573310893E-2</v>
      </c>
      <c r="K33" s="108">
        <v>0.29843814998890239</v>
      </c>
      <c r="L33" s="108">
        <v>0.28192573222573469</v>
      </c>
      <c r="M33" s="109">
        <v>1.327711699433534E-4</v>
      </c>
      <c r="N33" s="102"/>
      <c r="O33" s="122"/>
      <c r="P33" s="122"/>
      <c r="Q33" s="122"/>
      <c r="R33" s="122"/>
    </row>
    <row r="34" spans="1:18" ht="11.45" customHeight="1" thickBot="1" x14ac:dyDescent="0.3">
      <c r="A34" s="103">
        <v>77</v>
      </c>
      <c r="B34" s="104">
        <v>2.970447422094217</v>
      </c>
      <c r="C34" s="105">
        <v>2.9195352711441984</v>
      </c>
      <c r="D34" s="105">
        <v>5.4477758033902406</v>
      </c>
      <c r="E34" s="106">
        <v>2.5493110698795213E-3</v>
      </c>
      <c r="F34" s="107">
        <v>0.62333521454280527</v>
      </c>
      <c r="G34" s="108">
        <v>0.71249053676358176</v>
      </c>
      <c r="H34" s="108">
        <v>1.0877340892898157E-3</v>
      </c>
      <c r="I34" s="109">
        <v>0.73382263730555408</v>
      </c>
      <c r="J34" s="107">
        <v>1.7008911565344374E-2</v>
      </c>
      <c r="K34" s="108">
        <v>0.27312252387823144</v>
      </c>
      <c r="L34" s="108">
        <v>0.25144651680662072</v>
      </c>
      <c r="M34" s="109">
        <v>8.5553650649547558E-5</v>
      </c>
      <c r="N34" s="102"/>
      <c r="O34" s="123" t="s">
        <v>81</v>
      </c>
      <c r="P34" s="148" t="s">
        <v>82</v>
      </c>
      <c r="Q34" s="149"/>
      <c r="R34" s="122"/>
    </row>
    <row r="35" spans="1:18" ht="11.45" customHeight="1" thickBot="1" x14ac:dyDescent="0.3">
      <c r="A35" s="103">
        <v>78</v>
      </c>
      <c r="B35" s="104">
        <v>2.7314611362675265</v>
      </c>
      <c r="C35" s="105">
        <v>2.8768546531178352</v>
      </c>
      <c r="D35" s="105">
        <v>5.1901596236814296</v>
      </c>
      <c r="E35" s="106">
        <v>1.9837622727240703E-3</v>
      </c>
      <c r="F35" s="107">
        <v>0.63823534587740449</v>
      </c>
      <c r="G35" s="108">
        <v>0.72620850413393867</v>
      </c>
      <c r="H35" s="108">
        <v>9.19525954420783E-4</v>
      </c>
      <c r="I35" s="109">
        <v>0.74638328256475672</v>
      </c>
      <c r="J35" s="107">
        <v>9.8458490336912532E-3</v>
      </c>
      <c r="K35" s="108">
        <v>0.24552469803665911</v>
      </c>
      <c r="L35" s="108">
        <v>0.22193003089005434</v>
      </c>
      <c r="M35" s="109">
        <v>5.3845767162187506E-5</v>
      </c>
      <c r="N35" s="102"/>
      <c r="O35" s="124" t="s">
        <v>83</v>
      </c>
      <c r="P35" s="148" t="s">
        <v>84</v>
      </c>
      <c r="Q35" s="149"/>
      <c r="R35" s="122"/>
    </row>
    <row r="36" spans="1:18" ht="11.45" customHeight="1" thickBot="1" x14ac:dyDescent="0.3">
      <c r="A36" s="125">
        <v>79</v>
      </c>
      <c r="B36" s="126">
        <v>2.5050297032548023</v>
      </c>
      <c r="C36" s="127">
        <v>2.8274669836711426</v>
      </c>
      <c r="D36" s="127">
        <v>4.9382829959073442</v>
      </c>
      <c r="E36" s="128">
        <v>1.5381418446464284E-3</v>
      </c>
      <c r="F36" s="129">
        <v>0.65285095306139906</v>
      </c>
      <c r="G36" s="130">
        <v>0.73963854558946529</v>
      </c>
      <c r="H36" s="130">
        <v>7.7620870869837138E-4</v>
      </c>
      <c r="I36" s="131">
        <v>0.75865441243077936</v>
      </c>
      <c r="J36" s="129">
        <v>5.2826952070635456E-3</v>
      </c>
      <c r="K36" s="130">
        <v>0.2167915853424173</v>
      </c>
      <c r="L36" s="130">
        <v>0.19365834133812634</v>
      </c>
      <c r="M36" s="131">
        <v>3.3162901915361093E-5</v>
      </c>
      <c r="N36" s="102"/>
      <c r="O36" s="124" t="s">
        <v>85</v>
      </c>
      <c r="P36" s="148" t="s">
        <v>86</v>
      </c>
      <c r="Q36" s="149"/>
      <c r="R36" s="122"/>
    </row>
    <row r="37" spans="1:18" ht="12.6" customHeight="1" thickBot="1" x14ac:dyDescent="0.3">
      <c r="A37" s="132"/>
      <c r="B37" s="104"/>
      <c r="C37" s="105"/>
      <c r="D37" s="105"/>
      <c r="E37" s="106"/>
      <c r="F37" s="107"/>
      <c r="G37" s="108"/>
      <c r="H37" s="108"/>
      <c r="I37" s="109"/>
      <c r="J37" s="107"/>
      <c r="K37" s="108"/>
      <c r="L37" s="108"/>
      <c r="M37" s="109"/>
      <c r="N37" s="102"/>
      <c r="O37" s="133"/>
      <c r="P37" s="134"/>
      <c r="Q37" s="135"/>
      <c r="R37" s="122"/>
    </row>
    <row r="38" spans="1:18" ht="12.6" customHeight="1" x14ac:dyDescent="0.25">
      <c r="A38" s="132">
        <v>80</v>
      </c>
      <c r="B38" s="104">
        <v>2.2913100082498499</v>
      </c>
      <c r="C38" s="105">
        <v>2.7717076209926872</v>
      </c>
      <c r="D38" s="105">
        <v>4.6925142302569967</v>
      </c>
      <c r="E38" s="106">
        <v>1.1883421395153207E-3</v>
      </c>
      <c r="F38" s="107">
        <v>0.66714860616461336</v>
      </c>
      <c r="G38" s="108">
        <v>0.752756407768846</v>
      </c>
      <c r="H38" s="108">
        <v>6.5426621271798182E-4</v>
      </c>
      <c r="I38" s="109">
        <v>0.7706189051636293</v>
      </c>
      <c r="J38" s="107">
        <v>2.5992995374861951E-3</v>
      </c>
      <c r="K38" s="108">
        <v>0.18803227647412921</v>
      </c>
      <c r="L38" s="108">
        <v>0.16690064144789177</v>
      </c>
      <c r="M38" s="109">
        <v>2.0044609934274463E-5</v>
      </c>
      <c r="N38" s="102"/>
      <c r="O38" s="136" t="s">
        <v>87</v>
      </c>
      <c r="P38" s="148" t="s">
        <v>88</v>
      </c>
      <c r="Q38" s="149"/>
      <c r="R38" s="122"/>
    </row>
    <row r="39" spans="1:18" ht="12.6" customHeight="1" x14ac:dyDescent="0.25">
      <c r="A39" s="132">
        <v>81</v>
      </c>
      <c r="B39" s="104">
        <v>2.0903565395518018</v>
      </c>
      <c r="C39" s="105">
        <v>2.7099778799178154</v>
      </c>
      <c r="D39" s="105">
        <v>4.4531875254252515</v>
      </c>
      <c r="E39" s="106">
        <v>9.1480111302227418E-4</v>
      </c>
      <c r="F39" s="107">
        <v>0.68109729406929687</v>
      </c>
      <c r="G39" s="108">
        <v>0.76553959471055399</v>
      </c>
      <c r="H39" s="108">
        <v>5.5065690035693078E-4</v>
      </c>
      <c r="I39" s="109">
        <v>0.78226105238430776</v>
      </c>
      <c r="J39" s="107">
        <v>1.1589392117464438E-3</v>
      </c>
      <c r="K39" s="108">
        <v>0.16021706129530155</v>
      </c>
      <c r="L39" s="108">
        <v>0.14190306242701328</v>
      </c>
      <c r="M39" s="109">
        <v>1.1932798713079867E-5</v>
      </c>
      <c r="N39" s="102"/>
      <c r="O39" s="137"/>
      <c r="P39" s="137"/>
      <c r="Q39" s="137"/>
      <c r="R39" s="137"/>
    </row>
    <row r="40" spans="1:18" ht="12.6" customHeight="1" x14ac:dyDescent="0.25">
      <c r="A40" s="132">
        <v>82</v>
      </c>
      <c r="B40" s="104">
        <v>1.9021238922401713</v>
      </c>
      <c r="C40" s="105">
        <v>2.6427384496063322</v>
      </c>
      <c r="D40" s="105">
        <v>4.2206017452771922</v>
      </c>
      <c r="E40" s="106">
        <v>7.017089799915135E-4</v>
      </c>
      <c r="F40" s="107">
        <v>0.69466865266712852</v>
      </c>
      <c r="G40" s="108">
        <v>0.77796756499607789</v>
      </c>
      <c r="H40" s="108">
        <v>4.6275220067942846E-4</v>
      </c>
      <c r="I40" s="109">
        <v>0.79356665478935595</v>
      </c>
      <c r="J40" s="107">
        <v>4.6214975624538421E-4</v>
      </c>
      <c r="K40" s="108">
        <v>0.13411100350825472</v>
      </c>
      <c r="L40" s="108">
        <v>0.11887822071854308</v>
      </c>
      <c r="M40" s="109">
        <v>7.0215938532009021E-6</v>
      </c>
      <c r="N40" s="102"/>
      <c r="O40" s="137"/>
      <c r="P40" s="137"/>
      <c r="Q40" s="137"/>
      <c r="R40" s="137"/>
    </row>
    <row r="41" spans="1:18" ht="12.6" customHeight="1" x14ac:dyDescent="0.25">
      <c r="A41" s="132">
        <v>83</v>
      </c>
      <c r="B41" s="104">
        <v>1.7264712418747561</v>
      </c>
      <c r="C41" s="105">
        <v>2.5705014239911419</v>
      </c>
      <c r="D41" s="105">
        <v>3.995019410490539</v>
      </c>
      <c r="E41" s="106">
        <v>5.3634097391344637E-4</v>
      </c>
      <c r="F41" s="107">
        <v>0.707837119872325</v>
      </c>
      <c r="G41" s="108">
        <v>0.79002190027585961</v>
      </c>
      <c r="H41" s="108">
        <v>3.882827311990998E-4</v>
      </c>
      <c r="I41" s="109">
        <v>0.80452310096626245</v>
      </c>
      <c r="J41" s="107">
        <v>1.6263870304493203E-4</v>
      </c>
      <c r="K41" s="108">
        <v>0.11025050397328151</v>
      </c>
      <c r="L41" s="108">
        <v>9.799518650532596E-2</v>
      </c>
      <c r="M41" s="109">
        <v>4.0946797495323374E-6</v>
      </c>
      <c r="N41" s="102"/>
    </row>
    <row r="42" spans="1:18" ht="12.6" customHeight="1" x14ac:dyDescent="0.25">
      <c r="A42" s="132">
        <v>84</v>
      </c>
      <c r="B42" s="104">
        <v>1.5631686207294775</v>
      </c>
      <c r="C42" s="105">
        <v>2.4938211924404046</v>
      </c>
      <c r="D42" s="105">
        <v>3.7766659473454305</v>
      </c>
      <c r="E42" s="106">
        <v>4.0849826604333301E-4</v>
      </c>
      <c r="F42" s="107">
        <v>0.72058001137562766</v>
      </c>
      <c r="G42" s="108">
        <v>0.80168644125724209</v>
      </c>
      <c r="H42" s="108">
        <v>3.2529129851962402E-4</v>
      </c>
      <c r="I42" s="109">
        <v>0.81511942810020077</v>
      </c>
      <c r="J42" s="107">
        <v>4.9982801016429046E-5</v>
      </c>
      <c r="K42" s="108">
        <v>8.8957400816199045E-2</v>
      </c>
      <c r="L42" s="108">
        <v>7.9370680773531405E-2</v>
      </c>
      <c r="M42" s="109">
        <v>2.3686127494928801E-6</v>
      </c>
      <c r="N42" s="102"/>
    </row>
    <row r="43" spans="1:18" ht="12.6" customHeight="1" x14ac:dyDescent="0.25">
      <c r="A43" s="132"/>
      <c r="B43" s="104"/>
      <c r="C43" s="105"/>
      <c r="D43" s="105"/>
      <c r="E43" s="106"/>
      <c r="F43" s="107"/>
      <c r="G43" s="108"/>
      <c r="H43" s="108"/>
      <c r="I43" s="109"/>
      <c r="J43" s="107"/>
      <c r="K43" s="108"/>
      <c r="L43" s="108"/>
      <c r="M43" s="109"/>
      <c r="N43" s="102"/>
    </row>
    <row r="44" spans="1:18" ht="12.6" customHeight="1" x14ac:dyDescent="0.25">
      <c r="A44" s="132">
        <v>85</v>
      </c>
      <c r="B44" s="104">
        <v>1.4119047612830391</v>
      </c>
      <c r="C44" s="105">
        <v>2.4132844860766629</v>
      </c>
      <c r="D44" s="105">
        <v>3.5657292269839473</v>
      </c>
      <c r="E44" s="106">
        <v>3.1004136751403531E-4</v>
      </c>
      <c r="F44" s="107">
        <v>0.73287751365694154</v>
      </c>
      <c r="G44" s="108">
        <v>0.81294738819530343</v>
      </c>
      <c r="H44" s="108">
        <v>2.7209185887811931E-4</v>
      </c>
      <c r="I44" s="109">
        <v>0.82534636367891367</v>
      </c>
      <c r="J44" s="107">
        <v>1.3451624609467261E-5</v>
      </c>
      <c r="K44" s="108">
        <v>7.0375173753593312E-2</v>
      </c>
      <c r="L44" s="108">
        <v>6.306237131989699E-2</v>
      </c>
      <c r="M44" s="109">
        <v>1.3577124292247782E-6</v>
      </c>
      <c r="N44" s="102"/>
    </row>
    <row r="45" spans="1:18" ht="12.6" customHeight="1" x14ac:dyDescent="0.25">
      <c r="A45" s="132">
        <v>86</v>
      </c>
      <c r="B45" s="104">
        <v>1.2722962164143439</v>
      </c>
      <c r="C45" s="105">
        <v>2.3294999080217882</v>
      </c>
      <c r="D45" s="105">
        <v>3.3623594193271256</v>
      </c>
      <c r="E45" s="106">
        <v>2.3450234183563796E-4</v>
      </c>
      <c r="F45" s="107">
        <v>0.74471259341785945</v>
      </c>
      <c r="G45" s="108">
        <v>0.82379336401676317</v>
      </c>
      <c r="H45" s="108">
        <v>2.2723369464145305E-4</v>
      </c>
      <c r="I45" s="109">
        <v>0.83519634764302786</v>
      </c>
      <c r="J45" s="107">
        <v>3.3265489942839673E-6</v>
      </c>
      <c r="K45" s="108">
        <v>5.4510153742895293E-2</v>
      </c>
      <c r="L45" s="108">
        <v>4.9065109970384074E-2</v>
      </c>
      <c r="M45" s="109">
        <v>7.6917278022149385E-7</v>
      </c>
      <c r="N45" s="102"/>
    </row>
    <row r="46" spans="1:18" ht="12.6" customHeight="1" x14ac:dyDescent="0.25">
      <c r="A46" s="132">
        <v>87</v>
      </c>
      <c r="B46" s="104">
        <v>1.1438974264224846</v>
      </c>
      <c r="C46" s="105">
        <v>2.2430872912558715</v>
      </c>
      <c r="D46" s="105">
        <v>3.1666691765938393</v>
      </c>
      <c r="E46" s="106">
        <v>1.76763927624979E-4</v>
      </c>
      <c r="F46" s="107">
        <v>0.75607082510285706</v>
      </c>
      <c r="G46" s="108">
        <v>0.83421543936373377</v>
      </c>
      <c r="H46" s="108">
        <v>1.8947015447716764E-4</v>
      </c>
      <c r="I46" s="109">
        <v>0.84466353478251799</v>
      </c>
      <c r="J46" s="107">
        <v>8.8299158238146279E-7</v>
      </c>
      <c r="K46" s="108">
        <v>4.126651748250975E-2</v>
      </c>
      <c r="L46" s="108">
        <v>3.7310806375473467E-2</v>
      </c>
      <c r="M46" s="109">
        <v>4.2916516110593015E-7</v>
      </c>
      <c r="N46" s="102"/>
    </row>
    <row r="47" spans="1:18" ht="12.6" customHeight="1" x14ac:dyDescent="0.25">
      <c r="A47" s="132">
        <v>88</v>
      </c>
      <c r="B47" s="104">
        <v>1.0262113817959775</v>
      </c>
      <c r="C47" s="105">
        <v>2.1546672249158596</v>
      </c>
      <c r="D47" s="105">
        <v>2.9787341521973745</v>
      </c>
      <c r="E47" s="106">
        <v>1.3279523967122609E-4</v>
      </c>
      <c r="F47" s="107">
        <v>0.76694014036930935</v>
      </c>
      <c r="G47" s="108">
        <v>0.84420712000052689</v>
      </c>
      <c r="H47" s="108">
        <v>1.5773138584829744E-4</v>
      </c>
      <c r="I47" s="109">
        <v>0.85374377753236574</v>
      </c>
      <c r="J47" s="107">
        <v>3.1074552395809311E-7</v>
      </c>
      <c r="K47" s="108">
        <v>3.0472202401745287E-2</v>
      </c>
      <c r="L47" s="108">
        <v>2.7672354657699429E-2</v>
      </c>
      <c r="M47" s="109">
        <v>2.349545244109461E-7</v>
      </c>
      <c r="N47" s="102"/>
    </row>
    <row r="48" spans="1:18" ht="12.6" customHeight="1" thickBot="1" x14ac:dyDescent="0.3">
      <c r="A48" s="138">
        <v>89</v>
      </c>
      <c r="B48" s="126">
        <v>0.91870052832742566</v>
      </c>
      <c r="C48" s="127">
        <v>2.0648510692882875</v>
      </c>
      <c r="D48" s="127">
        <v>2.7985938519109861</v>
      </c>
      <c r="E48" s="128">
        <v>9.9435104265551528E-5</v>
      </c>
      <c r="F48" s="129">
        <v>0.77731050508462995</v>
      </c>
      <c r="G48" s="130">
        <v>0.85376429811288368</v>
      </c>
      <c r="H48" s="130">
        <v>1.3110055973391199E-4</v>
      </c>
      <c r="I48" s="131">
        <v>0.86243458965431508</v>
      </c>
      <c r="J48" s="129">
        <v>1.4280014422090079E-7</v>
      </c>
      <c r="K48" s="130">
        <v>2.1898522175365105E-2</v>
      </c>
      <c r="L48" s="130">
        <v>1.9971628437927144E-2</v>
      </c>
      <c r="M48" s="131">
        <v>1.2575098401787699E-7</v>
      </c>
      <c r="N48" s="102"/>
    </row>
  </sheetData>
  <mergeCells count="5">
    <mergeCell ref="O8:Q27"/>
    <mergeCell ref="P34:Q34"/>
    <mergeCell ref="P35:Q35"/>
    <mergeCell ref="P36:Q36"/>
    <mergeCell ref="P38:Q3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workbookViewId="0">
      <selection activeCell="H21" sqref="H21"/>
    </sheetView>
  </sheetViews>
  <sheetFormatPr defaultRowHeight="15" x14ac:dyDescent="0.25"/>
  <cols>
    <col min="1" max="1" width="4.7109375" customWidth="1"/>
  </cols>
  <sheetData>
    <row r="2" spans="1:11" x14ac:dyDescent="0.25">
      <c r="A2" s="142" t="s">
        <v>89</v>
      </c>
      <c r="B2" s="143">
        <v>0</v>
      </c>
      <c r="C2" s="143">
        <f>+B2+0.01</f>
        <v>0.01</v>
      </c>
      <c r="D2" s="143">
        <f t="shared" ref="D2:K2" si="0">+C2+0.01</f>
        <v>0.02</v>
      </c>
      <c r="E2" s="143">
        <f t="shared" si="0"/>
        <v>0.03</v>
      </c>
      <c r="F2" s="143">
        <f t="shared" si="0"/>
        <v>0.04</v>
      </c>
      <c r="G2" s="143">
        <f t="shared" si="0"/>
        <v>0.05</v>
      </c>
      <c r="H2" s="143">
        <f t="shared" si="0"/>
        <v>6.0000000000000005E-2</v>
      </c>
      <c r="I2" s="143">
        <f t="shared" si="0"/>
        <v>7.0000000000000007E-2</v>
      </c>
      <c r="J2" s="143">
        <f t="shared" si="0"/>
        <v>0.08</v>
      </c>
      <c r="K2" s="143">
        <f t="shared" si="0"/>
        <v>0.09</v>
      </c>
    </row>
    <row r="3" spans="1:11" ht="12.6" customHeight="1" x14ac:dyDescent="0.25">
      <c r="A3" s="144">
        <v>0</v>
      </c>
      <c r="B3" s="87">
        <f>_xlfn.NORM.S.DIST($A3+B$2,1)</f>
        <v>0.5</v>
      </c>
      <c r="C3" s="87">
        <f t="shared" ref="C3:K21" si="1">_xlfn.NORM.S.DIST($A3+C$2,1)</f>
        <v>0.5039893563146316</v>
      </c>
      <c r="D3" s="87">
        <f t="shared" si="1"/>
        <v>0.50797831371690205</v>
      </c>
      <c r="E3" s="87">
        <f t="shared" si="1"/>
        <v>0.51196647341411272</v>
      </c>
      <c r="F3" s="87">
        <f t="shared" si="1"/>
        <v>0.51595343685283068</v>
      </c>
      <c r="G3" s="87">
        <f t="shared" si="1"/>
        <v>0.51993880583837249</v>
      </c>
      <c r="H3" s="87">
        <f t="shared" si="1"/>
        <v>0.52392218265410684</v>
      </c>
      <c r="I3" s="87">
        <f t="shared" si="1"/>
        <v>0.52790317018052113</v>
      </c>
      <c r="J3" s="87">
        <f t="shared" si="1"/>
        <v>0.53188137201398744</v>
      </c>
      <c r="K3" s="87">
        <f t="shared" si="1"/>
        <v>0.53585639258517204</v>
      </c>
    </row>
    <row r="4" spans="1:11" ht="12.6" customHeight="1" x14ac:dyDescent="0.25">
      <c r="A4" s="144">
        <f>+A3+0.1</f>
        <v>0.1</v>
      </c>
      <c r="B4" s="87">
        <f t="shared" ref="B4:K49" si="2">_xlfn.NORM.S.DIST($A4+B$2,1)</f>
        <v>0.53982783727702899</v>
      </c>
      <c r="C4" s="87">
        <f t="shared" si="1"/>
        <v>0.54379531254231672</v>
      </c>
      <c r="D4" s="87">
        <f t="shared" si="1"/>
        <v>0.54775842602058389</v>
      </c>
      <c r="E4" s="87">
        <f t="shared" si="1"/>
        <v>0.55171678665456114</v>
      </c>
      <c r="F4" s="87">
        <f t="shared" si="1"/>
        <v>0.55567000480590645</v>
      </c>
      <c r="G4" s="87">
        <f t="shared" si="1"/>
        <v>0.5596176923702425</v>
      </c>
      <c r="H4" s="87">
        <f t="shared" si="1"/>
        <v>0.56355946289143288</v>
      </c>
      <c r="I4" s="87">
        <f t="shared" si="1"/>
        <v>0.56749493167503839</v>
      </c>
      <c r="J4" s="87">
        <f t="shared" si="1"/>
        <v>0.5714237159009008</v>
      </c>
      <c r="K4" s="87">
        <f t="shared" si="1"/>
        <v>0.57534543473479549</v>
      </c>
    </row>
    <row r="5" spans="1:11" ht="12.6" customHeight="1" x14ac:dyDescent="0.25">
      <c r="A5" s="144">
        <f t="shared" ref="A5:A49" si="3">+A4+0.1</f>
        <v>0.2</v>
      </c>
      <c r="B5" s="87">
        <f t="shared" si="2"/>
        <v>0.57925970943910299</v>
      </c>
      <c r="C5" s="87">
        <f t="shared" si="1"/>
        <v>0.58316616348244232</v>
      </c>
      <c r="D5" s="87">
        <f t="shared" si="1"/>
        <v>0.58706442264821468</v>
      </c>
      <c r="E5" s="87">
        <f t="shared" si="1"/>
        <v>0.59095411514200591</v>
      </c>
      <c r="F5" s="87">
        <f t="shared" si="1"/>
        <v>0.59483487169779581</v>
      </c>
      <c r="G5" s="87">
        <f t="shared" si="1"/>
        <v>0.5987063256829237</v>
      </c>
      <c r="H5" s="87">
        <f t="shared" si="1"/>
        <v>0.60256811320176051</v>
      </c>
      <c r="I5" s="87">
        <f t="shared" si="1"/>
        <v>0.60641987319803947</v>
      </c>
      <c r="J5" s="87">
        <f t="shared" si="1"/>
        <v>0.61026124755579725</v>
      </c>
      <c r="K5" s="87">
        <f t="shared" si="1"/>
        <v>0.61409188119887737</v>
      </c>
    </row>
    <row r="6" spans="1:11" ht="12.6" customHeight="1" x14ac:dyDescent="0.25">
      <c r="A6" s="144">
        <f t="shared" si="3"/>
        <v>0.30000000000000004</v>
      </c>
      <c r="B6" s="87">
        <f t="shared" si="2"/>
        <v>0.61791142218895267</v>
      </c>
      <c r="C6" s="87">
        <f t="shared" si="1"/>
        <v>0.62171952182201928</v>
      </c>
      <c r="D6" s="87">
        <f t="shared" si="1"/>
        <v>0.62551583472332006</v>
      </c>
      <c r="E6" s="87">
        <f t="shared" si="1"/>
        <v>0.62930001894065357</v>
      </c>
      <c r="F6" s="87">
        <f t="shared" si="1"/>
        <v>0.63307173603602807</v>
      </c>
      <c r="G6" s="87">
        <f t="shared" si="1"/>
        <v>0.6368306511756191</v>
      </c>
      <c r="H6" s="87">
        <f t="shared" si="1"/>
        <v>0.64057643321799129</v>
      </c>
      <c r="I6" s="87">
        <f t="shared" si="1"/>
        <v>0.64430875480054683</v>
      </c>
      <c r="J6" s="87">
        <f t="shared" si="1"/>
        <v>0.64802729242416279</v>
      </c>
      <c r="K6" s="87">
        <f t="shared" si="1"/>
        <v>0.65173172653598244</v>
      </c>
    </row>
    <row r="7" spans="1:11" ht="12.6" customHeight="1" x14ac:dyDescent="0.25">
      <c r="A7" s="144">
        <f t="shared" si="3"/>
        <v>0.4</v>
      </c>
      <c r="B7" s="87">
        <f t="shared" si="2"/>
        <v>0.65542174161032429</v>
      </c>
      <c r="C7" s="87">
        <f t="shared" si="1"/>
        <v>0.65909702622767741</v>
      </c>
      <c r="D7" s="87">
        <f t="shared" si="1"/>
        <v>0.66275727315175059</v>
      </c>
      <c r="E7" s="87">
        <f t="shared" si="1"/>
        <v>0.66640217940454238</v>
      </c>
      <c r="F7" s="87">
        <f t="shared" si="1"/>
        <v>0.67003144633940637</v>
      </c>
      <c r="G7" s="87">
        <f t="shared" si="1"/>
        <v>0.67364477971208003</v>
      </c>
      <c r="H7" s="87">
        <f t="shared" si="1"/>
        <v>0.67724188974965227</v>
      </c>
      <c r="I7" s="87">
        <f t="shared" si="1"/>
        <v>0.6808224912174442</v>
      </c>
      <c r="J7" s="87">
        <f t="shared" si="1"/>
        <v>0.68438630348377749</v>
      </c>
      <c r="K7" s="87">
        <f t="shared" si="1"/>
        <v>0.68793305058260945</v>
      </c>
    </row>
    <row r="8" spans="1:11" ht="12.6" customHeight="1" x14ac:dyDescent="0.25">
      <c r="A8" s="144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12.6" customHeight="1" x14ac:dyDescent="0.25">
      <c r="A9" s="144">
        <f>+A7+0.1</f>
        <v>0.5</v>
      </c>
      <c r="B9" s="87">
        <f t="shared" si="2"/>
        <v>0.69146246127401312</v>
      </c>
      <c r="C9" s="87">
        <f t="shared" si="1"/>
        <v>0.69497426910248061</v>
      </c>
      <c r="D9" s="87">
        <f t="shared" si="1"/>
        <v>0.69846821245303381</v>
      </c>
      <c r="E9" s="87">
        <f t="shared" si="1"/>
        <v>0.70194403460512356</v>
      </c>
      <c r="F9" s="87">
        <f t="shared" si="1"/>
        <v>0.70540148378430201</v>
      </c>
      <c r="G9" s="87">
        <f t="shared" si="1"/>
        <v>0.70884031321165364</v>
      </c>
      <c r="H9" s="87">
        <f t="shared" si="1"/>
        <v>0.71226028115097295</v>
      </c>
      <c r="I9" s="87">
        <f t="shared" si="1"/>
        <v>0.71566115095367588</v>
      </c>
      <c r="J9" s="87">
        <f t="shared" si="1"/>
        <v>0.7190426911014357</v>
      </c>
      <c r="K9" s="87">
        <f t="shared" si="1"/>
        <v>0.72240467524653507</v>
      </c>
    </row>
    <row r="10" spans="1:11" ht="12.6" customHeight="1" x14ac:dyDescent="0.25">
      <c r="A10" s="144">
        <f t="shared" si="3"/>
        <v>0.6</v>
      </c>
      <c r="B10" s="87">
        <f t="shared" si="2"/>
        <v>0.72574688224992645</v>
      </c>
      <c r="C10" s="87">
        <f t="shared" si="1"/>
        <v>0.72906909621699434</v>
      </c>
      <c r="D10" s="87">
        <f t="shared" si="1"/>
        <v>0.732371106531017</v>
      </c>
      <c r="E10" s="87">
        <f t="shared" si="1"/>
        <v>0.73565270788432247</v>
      </c>
      <c r="F10" s="87">
        <f t="shared" si="1"/>
        <v>0.73891370030713843</v>
      </c>
      <c r="G10" s="87">
        <f t="shared" si="1"/>
        <v>0.74215388919413527</v>
      </c>
      <c r="H10" s="87">
        <f t="shared" si="1"/>
        <v>0.74537308532866398</v>
      </c>
      <c r="I10" s="87">
        <f t="shared" si="1"/>
        <v>0.74857110490468992</v>
      </c>
      <c r="J10" s="87">
        <f t="shared" si="1"/>
        <v>0.75174776954642952</v>
      </c>
      <c r="K10" s="87">
        <f t="shared" si="1"/>
        <v>0.75490290632569057</v>
      </c>
    </row>
    <row r="11" spans="1:11" ht="12.6" customHeight="1" x14ac:dyDescent="0.25">
      <c r="A11" s="144">
        <f t="shared" si="3"/>
        <v>0.7</v>
      </c>
      <c r="B11" s="87">
        <f t="shared" si="2"/>
        <v>0.75803634777692697</v>
      </c>
      <c r="C11" s="87">
        <f t="shared" si="1"/>
        <v>0.76114793191001329</v>
      </c>
      <c r="D11" s="87">
        <f t="shared" si="1"/>
        <v>0.76423750222074882</v>
      </c>
      <c r="E11" s="87">
        <f t="shared" si="1"/>
        <v>0.76730490769910253</v>
      </c>
      <c r="F11" s="87">
        <f t="shared" si="1"/>
        <v>0.77035000283520938</v>
      </c>
      <c r="G11" s="87">
        <f t="shared" si="1"/>
        <v>0.77337264762313174</v>
      </c>
      <c r="H11" s="87">
        <f t="shared" si="1"/>
        <v>0.77637270756240062</v>
      </c>
      <c r="I11" s="87">
        <f t="shared" si="1"/>
        <v>0.77935005365735044</v>
      </c>
      <c r="J11" s="87">
        <f t="shared" si="1"/>
        <v>0.78230456241426682</v>
      </c>
      <c r="K11" s="87">
        <f t="shared" si="1"/>
        <v>0.78523611583636277</v>
      </c>
    </row>
    <row r="12" spans="1:11" ht="12.6" customHeight="1" x14ac:dyDescent="0.25">
      <c r="A12" s="144">
        <f t="shared" si="3"/>
        <v>0.79999999999999993</v>
      </c>
      <c r="B12" s="87">
        <f t="shared" si="2"/>
        <v>0.78814460141660336</v>
      </c>
      <c r="C12" s="87">
        <f t="shared" si="1"/>
        <v>0.79102991212839835</v>
      </c>
      <c r="D12" s="87">
        <f t="shared" si="1"/>
        <v>0.79389194641418692</v>
      </c>
      <c r="E12" s="87">
        <f t="shared" si="1"/>
        <v>0.79673060817193153</v>
      </c>
      <c r="F12" s="87">
        <f t="shared" si="1"/>
        <v>0.79954580673955034</v>
      </c>
      <c r="G12" s="87">
        <f t="shared" si="1"/>
        <v>0.80233745687730762</v>
      </c>
      <c r="H12" s="87">
        <f t="shared" si="1"/>
        <v>0.80510547874819172</v>
      </c>
      <c r="I12" s="87">
        <f t="shared" si="1"/>
        <v>0.80784979789630373</v>
      </c>
      <c r="J12" s="87">
        <f t="shared" si="1"/>
        <v>0.81057034522328786</v>
      </c>
      <c r="K12" s="87">
        <f t="shared" si="1"/>
        <v>0.81326705696282731</v>
      </c>
    </row>
    <row r="13" spans="1:11" ht="12.6" customHeight="1" x14ac:dyDescent="0.25">
      <c r="A13" s="144">
        <f t="shared" si="3"/>
        <v>0.89999999999999991</v>
      </c>
      <c r="B13" s="87">
        <f t="shared" si="2"/>
        <v>0.81593987465324047</v>
      </c>
      <c r="C13" s="87">
        <f t="shared" si="1"/>
        <v>0.81858874510820279</v>
      </c>
      <c r="D13" s="87">
        <f t="shared" si="1"/>
        <v>0.82121362038562828</v>
      </c>
      <c r="E13" s="87">
        <f t="shared" si="1"/>
        <v>0.82381445775474205</v>
      </c>
      <c r="F13" s="87">
        <f t="shared" si="1"/>
        <v>0.82639121966137541</v>
      </c>
      <c r="G13" s="87">
        <f t="shared" si="1"/>
        <v>0.82894387369151812</v>
      </c>
      <c r="H13" s="87">
        <f t="shared" si="1"/>
        <v>0.83147239253316219</v>
      </c>
      <c r="I13" s="87">
        <f t="shared" si="1"/>
        <v>0.83397675393647042</v>
      </c>
      <c r="J13" s="87">
        <f t="shared" si="1"/>
        <v>0.83645694067230769</v>
      </c>
      <c r="K13" s="87">
        <f t="shared" si="1"/>
        <v>0.83891294048916909</v>
      </c>
    </row>
    <row r="14" spans="1:11" ht="12.6" customHeight="1" x14ac:dyDescent="0.25">
      <c r="A14" s="144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6" customHeight="1" x14ac:dyDescent="0.25">
      <c r="A15" s="144">
        <f>+A13+0.1</f>
        <v>0.99999999999999989</v>
      </c>
      <c r="B15" s="87">
        <f t="shared" si="2"/>
        <v>0.84134474606854281</v>
      </c>
      <c r="C15" s="87">
        <f t="shared" si="1"/>
        <v>0.84375235497874534</v>
      </c>
      <c r="D15" s="87">
        <f t="shared" si="1"/>
        <v>0.84613576962726511</v>
      </c>
      <c r="E15" s="87">
        <f t="shared" si="1"/>
        <v>0.84849499721165622</v>
      </c>
      <c r="F15" s="87">
        <f t="shared" si="1"/>
        <v>0.85083004966901854</v>
      </c>
      <c r="G15" s="87">
        <f t="shared" si="1"/>
        <v>0.85314094362410409</v>
      </c>
      <c r="H15" s="87">
        <f t="shared" si="1"/>
        <v>0.85542770033609039</v>
      </c>
      <c r="I15" s="87">
        <f t="shared" si="1"/>
        <v>0.85769034564406077</v>
      </c>
      <c r="J15" s="87">
        <f t="shared" si="1"/>
        <v>0.85992890991123094</v>
      </c>
      <c r="K15" s="87">
        <f t="shared" si="1"/>
        <v>0.8621434279679645</v>
      </c>
    </row>
    <row r="16" spans="1:11" ht="12.6" customHeight="1" x14ac:dyDescent="0.25">
      <c r="A16" s="144">
        <f t="shared" si="3"/>
        <v>1.0999999999999999</v>
      </c>
      <c r="B16" s="87">
        <f t="shared" si="2"/>
        <v>0.86433393905361733</v>
      </c>
      <c r="C16" s="87">
        <f t="shared" si="1"/>
        <v>0.86650048675725277</v>
      </c>
      <c r="D16" s="87">
        <f t="shared" si="1"/>
        <v>0.86864311895726931</v>
      </c>
      <c r="E16" s="87">
        <f t="shared" si="1"/>
        <v>0.8707618877599822</v>
      </c>
      <c r="F16" s="87">
        <f t="shared" si="1"/>
        <v>0.87285684943720176</v>
      </c>
      <c r="G16" s="87">
        <f t="shared" si="1"/>
        <v>0.87492806436284976</v>
      </c>
      <c r="H16" s="87">
        <f t="shared" si="1"/>
        <v>0.87697559694865657</v>
      </c>
      <c r="I16" s="87">
        <f t="shared" si="1"/>
        <v>0.87899951557898182</v>
      </c>
      <c r="J16" s="87">
        <f t="shared" si="1"/>
        <v>0.88099989254479927</v>
      </c>
      <c r="K16" s="87">
        <f t="shared" si="1"/>
        <v>0.88297680397689138</v>
      </c>
    </row>
    <row r="17" spans="1:11" ht="12.6" customHeight="1" x14ac:dyDescent="0.25">
      <c r="A17" s="144">
        <f t="shared" si="3"/>
        <v>1.2</v>
      </c>
      <c r="B17" s="87">
        <f t="shared" si="2"/>
        <v>0.88493032977829178</v>
      </c>
      <c r="C17" s="87">
        <f t="shared" si="1"/>
        <v>0.88686055355602278</v>
      </c>
      <c r="D17" s="87">
        <f t="shared" si="1"/>
        <v>0.88876756255216538</v>
      </c>
      <c r="E17" s="87">
        <f t="shared" si="1"/>
        <v>0.89065144757430814</v>
      </c>
      <c r="F17" s="87">
        <f t="shared" si="1"/>
        <v>0.89251230292541306</v>
      </c>
      <c r="G17" s="87">
        <f t="shared" si="1"/>
        <v>0.89435022633314476</v>
      </c>
      <c r="H17" s="87">
        <f t="shared" si="1"/>
        <v>0.89616531887869966</v>
      </c>
      <c r="I17" s="87">
        <f t="shared" si="1"/>
        <v>0.89795768492518091</v>
      </c>
      <c r="J17" s="87">
        <f t="shared" si="1"/>
        <v>0.89972743204555794</v>
      </c>
      <c r="K17" s="87">
        <f t="shared" si="1"/>
        <v>0.90147467095025213</v>
      </c>
    </row>
    <row r="18" spans="1:11" ht="12.6" customHeight="1" x14ac:dyDescent="0.25">
      <c r="A18" s="144">
        <f t="shared" si="3"/>
        <v>1.3</v>
      </c>
      <c r="B18" s="87">
        <f t="shared" si="2"/>
        <v>0.9031995154143897</v>
      </c>
      <c r="C18" s="87">
        <f t="shared" si="1"/>
        <v>0.90490208220476098</v>
      </c>
      <c r="D18" s="87">
        <f t="shared" si="1"/>
        <v>0.90658249100652821</v>
      </c>
      <c r="E18" s="87">
        <f t="shared" si="1"/>
        <v>0.90824086434971918</v>
      </c>
      <c r="F18" s="87">
        <f t="shared" si="1"/>
        <v>0.90987732753554751</v>
      </c>
      <c r="G18" s="87">
        <f t="shared" si="1"/>
        <v>0.91149200856259804</v>
      </c>
      <c r="H18" s="87">
        <f t="shared" si="1"/>
        <v>0.91308503805291497</v>
      </c>
      <c r="I18" s="87">
        <f t="shared" si="1"/>
        <v>0.91465654917803307</v>
      </c>
      <c r="J18" s="87">
        <f t="shared" si="1"/>
        <v>0.91620667758498575</v>
      </c>
      <c r="K18" s="87">
        <f t="shared" si="1"/>
        <v>0.91773556132233114</v>
      </c>
    </row>
    <row r="19" spans="1:11" ht="12.6" customHeight="1" x14ac:dyDescent="0.25">
      <c r="A19" s="144">
        <f t="shared" si="3"/>
        <v>1.4000000000000001</v>
      </c>
      <c r="B19" s="87">
        <f t="shared" si="2"/>
        <v>0.91924334076622893</v>
      </c>
      <c r="C19" s="87">
        <f t="shared" si="1"/>
        <v>0.92073015854660767</v>
      </c>
      <c r="D19" s="87">
        <f t="shared" si="1"/>
        <v>0.92219615947345368</v>
      </c>
      <c r="E19" s="87">
        <f t="shared" si="1"/>
        <v>0.92364149046326094</v>
      </c>
      <c r="F19" s="87">
        <f t="shared" si="1"/>
        <v>0.92506630046567295</v>
      </c>
      <c r="G19" s="87">
        <f t="shared" si="1"/>
        <v>0.92647074039035171</v>
      </c>
      <c r="H19" s="87">
        <f t="shared" si="1"/>
        <v>0.92785496303410619</v>
      </c>
      <c r="I19" s="87">
        <f t="shared" si="1"/>
        <v>0.92921912300831455</v>
      </c>
      <c r="J19" s="87">
        <f t="shared" si="1"/>
        <v>0.93056337666666833</v>
      </c>
      <c r="K19" s="87">
        <f t="shared" si="1"/>
        <v>0.93188788203327455</v>
      </c>
    </row>
    <row r="20" spans="1:11" ht="12.6" customHeight="1" x14ac:dyDescent="0.25">
      <c r="A20" s="144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ht="12.6" customHeight="1" x14ac:dyDescent="0.25">
      <c r="A21" s="144">
        <f>+A19+0.1</f>
        <v>1.5000000000000002</v>
      </c>
      <c r="B21" s="87">
        <f t="shared" si="2"/>
        <v>0.93319279873114191</v>
      </c>
      <c r="C21" s="87">
        <f t="shared" si="1"/>
        <v>0.93447828791108356</v>
      </c>
      <c r="D21" s="87">
        <f t="shared" si="1"/>
        <v>0.93574451218106425</v>
      </c>
      <c r="E21" s="87">
        <f t="shared" si="1"/>
        <v>0.93699163553602161</v>
      </c>
      <c r="F21" s="87">
        <f t="shared" si="1"/>
        <v>0.9382198232881882</v>
      </c>
      <c r="G21" s="87">
        <f t="shared" si="1"/>
        <v>0.93942924199794109</v>
      </c>
      <c r="H21" s="87">
        <f t="shared" si="1"/>
        <v>0.94062005940520699</v>
      </c>
      <c r="I21" s="87">
        <f t="shared" si="1"/>
        <v>0.94179244436144705</v>
      </c>
      <c r="J21" s="87">
        <f t="shared" si="1"/>
        <v>0.94294656676224586</v>
      </c>
      <c r="K21" s="87">
        <f t="shared" si="1"/>
        <v>0.94408259748053058</v>
      </c>
    </row>
    <row r="22" spans="1:11" ht="12.6" customHeight="1" x14ac:dyDescent="0.25">
      <c r="A22" s="144">
        <f t="shared" si="3"/>
        <v>1.6000000000000003</v>
      </c>
      <c r="B22" s="87">
        <f t="shared" si="2"/>
        <v>0.94520070830044201</v>
      </c>
      <c r="C22" s="87">
        <f t="shared" si="2"/>
        <v>0.94630107185188028</v>
      </c>
      <c r="D22" s="87">
        <f t="shared" si="2"/>
        <v>0.94738386154574794</v>
      </c>
      <c r="E22" s="87">
        <f t="shared" si="2"/>
        <v>0.94844925150991066</v>
      </c>
      <c r="F22" s="87">
        <f t="shared" si="2"/>
        <v>0.94949741652589636</v>
      </c>
      <c r="G22" s="87">
        <f t="shared" si="2"/>
        <v>0.9505285319663519</v>
      </c>
      <c r="H22" s="87">
        <f t="shared" si="2"/>
        <v>0.95154277373327723</v>
      </c>
      <c r="I22" s="87">
        <f t="shared" si="2"/>
        <v>0.95254031819705276</v>
      </c>
      <c r="J22" s="87">
        <f t="shared" si="2"/>
        <v>0.95352134213628004</v>
      </c>
      <c r="K22" s="87">
        <f t="shared" si="2"/>
        <v>0.95448602267845017</v>
      </c>
    </row>
    <row r="23" spans="1:11" ht="12.6" customHeight="1" x14ac:dyDescent="0.25">
      <c r="A23" s="144">
        <f t="shared" si="3"/>
        <v>1.7000000000000004</v>
      </c>
      <c r="B23" s="87">
        <f t="shared" si="2"/>
        <v>0.95543453724145699</v>
      </c>
      <c r="C23" s="87">
        <f t="shared" si="2"/>
        <v>0.95636706347596812</v>
      </c>
      <c r="D23" s="87">
        <f t="shared" si="2"/>
        <v>0.95728377920867114</v>
      </c>
      <c r="E23" s="87">
        <f t="shared" si="2"/>
        <v>0.9581848623864051</v>
      </c>
      <c r="F23" s="87">
        <f t="shared" si="2"/>
        <v>0.95907049102119268</v>
      </c>
      <c r="G23" s="87">
        <f t="shared" si="2"/>
        <v>0.959940843136183</v>
      </c>
      <c r="H23" s="87">
        <f t="shared" si="2"/>
        <v>0.96079609671251742</v>
      </c>
      <c r="I23" s="87">
        <f t="shared" si="2"/>
        <v>0.96163642963712881</v>
      </c>
      <c r="J23" s="87">
        <f t="shared" si="2"/>
        <v>0.96246201965148326</v>
      </c>
      <c r="K23" s="87">
        <f t="shared" si="2"/>
        <v>0.9632730443012737</v>
      </c>
    </row>
    <row r="24" spans="1:11" ht="12.6" customHeight="1" x14ac:dyDescent="0.25">
      <c r="A24" s="144">
        <f t="shared" si="3"/>
        <v>1.8000000000000005</v>
      </c>
      <c r="B24" s="87">
        <f t="shared" si="2"/>
        <v>0.96406968088707423</v>
      </c>
      <c r="C24" s="87">
        <f t="shared" si="2"/>
        <v>0.9648521064159612</v>
      </c>
      <c r="D24" s="87">
        <f t="shared" si="2"/>
        <v>0.96562049755411006</v>
      </c>
      <c r="E24" s="87">
        <f t="shared" si="2"/>
        <v>0.96637503058037166</v>
      </c>
      <c r="F24" s="87">
        <f t="shared" si="2"/>
        <v>0.96711588134083615</v>
      </c>
      <c r="G24" s="87">
        <f t="shared" si="2"/>
        <v>0.96784322520438637</v>
      </c>
      <c r="H24" s="87">
        <f t="shared" si="2"/>
        <v>0.96855723701924734</v>
      </c>
      <c r="I24" s="87">
        <f t="shared" si="2"/>
        <v>0.96925809107053407</v>
      </c>
      <c r="J24" s="87">
        <f t="shared" si="2"/>
        <v>0.96994596103880026</v>
      </c>
      <c r="K24" s="87">
        <f t="shared" si="2"/>
        <v>0.9706210199595906</v>
      </c>
    </row>
    <row r="25" spans="1:11" ht="12.6" customHeight="1" x14ac:dyDescent="0.25">
      <c r="A25" s="144">
        <f t="shared" si="3"/>
        <v>1.9000000000000006</v>
      </c>
      <c r="B25" s="87">
        <f t="shared" si="2"/>
        <v>0.97128344018399826</v>
      </c>
      <c r="C25" s="87">
        <f t="shared" si="2"/>
        <v>0.97193339334022755</v>
      </c>
      <c r="D25" s="87">
        <f t="shared" si="2"/>
        <v>0.9725710502961632</v>
      </c>
      <c r="E25" s="87">
        <f t="shared" si="2"/>
        <v>0.97319658112294505</v>
      </c>
      <c r="F25" s="87">
        <f t="shared" si="2"/>
        <v>0.97381015505954738</v>
      </c>
      <c r="G25" s="87">
        <f t="shared" si="2"/>
        <v>0.97441194047836144</v>
      </c>
      <c r="H25" s="87">
        <f t="shared" si="2"/>
        <v>0.97500210485177963</v>
      </c>
      <c r="I25" s="87">
        <f t="shared" si="2"/>
        <v>0.97558081471977753</v>
      </c>
      <c r="J25" s="87">
        <f t="shared" si="2"/>
        <v>0.97614823565849151</v>
      </c>
      <c r="K25" s="87">
        <f t="shared" si="2"/>
        <v>0.97670453224978826</v>
      </c>
    </row>
    <row r="26" spans="1:11" ht="12.6" customHeight="1" x14ac:dyDescent="0.25">
      <c r="A26" s="144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ht="12.6" customHeight="1" x14ac:dyDescent="0.25">
      <c r="A27" s="144">
        <f>+A25+0.1</f>
        <v>2.0000000000000004</v>
      </c>
      <c r="B27" s="87">
        <f t="shared" si="2"/>
        <v>0.97724986805182079</v>
      </c>
      <c r="C27" s="87">
        <f t="shared" si="2"/>
        <v>0.97778440557056856</v>
      </c>
      <c r="D27" s="87">
        <f t="shared" si="2"/>
        <v>0.97830830623235321</v>
      </c>
      <c r="E27" s="87">
        <f t="shared" si="2"/>
        <v>0.97882173035732778</v>
      </c>
      <c r="F27" s="87">
        <f t="shared" si="2"/>
        <v>0.97932483713393004</v>
      </c>
      <c r="G27" s="87">
        <f t="shared" si="2"/>
        <v>0.97981778459429558</v>
      </c>
      <c r="H27" s="87">
        <f t="shared" si="2"/>
        <v>0.98030072959062309</v>
      </c>
      <c r="I27" s="87">
        <f t="shared" si="2"/>
        <v>0.98077382777248279</v>
      </c>
      <c r="J27" s="87">
        <f t="shared" si="2"/>
        <v>0.98123723356506232</v>
      </c>
      <c r="K27" s="87">
        <f t="shared" si="2"/>
        <v>0.98169110014834104</v>
      </c>
    </row>
    <row r="28" spans="1:11" ht="12.6" customHeight="1" x14ac:dyDescent="0.25">
      <c r="A28" s="144">
        <f t="shared" si="3"/>
        <v>2.1000000000000005</v>
      </c>
      <c r="B28" s="87">
        <f t="shared" si="2"/>
        <v>0.98213557943718344</v>
      </c>
      <c r="C28" s="87">
        <f t="shared" si="2"/>
        <v>0.98257082206234292</v>
      </c>
      <c r="D28" s="87">
        <f t="shared" si="2"/>
        <v>0.98299697735236724</v>
      </c>
      <c r="E28" s="87">
        <f t="shared" si="2"/>
        <v>0.98341419331639501</v>
      </c>
      <c r="F28" s="87">
        <f t="shared" si="2"/>
        <v>0.98382261662783388</v>
      </c>
      <c r="G28" s="87">
        <f t="shared" si="2"/>
        <v>0.98422239260890954</v>
      </c>
      <c r="H28" s="87">
        <f t="shared" si="2"/>
        <v>0.98461366521607463</v>
      </c>
      <c r="I28" s="87">
        <f t="shared" si="2"/>
        <v>0.98499657702626786</v>
      </c>
      <c r="J28" s="87">
        <f t="shared" si="2"/>
        <v>0.98537126922401075</v>
      </c>
      <c r="K28" s="87">
        <f t="shared" si="2"/>
        <v>0.98573788158933118</v>
      </c>
    </row>
    <row r="29" spans="1:11" ht="12.6" customHeight="1" x14ac:dyDescent="0.25">
      <c r="A29" s="144">
        <f t="shared" si="3"/>
        <v>2.2000000000000006</v>
      </c>
      <c r="B29" s="87">
        <f t="shared" si="2"/>
        <v>0.98609655248650141</v>
      </c>
      <c r="C29" s="87">
        <f t="shared" si="2"/>
        <v>0.98644741885358</v>
      </c>
      <c r="D29" s="87">
        <f t="shared" si="2"/>
        <v>0.98679061619274377</v>
      </c>
      <c r="E29" s="87">
        <f t="shared" si="2"/>
        <v>0.98712627856139801</v>
      </c>
      <c r="F29" s="87">
        <f t="shared" si="2"/>
        <v>0.98745453856405341</v>
      </c>
      <c r="G29" s="87">
        <f t="shared" si="2"/>
        <v>0.98777552734495533</v>
      </c>
      <c r="H29" s="87">
        <f t="shared" si="2"/>
        <v>0.98808937458145296</v>
      </c>
      <c r="I29" s="87">
        <f t="shared" si="2"/>
        <v>0.98839620847809651</v>
      </c>
      <c r="J29" s="87">
        <f t="shared" si="2"/>
        <v>0.9886961557614472</v>
      </c>
      <c r="K29" s="87">
        <f t="shared" si="2"/>
        <v>0.98898934167558861</v>
      </c>
    </row>
    <row r="30" spans="1:11" ht="12.6" customHeight="1" x14ac:dyDescent="0.25">
      <c r="A30" s="144">
        <f t="shared" si="3"/>
        <v>2.3000000000000007</v>
      </c>
      <c r="B30" s="87">
        <f t="shared" si="2"/>
        <v>0.98927588997832416</v>
      </c>
      <c r="C30" s="87">
        <f t="shared" si="2"/>
        <v>0.98955592293804895</v>
      </c>
      <c r="D30" s="87">
        <f t="shared" si="2"/>
        <v>0.98982956133128031</v>
      </c>
      <c r="E30" s="87">
        <f t="shared" si="2"/>
        <v>0.99009692444083575</v>
      </c>
      <c r="F30" s="87">
        <f t="shared" si="2"/>
        <v>0.99035813005464168</v>
      </c>
      <c r="G30" s="87">
        <f t="shared" si="2"/>
        <v>0.99061329446516144</v>
      </c>
      <c r="H30" s="87">
        <f t="shared" si="2"/>
        <v>0.99086253246942735</v>
      </c>
      <c r="I30" s="87">
        <f t="shared" si="2"/>
        <v>0.99110595736966323</v>
      </c>
      <c r="J30" s="87">
        <f t="shared" si="2"/>
        <v>0.99134368097448344</v>
      </c>
      <c r="K30" s="87">
        <f t="shared" si="2"/>
        <v>0.99157581360065428</v>
      </c>
    </row>
    <row r="31" spans="1:11" ht="12.6" customHeight="1" x14ac:dyDescent="0.25">
      <c r="A31" s="144">
        <f t="shared" si="3"/>
        <v>2.4000000000000008</v>
      </c>
      <c r="B31" s="87">
        <f t="shared" si="2"/>
        <v>0.99180246407540384</v>
      </c>
      <c r="C31" s="87">
        <f t="shared" si="2"/>
        <v>0.99202373973926627</v>
      </c>
      <c r="D31" s="87">
        <f t="shared" si="2"/>
        <v>0.99223974644944635</v>
      </c>
      <c r="E31" s="87">
        <f t="shared" si="2"/>
        <v>0.99245058858369084</v>
      </c>
      <c r="F31" s="87">
        <f t="shared" si="2"/>
        <v>0.99265636904465171</v>
      </c>
      <c r="G31" s="87">
        <f t="shared" si="2"/>
        <v>0.99285718926472855</v>
      </c>
      <c r="H31" s="87">
        <f t="shared" si="2"/>
        <v>0.99305314921137566</v>
      </c>
      <c r="I31" s="87">
        <f t="shared" si="2"/>
        <v>0.99324434739285938</v>
      </c>
      <c r="J31" s="87">
        <f t="shared" si="2"/>
        <v>0.9934308808644533</v>
      </c>
      <c r="K31" s="87">
        <f t="shared" si="2"/>
        <v>0.99361284523505689</v>
      </c>
    </row>
    <row r="32" spans="1:11" ht="12.6" customHeight="1" x14ac:dyDescent="0.25">
      <c r="A32" s="144"/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ht="12.6" customHeight="1" x14ac:dyDescent="0.25">
      <c r="A33" s="144">
        <f>+A31+0.1</f>
        <v>2.5000000000000009</v>
      </c>
      <c r="B33" s="87">
        <f t="shared" si="2"/>
        <v>0.99379033467422384</v>
      </c>
      <c r="C33" s="87">
        <f t="shared" si="2"/>
        <v>0.99396344191958741</v>
      </c>
      <c r="D33" s="87">
        <f t="shared" si="2"/>
        <v>0.99413225828466745</v>
      </c>
      <c r="E33" s="87">
        <f t="shared" si="2"/>
        <v>0.99429687366704933</v>
      </c>
      <c r="F33" s="87">
        <f t="shared" si="2"/>
        <v>0.99445737655691746</v>
      </c>
      <c r="G33" s="87">
        <f t="shared" si="2"/>
        <v>0.99461385404593328</v>
      </c>
      <c r="H33" s="87">
        <f t="shared" si="2"/>
        <v>0.99476639183644422</v>
      </c>
      <c r="I33" s="87">
        <f t="shared" si="2"/>
        <v>0.994915074251009</v>
      </c>
      <c r="J33" s="87">
        <f t="shared" si="2"/>
        <v>0.99505998424222941</v>
      </c>
      <c r="K33" s="87">
        <f t="shared" si="2"/>
        <v>0.99520120340287388</v>
      </c>
    </row>
    <row r="34" spans="1:11" ht="12.6" customHeight="1" x14ac:dyDescent="0.25">
      <c r="A34" s="144">
        <f t="shared" si="3"/>
        <v>2.600000000000001</v>
      </c>
      <c r="B34" s="87">
        <f t="shared" si="2"/>
        <v>0.99533881197628127</v>
      </c>
      <c r="C34" s="87">
        <f t="shared" si="2"/>
        <v>0.99547288886703267</v>
      </c>
      <c r="D34" s="87">
        <f t="shared" si="2"/>
        <v>0.99560351165187866</v>
      </c>
      <c r="E34" s="87">
        <f t="shared" si="2"/>
        <v>0.9957307565909107</v>
      </c>
      <c r="F34" s="87">
        <f t="shared" si="2"/>
        <v>0.99585469863896392</v>
      </c>
      <c r="G34" s="87">
        <f t="shared" si="2"/>
        <v>0.99597541145724167</v>
      </c>
      <c r="H34" s="87">
        <f t="shared" si="2"/>
        <v>0.99609296742514719</v>
      </c>
      <c r="I34" s="87">
        <f t="shared" si="2"/>
        <v>0.99620743765231456</v>
      </c>
      <c r="J34" s="87">
        <f t="shared" si="2"/>
        <v>0.99631889199082502</v>
      </c>
      <c r="K34" s="87">
        <f t="shared" si="2"/>
        <v>0.99642739904760025</v>
      </c>
    </row>
    <row r="35" spans="1:11" ht="12.6" customHeight="1" x14ac:dyDescent="0.25">
      <c r="A35" s="144">
        <f t="shared" si="3"/>
        <v>2.7000000000000011</v>
      </c>
      <c r="B35" s="87">
        <f t="shared" si="2"/>
        <v>0.99653302619695938</v>
      </c>
      <c r="C35" s="87">
        <f t="shared" si="2"/>
        <v>0.9966358395933308</v>
      </c>
      <c r="D35" s="87">
        <f t="shared" si="2"/>
        <v>0.99673590418410873</v>
      </c>
      <c r="E35" s="87">
        <f t="shared" si="2"/>
        <v>0.99683328372264224</v>
      </c>
      <c r="F35" s="87">
        <f t="shared" si="2"/>
        <v>0.99692804078134956</v>
      </c>
      <c r="G35" s="87">
        <f t="shared" si="2"/>
        <v>0.99702023676494544</v>
      </c>
      <c r="H35" s="87">
        <f t="shared" si="2"/>
        <v>0.99710993192377384</v>
      </c>
      <c r="I35" s="87">
        <f t="shared" si="2"/>
        <v>0.99719718536723501</v>
      </c>
      <c r="J35" s="87">
        <f t="shared" si="2"/>
        <v>0.99728205507729872</v>
      </c>
      <c r="K35" s="87">
        <f t="shared" si="2"/>
        <v>0.99736459792209509</v>
      </c>
    </row>
    <row r="36" spans="1:11" ht="12.6" customHeight="1" x14ac:dyDescent="0.25">
      <c r="A36" s="144">
        <f t="shared" si="3"/>
        <v>2.8000000000000012</v>
      </c>
      <c r="B36" s="87">
        <f t="shared" si="2"/>
        <v>0.99744486966957213</v>
      </c>
      <c r="C36" s="87">
        <f t="shared" si="2"/>
        <v>0.9975229250012142</v>
      </c>
      <c r="D36" s="87">
        <f t="shared" si="2"/>
        <v>0.99759881752581081</v>
      </c>
      <c r="E36" s="87">
        <f t="shared" si="2"/>
        <v>0.9976725997932685</v>
      </c>
      <c r="F36" s="87">
        <f t="shared" si="2"/>
        <v>0.99774432330845764</v>
      </c>
      <c r="G36" s="87">
        <f t="shared" si="2"/>
        <v>0.99781403854508677</v>
      </c>
      <c r="H36" s="87">
        <f t="shared" si="2"/>
        <v>0.99788179495959539</v>
      </c>
      <c r="I36" s="87">
        <f t="shared" si="2"/>
        <v>0.99794764100506028</v>
      </c>
      <c r="J36" s="87">
        <f t="shared" si="2"/>
        <v>0.99801162414510569</v>
      </c>
      <c r="K36" s="87">
        <f t="shared" si="2"/>
        <v>0.99807379086781212</v>
      </c>
    </row>
    <row r="37" spans="1:11" ht="12.6" customHeight="1" x14ac:dyDescent="0.25">
      <c r="A37" s="144">
        <f t="shared" si="3"/>
        <v>2.9000000000000012</v>
      </c>
      <c r="B37" s="87">
        <f t="shared" si="2"/>
        <v>0.99813418669961596</v>
      </c>
      <c r="C37" s="87">
        <f t="shared" si="2"/>
        <v>0.99819285621919362</v>
      </c>
      <c r="D37" s="87">
        <f t="shared" si="2"/>
        <v>0.99824984307132392</v>
      </c>
      <c r="E37" s="87">
        <f t="shared" si="2"/>
        <v>0.99830518998072271</v>
      </c>
      <c r="F37" s="87">
        <f t="shared" si="2"/>
        <v>0.99835893876584303</v>
      </c>
      <c r="G37" s="87">
        <f t="shared" si="2"/>
        <v>0.99841113035263518</v>
      </c>
      <c r="H37" s="87">
        <f t="shared" si="2"/>
        <v>0.99846180478826196</v>
      </c>
      <c r="I37" s="87">
        <f t="shared" si="2"/>
        <v>0.99851100125476255</v>
      </c>
      <c r="J37" s="87">
        <f t="shared" si="2"/>
        <v>0.99855875808266004</v>
      </c>
      <c r="K37" s="87">
        <f t="shared" si="2"/>
        <v>0.99860511276450781</v>
      </c>
    </row>
    <row r="38" spans="1:11" ht="12.6" customHeight="1" x14ac:dyDescent="0.25">
      <c r="A38" s="144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12.6" customHeight="1" x14ac:dyDescent="0.25">
      <c r="A39" s="144">
        <f>+A37+0.1</f>
        <v>3.0000000000000013</v>
      </c>
      <c r="B39" s="87">
        <f t="shared" si="2"/>
        <v>0.9986501019683699</v>
      </c>
      <c r="C39" s="87">
        <f t="shared" si="2"/>
        <v>0.99869376155123057</v>
      </c>
      <c r="D39" s="87">
        <f t="shared" si="2"/>
        <v>0.99873612657232769</v>
      </c>
      <c r="E39" s="87">
        <f t="shared" si="2"/>
        <v>0.99877723130640772</v>
      </c>
      <c r="F39" s="87">
        <f t="shared" si="2"/>
        <v>0.9988171092568956</v>
      </c>
      <c r="G39" s="87">
        <f t="shared" si="2"/>
        <v>0.99885579316897732</v>
      </c>
      <c r="H39" s="87">
        <f t="shared" si="2"/>
        <v>0.99889331504259071</v>
      </c>
      <c r="I39" s="87">
        <f t="shared" si="2"/>
        <v>0.99892970614532106</v>
      </c>
      <c r="J39" s="87">
        <f t="shared" si="2"/>
        <v>0.99896499702519714</v>
      </c>
      <c r="K39" s="87">
        <f t="shared" si="2"/>
        <v>0.99899921752338594</v>
      </c>
    </row>
    <row r="40" spans="1:11" ht="12.6" customHeight="1" x14ac:dyDescent="0.25">
      <c r="A40" s="144">
        <f t="shared" si="3"/>
        <v>3.1000000000000014</v>
      </c>
      <c r="B40" s="87">
        <f t="shared" si="2"/>
        <v>0.99903239678678168</v>
      </c>
      <c r="C40" s="87">
        <f t="shared" si="2"/>
        <v>0.99906456328048587</v>
      </c>
      <c r="D40" s="87">
        <f t="shared" si="2"/>
        <v>0.99909574480017771</v>
      </c>
      <c r="E40" s="87">
        <f t="shared" si="2"/>
        <v>0.99912596848436841</v>
      </c>
      <c r="F40" s="87">
        <f t="shared" si="2"/>
        <v>0.99915526082654138</v>
      </c>
      <c r="G40" s="87">
        <f t="shared" si="2"/>
        <v>0.99918364768717149</v>
      </c>
      <c r="H40" s="87">
        <f t="shared" si="2"/>
        <v>0.99921115430562446</v>
      </c>
      <c r="I40" s="87">
        <f t="shared" si="2"/>
        <v>0.99923780531193274</v>
      </c>
      <c r="J40" s="87">
        <f t="shared" si="2"/>
        <v>0.9992636247384461</v>
      </c>
      <c r="K40" s="87">
        <f t="shared" si="2"/>
        <v>0.99928863603135465</v>
      </c>
    </row>
    <row r="41" spans="1:11" ht="12.6" customHeight="1" x14ac:dyDescent="0.25">
      <c r="A41" s="144">
        <f t="shared" si="3"/>
        <v>3.2000000000000015</v>
      </c>
      <c r="B41" s="87">
        <f t="shared" si="2"/>
        <v>0.99931286206208414</v>
      </c>
      <c r="C41" s="87">
        <f t="shared" si="2"/>
        <v>0.99933632513856008</v>
      </c>
      <c r="D41" s="87">
        <f t="shared" si="2"/>
        <v>0.99935904701633993</v>
      </c>
      <c r="E41" s="87">
        <f t="shared" si="2"/>
        <v>0.99938104890961321</v>
      </c>
      <c r="F41" s="87">
        <f t="shared" si="2"/>
        <v>0.99940235150206558</v>
      </c>
      <c r="G41" s="87">
        <f t="shared" si="2"/>
        <v>0.99942297495760923</v>
      </c>
      <c r="H41" s="87">
        <f t="shared" si="2"/>
        <v>0.99944293893097536</v>
      </c>
      <c r="I41" s="87">
        <f t="shared" si="2"/>
        <v>0.99946226257817028</v>
      </c>
      <c r="J41" s="87">
        <f t="shared" si="2"/>
        <v>0.99948096456679303</v>
      </c>
      <c r="K41" s="87">
        <f t="shared" si="2"/>
        <v>0.99949906308621428</v>
      </c>
    </row>
    <row r="42" spans="1:11" ht="12.6" customHeight="1" x14ac:dyDescent="0.25">
      <c r="A42" s="144">
        <f t="shared" si="3"/>
        <v>3.3000000000000016</v>
      </c>
      <c r="B42" s="87">
        <f t="shared" si="2"/>
        <v>0.99951657585761622</v>
      </c>
      <c r="C42" s="87">
        <f t="shared" si="2"/>
        <v>0.99953352014389241</v>
      </c>
      <c r="D42" s="87">
        <f t="shared" si="2"/>
        <v>0.99954991275940785</v>
      </c>
      <c r="E42" s="87">
        <f t="shared" si="2"/>
        <v>0.99956577007961833</v>
      </c>
      <c r="F42" s="87">
        <f t="shared" si="2"/>
        <v>0.99958110805054967</v>
      </c>
      <c r="G42" s="87">
        <f t="shared" si="2"/>
        <v>0.99959594219813597</v>
      </c>
      <c r="H42" s="87">
        <f t="shared" si="2"/>
        <v>0.99961028763741799</v>
      </c>
      <c r="I42" s="87">
        <f t="shared" si="2"/>
        <v>0.99962415908159996</v>
      </c>
      <c r="J42" s="87">
        <f t="shared" si="2"/>
        <v>0.99963757085096694</v>
      </c>
      <c r="K42" s="87">
        <f t="shared" si="2"/>
        <v>0.99965053688166206</v>
      </c>
    </row>
    <row r="43" spans="1:11" ht="12.6" customHeight="1" x14ac:dyDescent="0.25">
      <c r="A43" s="144">
        <f t="shared" si="3"/>
        <v>3.4000000000000017</v>
      </c>
      <c r="B43" s="87">
        <f t="shared" si="2"/>
        <v>0.99966307073432314</v>
      </c>
      <c r="C43" s="87">
        <f t="shared" si="2"/>
        <v>0.99967518560258117</v>
      </c>
      <c r="D43" s="87">
        <f t="shared" si="2"/>
        <v>0.99968689432141877</v>
      </c>
      <c r="E43" s="87">
        <f t="shared" si="2"/>
        <v>0.99969820937539133</v>
      </c>
      <c r="F43" s="87">
        <f t="shared" si="2"/>
        <v>0.99970914290670931</v>
      </c>
      <c r="G43" s="87">
        <f t="shared" si="2"/>
        <v>0.99971970672318378</v>
      </c>
      <c r="H43" s="87">
        <f t="shared" si="2"/>
        <v>0.99972991230603647</v>
      </c>
      <c r="I43" s="87">
        <f t="shared" si="2"/>
        <v>0.99973977081757248</v>
      </c>
      <c r="J43" s="87">
        <f t="shared" si="2"/>
        <v>0.99974929310871952</v>
      </c>
      <c r="K43" s="87">
        <f t="shared" si="2"/>
        <v>0.99975848972643222</v>
      </c>
    </row>
    <row r="44" spans="1:11" ht="12.6" customHeight="1" x14ac:dyDescent="0.25">
      <c r="A44" s="144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 ht="12.6" customHeight="1" x14ac:dyDescent="0.25">
      <c r="A45" s="144">
        <f>+A43+0.1</f>
        <v>3.5000000000000018</v>
      </c>
      <c r="B45" s="87">
        <f t="shared" si="2"/>
        <v>0.99976737092096446</v>
      </c>
      <c r="C45" s="87">
        <f t="shared" si="2"/>
        <v>0.99977594665300895</v>
      </c>
      <c r="D45" s="87">
        <f t="shared" si="2"/>
        <v>0.99978422660070532</v>
      </c>
      <c r="E45" s="87">
        <f t="shared" si="2"/>
        <v>0.99979222016651936</v>
      </c>
      <c r="F45" s="87">
        <f t="shared" si="2"/>
        <v>0.99979993648399268</v>
      </c>
      <c r="G45" s="87">
        <f t="shared" si="2"/>
        <v>0.99980738442436434</v>
      </c>
      <c r="H45" s="87">
        <f t="shared" si="2"/>
        <v>0.99981457260306672</v>
      </c>
      <c r="I45" s="87">
        <f t="shared" si="2"/>
        <v>0.99982150938609515</v>
      </c>
      <c r="J45" s="87">
        <f t="shared" si="2"/>
        <v>0.99982820289625407</v>
      </c>
      <c r="K45" s="87">
        <f t="shared" si="2"/>
        <v>0.99983466101927987</v>
      </c>
    </row>
    <row r="46" spans="1:11" ht="12.6" customHeight="1" x14ac:dyDescent="0.25">
      <c r="A46" s="144">
        <f t="shared" si="3"/>
        <v>3.6000000000000019</v>
      </c>
      <c r="B46" s="87">
        <f t="shared" si="2"/>
        <v>0.99984089140984245</v>
      </c>
      <c r="C46" s="87">
        <f t="shared" si="2"/>
        <v>0.99984690149742628</v>
      </c>
      <c r="D46" s="87">
        <f t="shared" si="2"/>
        <v>0.99985269849209257</v>
      </c>
      <c r="E46" s="87">
        <f t="shared" si="2"/>
        <v>0.99985828939012422</v>
      </c>
      <c r="F46" s="87">
        <f t="shared" si="2"/>
        <v>0.99986368097955425</v>
      </c>
      <c r="G46" s="87">
        <f t="shared" si="2"/>
        <v>0.99986887984557948</v>
      </c>
      <c r="H46" s="87">
        <f t="shared" si="2"/>
        <v>0.99987389237586155</v>
      </c>
      <c r="I46" s="87">
        <f t="shared" si="2"/>
        <v>0.9998787247657146</v>
      </c>
      <c r="J46" s="87">
        <f t="shared" si="2"/>
        <v>0.99988338302318458</v>
      </c>
      <c r="K46" s="87">
        <f t="shared" si="2"/>
        <v>0.99988787297401771</v>
      </c>
    </row>
    <row r="47" spans="1:11" ht="12.6" customHeight="1" x14ac:dyDescent="0.25">
      <c r="A47" s="144">
        <f t="shared" si="3"/>
        <v>3.700000000000002</v>
      </c>
      <c r="B47" s="87">
        <f t="shared" si="2"/>
        <v>0.99989220026652259</v>
      </c>
      <c r="C47" s="87">
        <f t="shared" si="2"/>
        <v>0.99989637037632595</v>
      </c>
      <c r="D47" s="87">
        <f t="shared" si="2"/>
        <v>0.99990038861102404</v>
      </c>
      <c r="E47" s="87">
        <f t="shared" si="2"/>
        <v>0.9999042601147311</v>
      </c>
      <c r="F47" s="87">
        <f t="shared" si="2"/>
        <v>0.99990798987252594</v>
      </c>
      <c r="G47" s="87">
        <f t="shared" si="2"/>
        <v>0.99991158271479919</v>
      </c>
      <c r="H47" s="87">
        <f t="shared" si="2"/>
        <v>0.99991504332150205</v>
      </c>
      <c r="I47" s="87">
        <f t="shared" si="2"/>
        <v>0.99991837622629731</v>
      </c>
      <c r="J47" s="87">
        <f t="shared" si="2"/>
        <v>0.99992158582061641</v>
      </c>
      <c r="K47" s="87">
        <f t="shared" si="2"/>
        <v>0.99992467635762128</v>
      </c>
    </row>
    <row r="48" spans="1:11" ht="12.6" customHeight="1" x14ac:dyDescent="0.25">
      <c r="A48" s="144">
        <f t="shared" si="3"/>
        <v>3.800000000000002</v>
      </c>
      <c r="B48" s="87">
        <f t="shared" si="2"/>
        <v>0.99992765195607491</v>
      </c>
      <c r="C48" s="87">
        <f t="shared" si="2"/>
        <v>0.99993051660412013</v>
      </c>
      <c r="D48" s="87">
        <f t="shared" si="2"/>
        <v>0.99993327416297029</v>
      </c>
      <c r="E48" s="87">
        <f t="shared" si="2"/>
        <v>0.99993592837051115</v>
      </c>
      <c r="F48" s="87">
        <f t="shared" si="2"/>
        <v>0.99993848284481679</v>
      </c>
      <c r="G48" s="87">
        <f t="shared" si="2"/>
        <v>0.99994094108758103</v>
      </c>
      <c r="H48" s="87">
        <f t="shared" si="2"/>
        <v>0.99994330648746577</v>
      </c>
      <c r="I48" s="87">
        <f t="shared" si="2"/>
        <v>0.99994558232336628</v>
      </c>
      <c r="J48" s="87">
        <f t="shared" si="2"/>
        <v>0.99994777176759819</v>
      </c>
      <c r="K48" s="87">
        <f t="shared" si="2"/>
        <v>0.9999498778890038</v>
      </c>
    </row>
    <row r="49" spans="1:11" ht="12.6" customHeight="1" x14ac:dyDescent="0.25">
      <c r="A49" s="144">
        <f t="shared" si="3"/>
        <v>3.9000000000000021</v>
      </c>
      <c r="B49" s="87">
        <f t="shared" si="2"/>
        <v>0.99995190365598241</v>
      </c>
      <c r="C49" s="87">
        <f t="shared" si="2"/>
        <v>0.99995385193944375</v>
      </c>
      <c r="D49" s="87">
        <f t="shared" si="2"/>
        <v>0.9999557255156879</v>
      </c>
      <c r="E49" s="87">
        <f t="shared" si="2"/>
        <v>0.99995752706921126</v>
      </c>
      <c r="F49" s="87">
        <f t="shared" si="2"/>
        <v>0.99995925919544149</v>
      </c>
      <c r="G49" s="87">
        <f t="shared" si="2"/>
        <v>0.99996092440340223</v>
      </c>
      <c r="H49" s="87">
        <f t="shared" si="2"/>
        <v>0.99996252511830896</v>
      </c>
      <c r="I49" s="87">
        <f t="shared" si="2"/>
        <v>0.99996406368409718</v>
      </c>
      <c r="J49" s="87">
        <f t="shared" si="2"/>
        <v>0.99996554236588497</v>
      </c>
      <c r="K49" s="87">
        <f t="shared" si="2"/>
        <v>0.99996696335237056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Select and Ult</vt:lpstr>
      <vt:lpstr>Ultimate</vt:lpstr>
      <vt:lpstr>Single Life</vt:lpstr>
      <vt:lpstr>Joint Life</vt:lpstr>
      <vt:lpstr>Service Table</vt:lpstr>
      <vt:lpstr>Interest Functions</vt:lpstr>
      <vt:lpstr>Disability Table</vt:lpstr>
      <vt:lpstr>Normal Table</vt:lpstr>
      <vt:lpstr>A</vt:lpstr>
      <vt:lpstr>B</vt:lpstr>
      <vt:lpstr>cc</vt:lpstr>
      <vt:lpstr>'Select and Ult'!d_m</vt:lpstr>
      <vt:lpstr>Ultimate!d_m</vt:lpstr>
      <vt:lpstr>'Select and Ult'!delta</vt:lpstr>
      <vt:lpstr>Ultimate!delta</vt:lpstr>
      <vt:lpstr>'Select and Ult'!i</vt:lpstr>
      <vt:lpstr>Ultimate!i</vt:lpstr>
      <vt:lpstr>'Select and Ult'!m</vt:lpstr>
      <vt:lpstr>Ultimate!m</vt:lpstr>
      <vt:lpstr>'Interest Functions'!Print_Area</vt:lpstr>
      <vt:lpstr>'Joint Life'!Print_Area</vt:lpstr>
      <vt:lpstr>'Single Life'!Print_Area</vt:lpstr>
      <vt:lpstr>'Select and Ult'!sel</vt:lpstr>
      <vt:lpstr>Ultimate!v</vt:lpstr>
      <vt:lpstr>v</vt:lpstr>
      <vt:lpstr>'Select and Ult'!x</vt:lpstr>
      <vt:lpstr>Ultimate!x</vt:lpstr>
      <vt:lpstr>'Service Table'!xx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Hardy</dc:creator>
  <cp:lastModifiedBy>A Zionce</cp:lastModifiedBy>
  <cp:lastPrinted>2018-01-27T18:47:41Z</cp:lastPrinted>
  <dcterms:created xsi:type="dcterms:W3CDTF">2014-09-03T15:42:36Z</dcterms:created>
  <dcterms:modified xsi:type="dcterms:W3CDTF">2018-10-02T18:20:51Z</dcterms:modified>
</cp:coreProperties>
</file>