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Q:\Aleshia\Fall 2021 solutions\"/>
    </mc:Choice>
  </mc:AlternateContent>
  <xr:revisionPtr revIDLastSave="0" documentId="8_{68C1371A-4A02-442F-BC74-4A4FDC0511E2}" xr6:coauthVersionLast="47" xr6:coauthVersionMax="47" xr10:uidLastSave="{00000000-0000-0000-0000-000000000000}"/>
  <bookViews>
    <workbookView xWindow="384" yWindow="384" windowWidth="17280" windowHeight="8964" activeTab="1" xr2:uid="{47AEF7C3-88D6-B949-A2E5-1744ED78A479}"/>
  </bookViews>
  <sheets>
    <sheet name="3 (c) (ii)" sheetId="1" r:id="rId1"/>
    <sheet name="3 (d)" sheetId="3" r:id="rId2"/>
    <sheet name="6 (c)" sheetId="2" r:id="rId3"/>
  </sheets>
  <externalReferences>
    <externalReference r:id="rId4"/>
    <externalReference r:id="rId5"/>
    <externalReference r:id="rId6"/>
    <externalReference r:id="rId7"/>
    <externalReference r:id="rId8"/>
  </externalReferences>
  <definedNames>
    <definedName name="CognitiveLevels" localSheetId="2">'[1]syllabus list'!$C$71:$C$74</definedName>
    <definedName name="CognitiveLevels">'[2]syllabus list'!$C$71:$C$74</definedName>
    <definedName name="FD_Multiple">[3]Inputs!$B$4</definedName>
    <definedName name="LOList" localSheetId="2">'[1]syllabus list'!$A$70:$A$88</definedName>
    <definedName name="LOList">'[2]syllabus list'!$A$70:$A$88</definedName>
    <definedName name="new" localSheetId="2">#REF!</definedName>
    <definedName name="new">#REF!</definedName>
    <definedName name="Q_sources">[4]sample1!$B$9:$B$18</definedName>
    <definedName name="Start">#REF!</definedName>
    <definedName name="Start_Year">'[5]Inputs and Risk Scenarios'!$M$1</definedName>
    <definedName name="SyllabusListing" localSheetId="2">'[1]syllabus list'!$B$4:$B$67</definedName>
    <definedName name="SyllabusListing">'[2]syllabus list'!$B$4:$B$67</definedName>
    <definedName name="Year1">[3]Inputs!$B$1</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7" i="3" l="1"/>
  <c r="L7" i="3"/>
  <c r="M7" i="3"/>
  <c r="N1" i="2"/>
  <c r="K25" i="2"/>
  <c r="L25" i="2"/>
  <c r="M25" i="2"/>
  <c r="N25" i="2"/>
  <c r="K26" i="2"/>
  <c r="L26" i="2"/>
  <c r="M26" i="2"/>
  <c r="N26" i="2"/>
  <c r="V26" i="2"/>
  <c r="K27" i="2"/>
  <c r="L27" i="2"/>
  <c r="M27" i="2"/>
  <c r="N27" i="2"/>
  <c r="V27" i="2"/>
  <c r="K28" i="2"/>
  <c r="L28" i="2"/>
  <c r="M28" i="2"/>
  <c r="N28" i="2"/>
  <c r="K29" i="2"/>
  <c r="V24" i="2" s="1"/>
  <c r="L29" i="2"/>
  <c r="V25" i="2" s="1"/>
  <c r="M29" i="2"/>
  <c r="S26" i="2" s="1"/>
  <c r="N29" i="2"/>
  <c r="S27" i="2" s="1"/>
  <c r="K30" i="2"/>
  <c r="L30" i="2"/>
  <c r="M30" i="2"/>
  <c r="N30" i="2"/>
  <c r="K31" i="2"/>
  <c r="L31" i="2"/>
  <c r="M31" i="2"/>
  <c r="N31" i="2"/>
  <c r="K32" i="2"/>
  <c r="L32" i="2"/>
  <c r="M32" i="2"/>
  <c r="N32" i="2"/>
  <c r="K33" i="2"/>
  <c r="L33" i="2"/>
  <c r="M33" i="2"/>
  <c r="N33" i="2"/>
  <c r="K34" i="2"/>
  <c r="L34" i="2"/>
  <c r="M34" i="2"/>
  <c r="N34" i="2"/>
  <c r="K35" i="2"/>
  <c r="L35" i="2"/>
  <c r="T25" i="2" s="1"/>
  <c r="M35" i="2"/>
  <c r="N35" i="2"/>
  <c r="K36" i="2"/>
  <c r="L36" i="2"/>
  <c r="M36" i="2"/>
  <c r="N36" i="2"/>
  <c r="K37" i="2"/>
  <c r="L37" i="2"/>
  <c r="M37" i="2"/>
  <c r="N37" i="2"/>
  <c r="S37" i="2"/>
  <c r="K38" i="2"/>
  <c r="L38" i="2"/>
  <c r="M38" i="2"/>
  <c r="N38" i="2"/>
  <c r="K39" i="2"/>
  <c r="L39" i="2"/>
  <c r="M39" i="2"/>
  <c r="N39" i="2"/>
  <c r="K40" i="2"/>
  <c r="L40" i="2"/>
  <c r="M40" i="2"/>
  <c r="N40" i="2"/>
  <c r="K41" i="2"/>
  <c r="S36" i="2" s="1"/>
  <c r="L41" i="2"/>
  <c r="M41" i="2"/>
  <c r="N41" i="2"/>
  <c r="K42" i="2"/>
  <c r="L42" i="2"/>
  <c r="M42" i="2"/>
  <c r="N42" i="2"/>
  <c r="K43" i="2"/>
  <c r="L43" i="2"/>
  <c r="M43" i="2"/>
  <c r="N43" i="2"/>
  <c r="K44" i="2"/>
  <c r="L44" i="2"/>
  <c r="M44" i="2"/>
  <c r="N44" i="2"/>
  <c r="K45" i="2"/>
  <c r="L45" i="2"/>
  <c r="M45" i="2"/>
  <c r="N45" i="2"/>
  <c r="K46" i="2"/>
  <c r="L46" i="2"/>
  <c r="M46" i="2"/>
  <c r="N46" i="2"/>
  <c r="K47" i="2"/>
  <c r="L47" i="2"/>
  <c r="M47" i="2"/>
  <c r="N47" i="2"/>
  <c r="K48" i="2"/>
  <c r="L48" i="2"/>
  <c r="M48" i="2"/>
  <c r="N48" i="2"/>
  <c r="K49" i="2"/>
  <c r="L49" i="2"/>
  <c r="M49" i="2"/>
  <c r="N49" i="2"/>
  <c r="K50" i="2"/>
  <c r="L50" i="2"/>
  <c r="M50" i="2"/>
  <c r="N50" i="2"/>
  <c r="K51" i="2"/>
  <c r="L51" i="2"/>
  <c r="M51" i="2"/>
  <c r="N51" i="2"/>
  <c r="K52" i="2"/>
  <c r="L52" i="2"/>
  <c r="M52" i="2"/>
  <c r="N52" i="2"/>
  <c r="K53" i="2"/>
  <c r="L53" i="2"/>
  <c r="M53" i="2"/>
  <c r="N53" i="2"/>
  <c r="K54" i="2"/>
  <c r="L54" i="2"/>
  <c r="M54" i="2"/>
  <c r="N54" i="2"/>
  <c r="K55" i="2"/>
  <c r="L55" i="2"/>
  <c r="M55" i="2"/>
  <c r="N55" i="2"/>
  <c r="K56" i="2"/>
  <c r="L56" i="2"/>
  <c r="M56" i="2"/>
  <c r="N56" i="2"/>
  <c r="K57" i="2"/>
  <c r="L57" i="2"/>
  <c r="M57" i="2"/>
  <c r="N57" i="2"/>
  <c r="K58" i="2"/>
  <c r="L58" i="2"/>
  <c r="M58" i="2"/>
  <c r="N58" i="2"/>
  <c r="K59" i="2"/>
  <c r="L59" i="2"/>
  <c r="M59" i="2"/>
  <c r="N59" i="2"/>
  <c r="K60" i="2"/>
  <c r="L60" i="2"/>
  <c r="M60" i="2"/>
  <c r="N60" i="2"/>
  <c r="K61" i="2"/>
  <c r="L61" i="2"/>
  <c r="M61" i="2"/>
  <c r="N61" i="2"/>
  <c r="K62" i="2"/>
  <c r="L62" i="2"/>
  <c r="M62" i="2"/>
  <c r="N62" i="2"/>
  <c r="K63" i="2"/>
  <c r="L63" i="2"/>
  <c r="M63" i="2"/>
  <c r="N63" i="2"/>
  <c r="K64" i="2"/>
  <c r="L64" i="2"/>
  <c r="M64" i="2"/>
  <c r="N64" i="2"/>
  <c r="K65" i="2"/>
  <c r="L65" i="2"/>
  <c r="M65" i="2"/>
  <c r="N65" i="2"/>
  <c r="K66" i="2"/>
  <c r="L66" i="2"/>
  <c r="M66" i="2"/>
  <c r="N66" i="2"/>
  <c r="K67" i="2"/>
  <c r="L67" i="2"/>
  <c r="M67" i="2"/>
  <c r="N67" i="2"/>
  <c r="K68" i="2"/>
  <c r="L68" i="2"/>
  <c r="M68" i="2"/>
  <c r="N68" i="2"/>
  <c r="K69" i="2"/>
  <c r="L69" i="2"/>
  <c r="M69" i="2"/>
  <c r="N69" i="2"/>
  <c r="K70" i="2"/>
  <c r="L70" i="2"/>
  <c r="M70" i="2"/>
  <c r="N70" i="2"/>
  <c r="K71" i="2"/>
  <c r="L71" i="2"/>
  <c r="M71" i="2"/>
  <c r="N71" i="2"/>
  <c r="K72" i="2"/>
  <c r="L72" i="2"/>
  <c r="M72" i="2"/>
  <c r="N72" i="2"/>
  <c r="K73" i="2"/>
  <c r="L73" i="2"/>
  <c r="M73" i="2"/>
  <c r="N73" i="2"/>
  <c r="K74" i="2"/>
  <c r="L74" i="2"/>
  <c r="M74" i="2"/>
  <c r="N74" i="2"/>
  <c r="K75" i="2"/>
  <c r="L75" i="2"/>
  <c r="M75" i="2"/>
  <c r="N75" i="2"/>
  <c r="K76" i="2"/>
  <c r="L76" i="2"/>
  <c r="M76" i="2"/>
  <c r="N76" i="2"/>
  <c r="K77" i="2"/>
  <c r="L77" i="2"/>
  <c r="M77" i="2"/>
  <c r="N77" i="2"/>
  <c r="K78" i="2"/>
  <c r="L78" i="2"/>
  <c r="M78" i="2"/>
  <c r="N78" i="2"/>
  <c r="K79" i="2"/>
  <c r="L79" i="2"/>
  <c r="M79" i="2"/>
  <c r="N79" i="2"/>
  <c r="K80" i="2"/>
  <c r="L80" i="2"/>
  <c r="M80" i="2"/>
  <c r="N80" i="2"/>
  <c r="K81" i="2"/>
  <c r="L81" i="2"/>
  <c r="M81" i="2"/>
  <c r="N81" i="2"/>
  <c r="K82" i="2"/>
  <c r="L82" i="2"/>
  <c r="M82" i="2"/>
  <c r="N82" i="2"/>
  <c r="K83" i="2"/>
  <c r="L83" i="2"/>
  <c r="M83" i="2"/>
  <c r="N83" i="2"/>
  <c r="K84" i="2"/>
  <c r="L84" i="2"/>
  <c r="M84" i="2"/>
  <c r="N84" i="2"/>
  <c r="K85" i="2"/>
  <c r="L85" i="2"/>
  <c r="M85" i="2"/>
  <c r="N85" i="2"/>
  <c r="K86" i="2"/>
  <c r="L86" i="2"/>
  <c r="M86" i="2"/>
  <c r="N86" i="2"/>
  <c r="K87" i="2"/>
  <c r="L87" i="2"/>
  <c r="M87" i="2"/>
  <c r="N87" i="2"/>
  <c r="K88" i="2"/>
  <c r="L88" i="2"/>
  <c r="M88" i="2"/>
  <c r="N88" i="2"/>
  <c r="K89" i="2"/>
  <c r="L89" i="2"/>
  <c r="M89" i="2"/>
  <c r="N89" i="2"/>
  <c r="K90" i="2"/>
  <c r="L90" i="2"/>
  <c r="M90" i="2"/>
  <c r="N90" i="2"/>
  <c r="K91" i="2"/>
  <c r="L91" i="2"/>
  <c r="M91" i="2"/>
  <c r="N91" i="2"/>
  <c r="K92" i="2"/>
  <c r="L92" i="2"/>
  <c r="M92" i="2"/>
  <c r="N92" i="2"/>
  <c r="K93" i="2"/>
  <c r="L93" i="2"/>
  <c r="M93" i="2"/>
  <c r="N93" i="2"/>
  <c r="K94" i="2"/>
  <c r="L94" i="2"/>
  <c r="M94" i="2"/>
  <c r="N94" i="2"/>
  <c r="K95" i="2"/>
  <c r="L95" i="2"/>
  <c r="M95" i="2"/>
  <c r="N95" i="2"/>
  <c r="K96" i="2"/>
  <c r="L96" i="2"/>
  <c r="M96" i="2"/>
  <c r="N96" i="2"/>
  <c r="K97" i="2"/>
  <c r="L97" i="2"/>
  <c r="M97" i="2"/>
  <c r="N97" i="2"/>
  <c r="K98" i="2"/>
  <c r="L98" i="2"/>
  <c r="M98" i="2"/>
  <c r="N98" i="2"/>
  <c r="K99" i="2"/>
  <c r="L99" i="2"/>
  <c r="M99" i="2"/>
  <c r="N99" i="2"/>
  <c r="K100" i="2"/>
  <c r="L100" i="2"/>
  <c r="M100" i="2"/>
  <c r="N100" i="2"/>
  <c r="K101" i="2"/>
  <c r="L101" i="2"/>
  <c r="M101" i="2"/>
  <c r="N101" i="2"/>
  <c r="K102" i="2"/>
  <c r="L102" i="2"/>
  <c r="M102" i="2"/>
  <c r="N102" i="2"/>
  <c r="K103" i="2"/>
  <c r="L103" i="2"/>
  <c r="M103" i="2"/>
  <c r="N103" i="2"/>
  <c r="K104" i="2"/>
  <c r="L104" i="2"/>
  <c r="M104" i="2"/>
  <c r="N104" i="2"/>
  <c r="K105" i="2"/>
  <c r="L105" i="2"/>
  <c r="M105" i="2"/>
  <c r="N105" i="2"/>
  <c r="K106" i="2"/>
  <c r="L106" i="2"/>
  <c r="M106" i="2"/>
  <c r="N106" i="2"/>
  <c r="K107" i="2"/>
  <c r="L107" i="2"/>
  <c r="M107" i="2"/>
  <c r="N107" i="2"/>
  <c r="K108" i="2"/>
  <c r="L108" i="2"/>
  <c r="M108" i="2"/>
  <c r="N108" i="2"/>
  <c r="K109" i="2"/>
  <c r="L109" i="2"/>
  <c r="M109" i="2"/>
  <c r="N109" i="2"/>
  <c r="K110" i="2"/>
  <c r="L110" i="2"/>
  <c r="M110" i="2"/>
  <c r="N110" i="2"/>
  <c r="K111" i="2"/>
  <c r="L111" i="2"/>
  <c r="M111" i="2"/>
  <c r="N111" i="2"/>
  <c r="K112" i="2"/>
  <c r="L112" i="2"/>
  <c r="M112" i="2"/>
  <c r="N112" i="2"/>
  <c r="K113" i="2"/>
  <c r="L113" i="2"/>
  <c r="M113" i="2"/>
  <c r="N113" i="2"/>
  <c r="K114" i="2"/>
  <c r="L114" i="2"/>
  <c r="M114" i="2"/>
  <c r="N114" i="2"/>
  <c r="K115" i="2"/>
  <c r="L115" i="2"/>
  <c r="M115" i="2"/>
  <c r="N115" i="2"/>
  <c r="K116" i="2"/>
  <c r="L116" i="2"/>
  <c r="M116" i="2"/>
  <c r="N116" i="2"/>
  <c r="K117" i="2"/>
  <c r="L117" i="2"/>
  <c r="M117" i="2"/>
  <c r="N117" i="2"/>
  <c r="K118" i="2"/>
  <c r="L118" i="2"/>
  <c r="M118" i="2"/>
  <c r="N118" i="2"/>
  <c r="K119" i="2"/>
  <c r="L119" i="2"/>
  <c r="M119" i="2"/>
  <c r="N119" i="2"/>
  <c r="K120" i="2"/>
  <c r="L120" i="2"/>
  <c r="M120" i="2"/>
  <c r="N120" i="2"/>
  <c r="K121" i="2"/>
  <c r="L121" i="2"/>
  <c r="M121" i="2"/>
  <c r="N121" i="2"/>
  <c r="K122" i="2"/>
  <c r="L122" i="2"/>
  <c r="M122" i="2"/>
  <c r="N122" i="2"/>
  <c r="K123" i="2"/>
  <c r="L123" i="2"/>
  <c r="M123" i="2"/>
  <c r="N123" i="2"/>
  <c r="K124" i="2"/>
  <c r="L124" i="2"/>
  <c r="M124" i="2"/>
  <c r="N124" i="2"/>
  <c r="K125" i="2"/>
  <c r="L125" i="2"/>
  <c r="M125" i="2"/>
  <c r="N125" i="2"/>
  <c r="K126" i="2"/>
  <c r="L126" i="2"/>
  <c r="M126" i="2"/>
  <c r="N126" i="2"/>
  <c r="K127" i="2"/>
  <c r="L127" i="2"/>
  <c r="M127" i="2"/>
  <c r="N127" i="2"/>
  <c r="K128" i="2"/>
  <c r="L128" i="2"/>
  <c r="M128" i="2"/>
  <c r="N128" i="2"/>
  <c r="K129" i="2"/>
  <c r="L129" i="2"/>
  <c r="M129" i="2"/>
  <c r="N129" i="2"/>
  <c r="K130" i="2"/>
  <c r="L130" i="2"/>
  <c r="M130" i="2"/>
  <c r="N130" i="2"/>
  <c r="K131" i="2"/>
  <c r="L131" i="2"/>
  <c r="M131" i="2"/>
  <c r="N131" i="2"/>
  <c r="K132" i="2"/>
  <c r="L132" i="2"/>
  <c r="M132" i="2"/>
  <c r="N132" i="2"/>
  <c r="K133" i="2"/>
  <c r="L133" i="2"/>
  <c r="M133" i="2"/>
  <c r="N133" i="2"/>
  <c r="K134" i="2"/>
  <c r="L134" i="2"/>
  <c r="M134" i="2"/>
  <c r="N134" i="2"/>
  <c r="K135" i="2"/>
  <c r="L135" i="2"/>
  <c r="M135" i="2"/>
  <c r="N135" i="2"/>
  <c r="K136" i="2"/>
  <c r="L136" i="2"/>
  <c r="M136" i="2"/>
  <c r="N136" i="2"/>
  <c r="K137" i="2"/>
  <c r="L137" i="2"/>
  <c r="M137" i="2"/>
  <c r="N137" i="2"/>
  <c r="K138" i="2"/>
  <c r="L138" i="2"/>
  <c r="M138" i="2"/>
  <c r="N138" i="2"/>
  <c r="K139" i="2"/>
  <c r="L139" i="2"/>
  <c r="M139" i="2"/>
  <c r="N139" i="2"/>
  <c r="K140" i="2"/>
  <c r="L140" i="2"/>
  <c r="M140" i="2"/>
  <c r="N140" i="2"/>
  <c r="K141" i="2"/>
  <c r="L141" i="2"/>
  <c r="M141" i="2"/>
  <c r="N141" i="2"/>
  <c r="K142" i="2"/>
  <c r="L142" i="2"/>
  <c r="M142" i="2"/>
  <c r="N142" i="2"/>
  <c r="K143" i="2"/>
  <c r="L143" i="2"/>
  <c r="M143" i="2"/>
  <c r="N143" i="2"/>
  <c r="K144" i="2"/>
  <c r="L144" i="2"/>
  <c r="M144" i="2"/>
  <c r="N144" i="2"/>
  <c r="K145" i="2"/>
  <c r="L145" i="2"/>
  <c r="M145" i="2"/>
  <c r="N145" i="2"/>
  <c r="K146" i="2"/>
  <c r="L146" i="2"/>
  <c r="M146" i="2"/>
  <c r="N146" i="2"/>
  <c r="K147" i="2"/>
  <c r="L147" i="2"/>
  <c r="M147" i="2"/>
  <c r="N147" i="2"/>
  <c r="K148" i="2"/>
  <c r="L148" i="2"/>
  <c r="M148" i="2"/>
  <c r="N148" i="2"/>
  <c r="K149" i="2"/>
  <c r="L149" i="2"/>
  <c r="M149" i="2"/>
  <c r="N149" i="2"/>
  <c r="K150" i="2"/>
  <c r="L150" i="2"/>
  <c r="M150" i="2"/>
  <c r="N150" i="2"/>
  <c r="K151" i="2"/>
  <c r="L151" i="2"/>
  <c r="M151" i="2"/>
  <c r="N151" i="2"/>
  <c r="K152" i="2"/>
  <c r="L152" i="2"/>
  <c r="M152" i="2"/>
  <c r="N152" i="2"/>
  <c r="K153" i="2"/>
  <c r="L153" i="2"/>
  <c r="M153" i="2"/>
  <c r="N153" i="2"/>
  <c r="K154" i="2"/>
  <c r="L154" i="2"/>
  <c r="M154" i="2"/>
  <c r="N154" i="2"/>
  <c r="K155" i="2"/>
  <c r="L155" i="2"/>
  <c r="M155" i="2"/>
  <c r="N155" i="2"/>
  <c r="K156" i="2"/>
  <c r="L156" i="2"/>
  <c r="M156" i="2"/>
  <c r="N156" i="2"/>
  <c r="K157" i="2"/>
  <c r="L157" i="2"/>
  <c r="M157" i="2"/>
  <c r="N157" i="2"/>
  <c r="K158" i="2"/>
  <c r="L158" i="2"/>
  <c r="M158" i="2"/>
  <c r="N158" i="2"/>
  <c r="K159" i="2"/>
  <c r="L159" i="2"/>
  <c r="M159" i="2"/>
  <c r="N159" i="2"/>
  <c r="K160" i="2"/>
  <c r="L160" i="2"/>
  <c r="M160" i="2"/>
  <c r="N160" i="2"/>
  <c r="K161" i="2"/>
  <c r="L161" i="2"/>
  <c r="M161" i="2"/>
  <c r="N161" i="2"/>
  <c r="K162" i="2"/>
  <c r="L162" i="2"/>
  <c r="M162" i="2"/>
  <c r="N162" i="2"/>
  <c r="K163" i="2"/>
  <c r="L163" i="2"/>
  <c r="M163" i="2"/>
  <c r="N163" i="2"/>
  <c r="K164" i="2"/>
  <c r="L164" i="2"/>
  <c r="M164" i="2"/>
  <c r="N164" i="2"/>
  <c r="K165" i="2"/>
  <c r="L165" i="2"/>
  <c r="M165" i="2"/>
  <c r="N165" i="2"/>
  <c r="K166" i="2"/>
  <c r="L166" i="2"/>
  <c r="M166" i="2"/>
  <c r="N166" i="2"/>
  <c r="K167" i="2"/>
  <c r="L167" i="2"/>
  <c r="M167" i="2"/>
  <c r="N167" i="2"/>
  <c r="K168" i="2"/>
  <c r="L168" i="2"/>
  <c r="M168" i="2"/>
  <c r="N168" i="2"/>
  <c r="K169" i="2"/>
  <c r="L169" i="2"/>
  <c r="M169" i="2"/>
  <c r="N169" i="2"/>
  <c r="K170" i="2"/>
  <c r="L170" i="2"/>
  <c r="M170" i="2"/>
  <c r="N170" i="2"/>
  <c r="K171" i="2"/>
  <c r="L171" i="2"/>
  <c r="M171" i="2"/>
  <c r="N171" i="2"/>
  <c r="K172" i="2"/>
  <c r="L172" i="2"/>
  <c r="M172" i="2"/>
  <c r="N172" i="2"/>
  <c r="K173" i="2"/>
  <c r="L173" i="2"/>
  <c r="M173" i="2"/>
  <c r="N173" i="2"/>
  <c r="K174" i="2"/>
  <c r="L174" i="2"/>
  <c r="M174" i="2"/>
  <c r="N174" i="2"/>
  <c r="K175" i="2"/>
  <c r="L175" i="2"/>
  <c r="M175" i="2"/>
  <c r="N175" i="2"/>
  <c r="K176" i="2"/>
  <c r="L176" i="2"/>
  <c r="M176" i="2"/>
  <c r="N176" i="2"/>
  <c r="K177" i="2"/>
  <c r="L177" i="2"/>
  <c r="M177" i="2"/>
  <c r="N177" i="2"/>
  <c r="K178" i="2"/>
  <c r="L178" i="2"/>
  <c r="M178" i="2"/>
  <c r="N178" i="2"/>
  <c r="K179" i="2"/>
  <c r="L179" i="2"/>
  <c r="M179" i="2"/>
  <c r="N179" i="2"/>
  <c r="K180" i="2"/>
  <c r="L180" i="2"/>
  <c r="M180" i="2"/>
  <c r="N180" i="2"/>
  <c r="K181" i="2"/>
  <c r="L181" i="2"/>
  <c r="M181" i="2"/>
  <c r="N181" i="2"/>
  <c r="K182" i="2"/>
  <c r="L182" i="2"/>
  <c r="M182" i="2"/>
  <c r="N182" i="2"/>
  <c r="K183" i="2"/>
  <c r="L183" i="2"/>
  <c r="M183" i="2"/>
  <c r="N183" i="2"/>
  <c r="K184" i="2"/>
  <c r="L184" i="2"/>
  <c r="M184" i="2"/>
  <c r="N184" i="2"/>
  <c r="K185" i="2"/>
  <c r="L185" i="2"/>
  <c r="M185" i="2"/>
  <c r="N185" i="2"/>
  <c r="K186" i="2"/>
  <c r="L186" i="2"/>
  <c r="M186" i="2"/>
  <c r="N186" i="2"/>
  <c r="K187" i="2"/>
  <c r="L187" i="2"/>
  <c r="M187" i="2"/>
  <c r="N187" i="2"/>
  <c r="K188" i="2"/>
  <c r="L188" i="2"/>
  <c r="M188" i="2"/>
  <c r="N188" i="2"/>
  <c r="K189" i="2"/>
  <c r="L189" i="2"/>
  <c r="M189" i="2"/>
  <c r="N189" i="2"/>
  <c r="K190" i="2"/>
  <c r="L190" i="2"/>
  <c r="M190" i="2"/>
  <c r="N190" i="2"/>
  <c r="K191" i="2"/>
  <c r="L191" i="2"/>
  <c r="M191" i="2"/>
  <c r="N191" i="2"/>
  <c r="K192" i="2"/>
  <c r="L192" i="2"/>
  <c r="M192" i="2"/>
  <c r="N192" i="2"/>
  <c r="K193" i="2"/>
  <c r="L193" i="2"/>
  <c r="M193" i="2"/>
  <c r="N193" i="2"/>
  <c r="K194" i="2"/>
  <c r="L194" i="2"/>
  <c r="M194" i="2"/>
  <c r="N194" i="2"/>
  <c r="K195" i="2"/>
  <c r="L195" i="2"/>
  <c r="M195" i="2"/>
  <c r="N195" i="2"/>
  <c r="K196" i="2"/>
  <c r="L196" i="2"/>
  <c r="M196" i="2"/>
  <c r="N196" i="2"/>
  <c r="K197" i="2"/>
  <c r="L197" i="2"/>
  <c r="M197" i="2"/>
  <c r="N197" i="2"/>
  <c r="K198" i="2"/>
  <c r="L198" i="2"/>
  <c r="M198" i="2"/>
  <c r="N198" i="2"/>
  <c r="K199" i="2"/>
  <c r="L199" i="2"/>
  <c r="M199" i="2"/>
  <c r="N199" i="2"/>
  <c r="K200" i="2"/>
  <c r="L200" i="2"/>
  <c r="M200" i="2"/>
  <c r="N200" i="2"/>
  <c r="K201" i="2"/>
  <c r="L201" i="2"/>
  <c r="M201" i="2"/>
  <c r="N201" i="2"/>
  <c r="K202" i="2"/>
  <c r="L202" i="2"/>
  <c r="M202" i="2"/>
  <c r="N202" i="2"/>
  <c r="K203" i="2"/>
  <c r="L203" i="2"/>
  <c r="M203" i="2"/>
  <c r="N203" i="2"/>
  <c r="K204" i="2"/>
  <c r="L204" i="2"/>
  <c r="M204" i="2"/>
  <c r="N204" i="2"/>
  <c r="K205" i="2"/>
  <c r="L205" i="2"/>
  <c r="M205" i="2"/>
  <c r="N205" i="2"/>
  <c r="K206" i="2"/>
  <c r="L206" i="2"/>
  <c r="M206" i="2"/>
  <c r="N206" i="2"/>
  <c r="K207" i="2"/>
  <c r="L207" i="2"/>
  <c r="M207" i="2"/>
  <c r="N207" i="2"/>
  <c r="K208" i="2"/>
  <c r="L208" i="2"/>
  <c r="M208" i="2"/>
  <c r="N208" i="2"/>
  <c r="K209" i="2"/>
  <c r="L209" i="2"/>
  <c r="M209" i="2"/>
  <c r="N209" i="2"/>
  <c r="K210" i="2"/>
  <c r="L210" i="2"/>
  <c r="M210" i="2"/>
  <c r="N210" i="2"/>
  <c r="K211" i="2"/>
  <c r="L211" i="2"/>
  <c r="M211" i="2"/>
  <c r="N211" i="2"/>
  <c r="K212" i="2"/>
  <c r="L212" i="2"/>
  <c r="M212" i="2"/>
  <c r="N212" i="2"/>
  <c r="K213" i="2"/>
  <c r="L213" i="2"/>
  <c r="M213" i="2"/>
  <c r="N213" i="2"/>
  <c r="K214" i="2"/>
  <c r="L214" i="2"/>
  <c r="M214" i="2"/>
  <c r="N214" i="2"/>
  <c r="K215" i="2"/>
  <c r="L215" i="2"/>
  <c r="M215" i="2"/>
  <c r="N215" i="2"/>
  <c r="K216" i="2"/>
  <c r="L216" i="2"/>
  <c r="M216" i="2"/>
  <c r="N216" i="2"/>
  <c r="K217" i="2"/>
  <c r="L217" i="2"/>
  <c r="M217" i="2"/>
  <c r="N217" i="2"/>
  <c r="K218" i="2"/>
  <c r="L218" i="2"/>
  <c r="M218" i="2"/>
  <c r="N218" i="2"/>
  <c r="K219" i="2"/>
  <c r="L219" i="2"/>
  <c r="M219" i="2"/>
  <c r="N219" i="2"/>
  <c r="K220" i="2"/>
  <c r="L220" i="2"/>
  <c r="M220" i="2"/>
  <c r="N220" i="2"/>
  <c r="K221" i="2"/>
  <c r="L221" i="2"/>
  <c r="M221" i="2"/>
  <c r="N221" i="2"/>
  <c r="K222" i="2"/>
  <c r="L222" i="2"/>
  <c r="M222" i="2"/>
  <c r="N222" i="2"/>
  <c r="K223" i="2"/>
  <c r="L223" i="2"/>
  <c r="M223" i="2"/>
  <c r="N223" i="2"/>
  <c r="K224" i="2"/>
  <c r="L224" i="2"/>
  <c r="M224" i="2"/>
  <c r="N224" i="2"/>
  <c r="K225" i="2"/>
  <c r="L225" i="2"/>
  <c r="M225" i="2"/>
  <c r="N225" i="2"/>
  <c r="K226" i="2"/>
  <c r="L226" i="2"/>
  <c r="M226" i="2"/>
  <c r="N226" i="2"/>
  <c r="K227" i="2"/>
  <c r="L227" i="2"/>
  <c r="M227" i="2"/>
  <c r="N227" i="2"/>
  <c r="K228" i="2"/>
  <c r="L228" i="2"/>
  <c r="M228" i="2"/>
  <c r="N228" i="2"/>
  <c r="K229" i="2"/>
  <c r="L229" i="2"/>
  <c r="M229" i="2"/>
  <c r="N229" i="2"/>
  <c r="K230" i="2"/>
  <c r="L230" i="2"/>
  <c r="M230" i="2"/>
  <c r="N230" i="2"/>
  <c r="K231" i="2"/>
  <c r="L231" i="2"/>
  <c r="M231" i="2"/>
  <c r="N231" i="2"/>
  <c r="K232" i="2"/>
  <c r="L232" i="2"/>
  <c r="M232" i="2"/>
  <c r="N232" i="2"/>
  <c r="K233" i="2"/>
  <c r="L233" i="2"/>
  <c r="M233" i="2"/>
  <c r="N233" i="2"/>
  <c r="K234" i="2"/>
  <c r="L234" i="2"/>
  <c r="M234" i="2"/>
  <c r="N234" i="2"/>
  <c r="K235" i="2"/>
  <c r="L235" i="2"/>
  <c r="M235" i="2"/>
  <c r="N235" i="2"/>
  <c r="K236" i="2"/>
  <c r="L236" i="2"/>
  <c r="M236" i="2"/>
  <c r="N236" i="2"/>
  <c r="K237" i="2"/>
  <c r="L237" i="2"/>
  <c r="M237" i="2"/>
  <c r="N237" i="2"/>
  <c r="K238" i="2"/>
  <c r="L238" i="2"/>
  <c r="M238" i="2"/>
  <c r="N238" i="2"/>
  <c r="K239" i="2"/>
  <c r="L239" i="2"/>
  <c r="M239" i="2"/>
  <c r="N239" i="2"/>
  <c r="K240" i="2"/>
  <c r="L240" i="2"/>
  <c r="M240" i="2"/>
  <c r="N240" i="2"/>
  <c r="K241" i="2"/>
  <c r="L241" i="2"/>
  <c r="M241" i="2"/>
  <c r="N241" i="2"/>
  <c r="K242" i="2"/>
  <c r="L242" i="2"/>
  <c r="M242" i="2"/>
  <c r="N242" i="2"/>
  <c r="K243" i="2"/>
  <c r="L243" i="2"/>
  <c r="M243" i="2"/>
  <c r="N243" i="2"/>
  <c r="K244" i="2"/>
  <c r="L244" i="2"/>
  <c r="M244" i="2"/>
  <c r="N244" i="2"/>
  <c r="K245" i="2"/>
  <c r="L245" i="2"/>
  <c r="M245" i="2"/>
  <c r="N245" i="2"/>
  <c r="K246" i="2"/>
  <c r="L246" i="2"/>
  <c r="M246" i="2"/>
  <c r="N246" i="2"/>
  <c r="K247" i="2"/>
  <c r="L247" i="2"/>
  <c r="M247" i="2"/>
  <c r="N247" i="2"/>
  <c r="K248" i="2"/>
  <c r="L248" i="2"/>
  <c r="M248" i="2"/>
  <c r="N248" i="2"/>
  <c r="K249" i="2"/>
  <c r="L249" i="2"/>
  <c r="M249" i="2"/>
  <c r="N249" i="2"/>
  <c r="K250" i="2"/>
  <c r="L250" i="2"/>
  <c r="M250" i="2"/>
  <c r="N250" i="2"/>
  <c r="K251" i="2"/>
  <c r="L251" i="2"/>
  <c r="M251" i="2"/>
  <c r="N251" i="2"/>
  <c r="K252" i="2"/>
  <c r="L252" i="2"/>
  <c r="M252" i="2"/>
  <c r="N252" i="2"/>
  <c r="K253" i="2"/>
  <c r="L253" i="2"/>
  <c r="M253" i="2"/>
  <c r="N253" i="2"/>
  <c r="K254" i="2"/>
  <c r="L254" i="2"/>
  <c r="M254" i="2"/>
  <c r="N254" i="2"/>
  <c r="K255" i="2"/>
  <c r="L255" i="2"/>
  <c r="M255" i="2"/>
  <c r="N255" i="2"/>
  <c r="K256" i="2"/>
  <c r="L256" i="2"/>
  <c r="M256" i="2"/>
  <c r="N256" i="2"/>
  <c r="K257" i="2"/>
  <c r="L257" i="2"/>
  <c r="M257" i="2"/>
  <c r="N257" i="2"/>
  <c r="K258" i="2"/>
  <c r="L258" i="2"/>
  <c r="M258" i="2"/>
  <c r="N258" i="2"/>
  <c r="K259" i="2"/>
  <c r="L259" i="2"/>
  <c r="M259" i="2"/>
  <c r="N259" i="2"/>
  <c r="K260" i="2"/>
  <c r="L260" i="2"/>
  <c r="M260" i="2"/>
  <c r="N260" i="2"/>
  <c r="K261" i="2"/>
  <c r="L261" i="2"/>
  <c r="M261" i="2"/>
  <c r="N261" i="2"/>
  <c r="K262" i="2"/>
  <c r="L262" i="2"/>
  <c r="M262" i="2"/>
  <c r="N262" i="2"/>
  <c r="K263" i="2"/>
  <c r="L263" i="2"/>
  <c r="M263" i="2"/>
  <c r="N263" i="2"/>
  <c r="K264" i="2"/>
  <c r="L264" i="2"/>
  <c r="M264" i="2"/>
  <c r="N264" i="2"/>
  <c r="K265" i="2"/>
  <c r="L265" i="2"/>
  <c r="M265" i="2"/>
  <c r="N265" i="2"/>
  <c r="K266" i="2"/>
  <c r="L266" i="2"/>
  <c r="M266" i="2"/>
  <c r="N266" i="2"/>
  <c r="K267" i="2"/>
  <c r="L267" i="2"/>
  <c r="M267" i="2"/>
  <c r="N267" i="2"/>
  <c r="K268" i="2"/>
  <c r="L268" i="2"/>
  <c r="M268" i="2"/>
  <c r="N268" i="2"/>
  <c r="K269" i="2"/>
  <c r="L269" i="2"/>
  <c r="M269" i="2"/>
  <c r="N269" i="2"/>
  <c r="K270" i="2"/>
  <c r="L270" i="2"/>
  <c r="M270" i="2"/>
  <c r="N270" i="2"/>
  <c r="K271" i="2"/>
  <c r="L271" i="2"/>
  <c r="M271" i="2"/>
  <c r="N271" i="2"/>
  <c r="K272" i="2"/>
  <c r="L272" i="2"/>
  <c r="M272" i="2"/>
  <c r="N272" i="2"/>
  <c r="K273" i="2"/>
  <c r="L273" i="2"/>
  <c r="M273" i="2"/>
  <c r="N273" i="2"/>
  <c r="K274" i="2"/>
  <c r="L274" i="2"/>
  <c r="M274" i="2"/>
  <c r="N274" i="2"/>
  <c r="K275" i="2"/>
  <c r="L275" i="2"/>
  <c r="M275" i="2"/>
  <c r="N275" i="2"/>
  <c r="K276" i="2"/>
  <c r="L276" i="2"/>
  <c r="M276" i="2"/>
  <c r="N276" i="2"/>
  <c r="K277" i="2"/>
  <c r="L277" i="2"/>
  <c r="M277" i="2"/>
  <c r="N277" i="2"/>
  <c r="K278" i="2"/>
  <c r="L278" i="2"/>
  <c r="M278" i="2"/>
  <c r="N278" i="2"/>
  <c r="K279" i="2"/>
  <c r="L279" i="2"/>
  <c r="M279" i="2"/>
  <c r="N279" i="2"/>
  <c r="K280" i="2"/>
  <c r="L280" i="2"/>
  <c r="M280" i="2"/>
  <c r="N280" i="2"/>
  <c r="K281" i="2"/>
  <c r="L281" i="2"/>
  <c r="M281" i="2"/>
  <c r="N281" i="2"/>
  <c r="K282" i="2"/>
  <c r="L282" i="2"/>
  <c r="M282" i="2"/>
  <c r="N282" i="2"/>
  <c r="K283" i="2"/>
  <c r="L283" i="2"/>
  <c r="M283" i="2"/>
  <c r="N283" i="2"/>
  <c r="K284" i="2"/>
  <c r="L284" i="2"/>
  <c r="M284" i="2"/>
  <c r="N284" i="2"/>
  <c r="K285" i="2"/>
  <c r="L285" i="2"/>
  <c r="M285" i="2"/>
  <c r="N285" i="2"/>
  <c r="K286" i="2"/>
  <c r="L286" i="2"/>
  <c r="M286" i="2"/>
  <c r="N286" i="2"/>
  <c r="K287" i="2"/>
  <c r="L287" i="2"/>
  <c r="M287" i="2"/>
  <c r="N287" i="2"/>
  <c r="K288" i="2"/>
  <c r="L288" i="2"/>
  <c r="M288" i="2"/>
  <c r="N288" i="2"/>
  <c r="K289" i="2"/>
  <c r="L289" i="2"/>
  <c r="M289" i="2"/>
  <c r="N289" i="2"/>
  <c r="K290" i="2"/>
  <c r="L290" i="2"/>
  <c r="M290" i="2"/>
  <c r="N290" i="2"/>
  <c r="K291" i="2"/>
  <c r="L291" i="2"/>
  <c r="M291" i="2"/>
  <c r="N291" i="2"/>
  <c r="K292" i="2"/>
  <c r="L292" i="2"/>
  <c r="M292" i="2"/>
  <c r="N292" i="2"/>
  <c r="K293" i="2"/>
  <c r="L293" i="2"/>
  <c r="M293" i="2"/>
  <c r="N293" i="2"/>
  <c r="K294" i="2"/>
  <c r="L294" i="2"/>
  <c r="M294" i="2"/>
  <c r="N294" i="2"/>
  <c r="K295" i="2"/>
  <c r="L295" i="2"/>
  <c r="M295" i="2"/>
  <c r="N295" i="2"/>
  <c r="K296" i="2"/>
  <c r="L296" i="2"/>
  <c r="M296" i="2"/>
  <c r="N296" i="2"/>
  <c r="K297" i="2"/>
  <c r="L297" i="2"/>
  <c r="M297" i="2"/>
  <c r="N297" i="2"/>
  <c r="K298" i="2"/>
  <c r="L298" i="2"/>
  <c r="M298" i="2"/>
  <c r="N298" i="2"/>
  <c r="K299" i="2"/>
  <c r="L299" i="2"/>
  <c r="M299" i="2"/>
  <c r="N299" i="2"/>
  <c r="K300" i="2"/>
  <c r="L300" i="2"/>
  <c r="M300" i="2"/>
  <c r="N300" i="2"/>
  <c r="K301" i="2"/>
  <c r="L301" i="2"/>
  <c r="M301" i="2"/>
  <c r="N301" i="2"/>
  <c r="K302" i="2"/>
  <c r="L302" i="2"/>
  <c r="M302" i="2"/>
  <c r="N302" i="2"/>
  <c r="K303" i="2"/>
  <c r="L303" i="2"/>
  <c r="M303" i="2"/>
  <c r="N303" i="2"/>
  <c r="K304" i="2"/>
  <c r="L304" i="2"/>
  <c r="M304" i="2"/>
  <c r="N304" i="2"/>
  <c r="K305" i="2"/>
  <c r="L305" i="2"/>
  <c r="M305" i="2"/>
  <c r="N305" i="2"/>
  <c r="K306" i="2"/>
  <c r="L306" i="2"/>
  <c r="M306" i="2"/>
  <c r="N306" i="2"/>
  <c r="K307" i="2"/>
  <c r="L307" i="2"/>
  <c r="M307" i="2"/>
  <c r="N307" i="2"/>
  <c r="K308" i="2"/>
  <c r="L308" i="2"/>
  <c r="M308" i="2"/>
  <c r="N308" i="2"/>
  <c r="K309" i="2"/>
  <c r="L309" i="2"/>
  <c r="M309" i="2"/>
  <c r="N309" i="2"/>
  <c r="K310" i="2"/>
  <c r="L310" i="2"/>
  <c r="M310" i="2"/>
  <c r="N310" i="2"/>
  <c r="K311" i="2"/>
  <c r="L311" i="2"/>
  <c r="M311" i="2"/>
  <c r="N311" i="2"/>
  <c r="K312" i="2"/>
  <c r="L312" i="2"/>
  <c r="M312" i="2"/>
  <c r="N312" i="2"/>
  <c r="K313" i="2"/>
  <c r="L313" i="2"/>
  <c r="M313" i="2"/>
  <c r="N313" i="2"/>
  <c r="K314" i="2"/>
  <c r="L314" i="2"/>
  <c r="M314" i="2"/>
  <c r="N314" i="2"/>
  <c r="K315" i="2"/>
  <c r="L315" i="2"/>
  <c r="M315" i="2"/>
  <c r="N315" i="2"/>
  <c r="K316" i="2"/>
  <c r="L316" i="2"/>
  <c r="M316" i="2"/>
  <c r="N316" i="2"/>
  <c r="K317" i="2"/>
  <c r="L317" i="2"/>
  <c r="M317" i="2"/>
  <c r="N317" i="2"/>
  <c r="K318" i="2"/>
  <c r="L318" i="2"/>
  <c r="M318" i="2"/>
  <c r="N318" i="2"/>
  <c r="K319" i="2"/>
  <c r="L319" i="2"/>
  <c r="M319" i="2"/>
  <c r="N319" i="2"/>
  <c r="K320" i="2"/>
  <c r="L320" i="2"/>
  <c r="M320" i="2"/>
  <c r="N320" i="2"/>
  <c r="K321" i="2"/>
  <c r="L321" i="2"/>
  <c r="M321" i="2"/>
  <c r="N321" i="2"/>
  <c r="K322" i="2"/>
  <c r="L322" i="2"/>
  <c r="M322" i="2"/>
  <c r="N322" i="2"/>
  <c r="K323" i="2"/>
  <c r="L323" i="2"/>
  <c r="M323" i="2"/>
  <c r="N323" i="2"/>
  <c r="K324" i="2"/>
  <c r="L324" i="2"/>
  <c r="M324" i="2"/>
  <c r="N324" i="2"/>
  <c r="K325" i="2"/>
  <c r="L325" i="2"/>
  <c r="M325" i="2"/>
  <c r="N325" i="2"/>
  <c r="K326" i="2"/>
  <c r="L326" i="2"/>
  <c r="M326" i="2"/>
  <c r="N326" i="2"/>
  <c r="K327" i="2"/>
  <c r="L327" i="2"/>
  <c r="M327" i="2"/>
  <c r="N327" i="2"/>
  <c r="K328" i="2"/>
  <c r="L328" i="2"/>
  <c r="M328" i="2"/>
  <c r="N328" i="2"/>
  <c r="K329" i="2"/>
  <c r="L329" i="2"/>
  <c r="M329" i="2"/>
  <c r="N329" i="2"/>
  <c r="K330" i="2"/>
  <c r="L330" i="2"/>
  <c r="M330" i="2"/>
  <c r="N330" i="2"/>
  <c r="K331" i="2"/>
  <c r="L331" i="2"/>
  <c r="M331" i="2"/>
  <c r="N331" i="2"/>
  <c r="K332" i="2"/>
  <c r="L332" i="2"/>
  <c r="M332" i="2"/>
  <c r="N332" i="2"/>
  <c r="K333" i="2"/>
  <c r="L333" i="2"/>
  <c r="M333" i="2"/>
  <c r="N333" i="2"/>
  <c r="K334" i="2"/>
  <c r="L334" i="2"/>
  <c r="M334" i="2"/>
  <c r="N334" i="2"/>
  <c r="K335" i="2"/>
  <c r="L335" i="2"/>
  <c r="M335" i="2"/>
  <c r="N335" i="2"/>
  <c r="K336" i="2"/>
  <c r="L336" i="2"/>
  <c r="M336" i="2"/>
  <c r="N336" i="2"/>
  <c r="K337" i="2"/>
  <c r="L337" i="2"/>
  <c r="M337" i="2"/>
  <c r="N337" i="2"/>
  <c r="K338" i="2"/>
  <c r="L338" i="2"/>
  <c r="M338" i="2"/>
  <c r="N338" i="2"/>
  <c r="K339" i="2"/>
  <c r="L339" i="2"/>
  <c r="M339" i="2"/>
  <c r="N339" i="2"/>
  <c r="K340" i="2"/>
  <c r="L340" i="2"/>
  <c r="M340" i="2"/>
  <c r="N340" i="2"/>
  <c r="K341" i="2"/>
  <c r="L341" i="2"/>
  <c r="M341" i="2"/>
  <c r="N341" i="2"/>
  <c r="K342" i="2"/>
  <c r="L342" i="2"/>
  <c r="M342" i="2"/>
  <c r="N342" i="2"/>
  <c r="K343" i="2"/>
  <c r="L343" i="2"/>
  <c r="M343" i="2"/>
  <c r="N343" i="2"/>
  <c r="K344" i="2"/>
  <c r="L344" i="2"/>
  <c r="M344" i="2"/>
  <c r="N344" i="2"/>
  <c r="K345" i="2"/>
  <c r="L345" i="2"/>
  <c r="M345" i="2"/>
  <c r="N345" i="2"/>
  <c r="K346" i="2"/>
  <c r="L346" i="2"/>
  <c r="M346" i="2"/>
  <c r="N346" i="2"/>
  <c r="K347" i="2"/>
  <c r="L347" i="2"/>
  <c r="M347" i="2"/>
  <c r="N347" i="2"/>
  <c r="K348" i="2"/>
  <c r="L348" i="2"/>
  <c r="M348" i="2"/>
  <c r="N348" i="2"/>
  <c r="K349" i="2"/>
  <c r="L349" i="2"/>
  <c r="M349" i="2"/>
  <c r="N349" i="2"/>
  <c r="K350" i="2"/>
  <c r="L350" i="2"/>
  <c r="M350" i="2"/>
  <c r="N350" i="2"/>
  <c r="K351" i="2"/>
  <c r="L351" i="2"/>
  <c r="M351" i="2"/>
  <c r="N351" i="2"/>
  <c r="K352" i="2"/>
  <c r="L352" i="2"/>
  <c r="M352" i="2"/>
  <c r="N352" i="2"/>
  <c r="K353" i="2"/>
  <c r="L353" i="2"/>
  <c r="M353" i="2"/>
  <c r="N353" i="2"/>
  <c r="K354" i="2"/>
  <c r="L354" i="2"/>
  <c r="M354" i="2"/>
  <c r="N354" i="2"/>
  <c r="K355" i="2"/>
  <c r="L355" i="2"/>
  <c r="M355" i="2"/>
  <c r="N355" i="2"/>
  <c r="K356" i="2"/>
  <c r="L356" i="2"/>
  <c r="M356" i="2"/>
  <c r="N356" i="2"/>
  <c r="K357" i="2"/>
  <c r="L357" i="2"/>
  <c r="M357" i="2"/>
  <c r="N357" i="2"/>
  <c r="K358" i="2"/>
  <c r="L358" i="2"/>
  <c r="M358" i="2"/>
  <c r="N358" i="2"/>
  <c r="K359" i="2"/>
  <c r="L359" i="2"/>
  <c r="M359" i="2"/>
  <c r="N359" i="2"/>
  <c r="K360" i="2"/>
  <c r="L360" i="2"/>
  <c r="M360" i="2"/>
  <c r="N360" i="2"/>
  <c r="K361" i="2"/>
  <c r="L361" i="2"/>
  <c r="M361" i="2"/>
  <c r="N361" i="2"/>
  <c r="K362" i="2"/>
  <c r="L362" i="2"/>
  <c r="M362" i="2"/>
  <c r="N362" i="2"/>
  <c r="K363" i="2"/>
  <c r="L363" i="2"/>
  <c r="M363" i="2"/>
  <c r="N363" i="2"/>
  <c r="K364" i="2"/>
  <c r="L364" i="2"/>
  <c r="M364" i="2"/>
  <c r="N364" i="2"/>
  <c r="K365" i="2"/>
  <c r="L365" i="2"/>
  <c r="M365" i="2"/>
  <c r="N365" i="2"/>
  <c r="K366" i="2"/>
  <c r="L366" i="2"/>
  <c r="M366" i="2"/>
  <c r="N366" i="2"/>
  <c r="K367" i="2"/>
  <c r="L367" i="2"/>
  <c r="M367" i="2"/>
  <c r="N367" i="2"/>
  <c r="K368" i="2"/>
  <c r="L368" i="2"/>
  <c r="M368" i="2"/>
  <c r="N368" i="2"/>
  <c r="K369" i="2"/>
  <c r="L369" i="2"/>
  <c r="M369" i="2"/>
  <c r="N369" i="2"/>
  <c r="K370" i="2"/>
  <c r="L370" i="2"/>
  <c r="M370" i="2"/>
  <c r="N370" i="2"/>
  <c r="K371" i="2"/>
  <c r="L371" i="2"/>
  <c r="M371" i="2"/>
  <c r="N371" i="2"/>
  <c r="K372" i="2"/>
  <c r="L372" i="2"/>
  <c r="M372" i="2"/>
  <c r="N372" i="2"/>
  <c r="K373" i="2"/>
  <c r="L373" i="2"/>
  <c r="M373" i="2"/>
  <c r="N373" i="2"/>
  <c r="K374" i="2"/>
  <c r="L374" i="2"/>
  <c r="M374" i="2"/>
  <c r="N374" i="2"/>
  <c r="K375" i="2"/>
  <c r="L375" i="2"/>
  <c r="M375" i="2"/>
  <c r="N375" i="2"/>
  <c r="K376" i="2"/>
  <c r="L376" i="2"/>
  <c r="M376" i="2"/>
  <c r="N376" i="2"/>
  <c r="K377" i="2"/>
  <c r="L377" i="2"/>
  <c r="M377" i="2"/>
  <c r="N377" i="2"/>
  <c r="K378" i="2"/>
  <c r="L378" i="2"/>
  <c r="M378" i="2"/>
  <c r="N378" i="2"/>
  <c r="K379" i="2"/>
  <c r="L379" i="2"/>
  <c r="M379" i="2"/>
  <c r="N379" i="2"/>
  <c r="K380" i="2"/>
  <c r="L380" i="2"/>
  <c r="M380" i="2"/>
  <c r="N380" i="2"/>
  <c r="K381" i="2"/>
  <c r="L381" i="2"/>
  <c r="M381" i="2"/>
  <c r="N381" i="2"/>
  <c r="K382" i="2"/>
  <c r="L382" i="2"/>
  <c r="M382" i="2"/>
  <c r="N382" i="2"/>
  <c r="K383" i="2"/>
  <c r="L383" i="2"/>
  <c r="M383" i="2"/>
  <c r="N383" i="2"/>
  <c r="K384" i="2"/>
  <c r="L384" i="2"/>
  <c r="M384" i="2"/>
  <c r="N384" i="2"/>
  <c r="K385" i="2"/>
  <c r="L385" i="2"/>
  <c r="M385" i="2"/>
  <c r="N385" i="2"/>
  <c r="K386" i="2"/>
  <c r="L386" i="2"/>
  <c r="M386" i="2"/>
  <c r="N386" i="2"/>
  <c r="K387" i="2"/>
  <c r="L387" i="2"/>
  <c r="M387" i="2"/>
  <c r="N387" i="2"/>
  <c r="K388" i="2"/>
  <c r="L388" i="2"/>
  <c r="M388" i="2"/>
  <c r="N388" i="2"/>
  <c r="K389" i="2"/>
  <c r="L389" i="2"/>
  <c r="M389" i="2"/>
  <c r="N389" i="2"/>
  <c r="K390" i="2"/>
  <c r="L390" i="2"/>
  <c r="M390" i="2"/>
  <c r="N390" i="2"/>
  <c r="K391" i="2"/>
  <c r="L391" i="2"/>
  <c r="M391" i="2"/>
  <c r="N391" i="2"/>
  <c r="K392" i="2"/>
  <c r="L392" i="2"/>
  <c r="M392" i="2"/>
  <c r="N392" i="2"/>
  <c r="K393" i="2"/>
  <c r="L393" i="2"/>
  <c r="M393" i="2"/>
  <c r="N393" i="2"/>
  <c r="K394" i="2"/>
  <c r="L394" i="2"/>
  <c r="M394" i="2"/>
  <c r="N394" i="2"/>
  <c r="K395" i="2"/>
  <c r="L395" i="2"/>
  <c r="M395" i="2"/>
  <c r="N395" i="2"/>
  <c r="K396" i="2"/>
  <c r="L396" i="2"/>
  <c r="M396" i="2"/>
  <c r="N396" i="2"/>
  <c r="K397" i="2"/>
  <c r="L397" i="2"/>
  <c r="M397" i="2"/>
  <c r="N397" i="2"/>
  <c r="K398" i="2"/>
  <c r="L398" i="2"/>
  <c r="M398" i="2"/>
  <c r="N398" i="2"/>
  <c r="K399" i="2"/>
  <c r="L399" i="2"/>
  <c r="M399" i="2"/>
  <c r="N399" i="2"/>
  <c r="K400" i="2"/>
  <c r="L400" i="2"/>
  <c r="M400" i="2"/>
  <c r="N400" i="2"/>
  <c r="K401" i="2"/>
  <c r="L401" i="2"/>
  <c r="M401" i="2"/>
  <c r="N401" i="2"/>
  <c r="K402" i="2"/>
  <c r="L402" i="2"/>
  <c r="M402" i="2"/>
  <c r="N402" i="2"/>
  <c r="K403" i="2"/>
  <c r="L403" i="2"/>
  <c r="M403" i="2"/>
  <c r="N403" i="2"/>
  <c r="K404" i="2"/>
  <c r="L404" i="2"/>
  <c r="M404" i="2"/>
  <c r="N404" i="2"/>
  <c r="K405" i="2"/>
  <c r="L405" i="2"/>
  <c r="M405" i="2"/>
  <c r="N405" i="2"/>
  <c r="K406" i="2"/>
  <c r="L406" i="2"/>
  <c r="M406" i="2"/>
  <c r="N406" i="2"/>
  <c r="K407" i="2"/>
  <c r="L407" i="2"/>
  <c r="M407" i="2"/>
  <c r="N407" i="2"/>
  <c r="K408" i="2"/>
  <c r="L408" i="2"/>
  <c r="M408" i="2"/>
  <c r="N408" i="2"/>
  <c r="K409" i="2"/>
  <c r="L409" i="2"/>
  <c r="M409" i="2"/>
  <c r="N409" i="2"/>
  <c r="K410" i="2"/>
  <c r="L410" i="2"/>
  <c r="M410" i="2"/>
  <c r="N410" i="2"/>
  <c r="K411" i="2"/>
  <c r="L411" i="2"/>
  <c r="M411" i="2"/>
  <c r="N411" i="2"/>
  <c r="K412" i="2"/>
  <c r="L412" i="2"/>
  <c r="M412" i="2"/>
  <c r="N412" i="2"/>
  <c r="K413" i="2"/>
  <c r="L413" i="2"/>
  <c r="M413" i="2"/>
  <c r="N413" i="2"/>
  <c r="K414" i="2"/>
  <c r="L414" i="2"/>
  <c r="M414" i="2"/>
  <c r="N414" i="2"/>
  <c r="K415" i="2"/>
  <c r="L415" i="2"/>
  <c r="M415" i="2"/>
  <c r="N415" i="2"/>
  <c r="K416" i="2"/>
  <c r="L416" i="2"/>
  <c r="M416" i="2"/>
  <c r="N416" i="2"/>
  <c r="K417" i="2"/>
  <c r="L417" i="2"/>
  <c r="M417" i="2"/>
  <c r="N417" i="2"/>
  <c r="K418" i="2"/>
  <c r="L418" i="2"/>
  <c r="M418" i="2"/>
  <c r="N418" i="2"/>
  <c r="K419" i="2"/>
  <c r="L419" i="2"/>
  <c r="M419" i="2"/>
  <c r="N419" i="2"/>
  <c r="K420" i="2"/>
  <c r="L420" i="2"/>
  <c r="M420" i="2"/>
  <c r="N420" i="2"/>
  <c r="K421" i="2"/>
  <c r="L421" i="2"/>
  <c r="M421" i="2"/>
  <c r="N421" i="2"/>
  <c r="K422" i="2"/>
  <c r="L422" i="2"/>
  <c r="M422" i="2"/>
  <c r="N422" i="2"/>
  <c r="K423" i="2"/>
  <c r="L423" i="2"/>
  <c r="M423" i="2"/>
  <c r="N423" i="2"/>
  <c r="K424" i="2"/>
  <c r="L424" i="2"/>
  <c r="M424" i="2"/>
  <c r="N424" i="2"/>
  <c r="K425" i="2"/>
  <c r="L425" i="2"/>
  <c r="M425" i="2"/>
  <c r="N425" i="2"/>
  <c r="K426" i="2"/>
  <c r="L426" i="2"/>
  <c r="M426" i="2"/>
  <c r="N426" i="2"/>
  <c r="K427" i="2"/>
  <c r="L427" i="2"/>
  <c r="M427" i="2"/>
  <c r="N427" i="2"/>
  <c r="K428" i="2"/>
  <c r="L428" i="2"/>
  <c r="M428" i="2"/>
  <c r="N428" i="2"/>
  <c r="K429" i="2"/>
  <c r="L429" i="2"/>
  <c r="M429" i="2"/>
  <c r="N429" i="2"/>
  <c r="K430" i="2"/>
  <c r="L430" i="2"/>
  <c r="M430" i="2"/>
  <c r="N430" i="2"/>
  <c r="K431" i="2"/>
  <c r="L431" i="2"/>
  <c r="M431" i="2"/>
  <c r="N431" i="2"/>
  <c r="K432" i="2"/>
  <c r="L432" i="2"/>
  <c r="M432" i="2"/>
  <c r="N432" i="2"/>
  <c r="K433" i="2"/>
  <c r="L433" i="2"/>
  <c r="M433" i="2"/>
  <c r="N433" i="2"/>
  <c r="K434" i="2"/>
  <c r="L434" i="2"/>
  <c r="M434" i="2"/>
  <c r="N434" i="2"/>
  <c r="K435" i="2"/>
  <c r="L435" i="2"/>
  <c r="M435" i="2"/>
  <c r="N435" i="2"/>
  <c r="K436" i="2"/>
  <c r="L436" i="2"/>
  <c r="M436" i="2"/>
  <c r="N436" i="2"/>
  <c r="K437" i="2"/>
  <c r="L437" i="2"/>
  <c r="M437" i="2"/>
  <c r="N437" i="2"/>
  <c r="K438" i="2"/>
  <c r="L438" i="2"/>
  <c r="M438" i="2"/>
  <c r="N438" i="2"/>
  <c r="K439" i="2"/>
  <c r="L439" i="2"/>
  <c r="M439" i="2"/>
  <c r="N439" i="2"/>
  <c r="K440" i="2"/>
  <c r="L440" i="2"/>
  <c r="M440" i="2"/>
  <c r="N440" i="2"/>
  <c r="K441" i="2"/>
  <c r="L441" i="2"/>
  <c r="M441" i="2"/>
  <c r="N441" i="2"/>
  <c r="K442" i="2"/>
  <c r="L442" i="2"/>
  <c r="M442" i="2"/>
  <c r="N442" i="2"/>
  <c r="K443" i="2"/>
  <c r="L443" i="2"/>
  <c r="M443" i="2"/>
  <c r="N443" i="2"/>
  <c r="K444" i="2"/>
  <c r="L444" i="2"/>
  <c r="M444" i="2"/>
  <c r="N444" i="2"/>
  <c r="K445" i="2"/>
  <c r="L445" i="2"/>
  <c r="M445" i="2"/>
  <c r="N445" i="2"/>
  <c r="K446" i="2"/>
  <c r="L446" i="2"/>
  <c r="M446" i="2"/>
  <c r="N446" i="2"/>
  <c r="K447" i="2"/>
  <c r="L447" i="2"/>
  <c r="M447" i="2"/>
  <c r="N447" i="2"/>
  <c r="K448" i="2"/>
  <c r="L448" i="2"/>
  <c r="M448" i="2"/>
  <c r="N448" i="2"/>
  <c r="K449" i="2"/>
  <c r="L449" i="2"/>
  <c r="M449" i="2"/>
  <c r="N449" i="2"/>
  <c r="K450" i="2"/>
  <c r="L450" i="2"/>
  <c r="M450" i="2"/>
  <c r="N450" i="2"/>
  <c r="K451" i="2"/>
  <c r="L451" i="2"/>
  <c r="M451" i="2"/>
  <c r="N451" i="2"/>
  <c r="K452" i="2"/>
  <c r="L452" i="2"/>
  <c r="M452" i="2"/>
  <c r="N452" i="2"/>
  <c r="K453" i="2"/>
  <c r="L453" i="2"/>
  <c r="M453" i="2"/>
  <c r="N453" i="2"/>
  <c r="K454" i="2"/>
  <c r="L454" i="2"/>
  <c r="M454" i="2"/>
  <c r="N454" i="2"/>
  <c r="K455" i="2"/>
  <c r="L455" i="2"/>
  <c r="M455" i="2"/>
  <c r="N455" i="2"/>
  <c r="K456" i="2"/>
  <c r="L456" i="2"/>
  <c r="M456" i="2"/>
  <c r="N456" i="2"/>
  <c r="K457" i="2"/>
  <c r="L457" i="2"/>
  <c r="M457" i="2"/>
  <c r="N457" i="2"/>
  <c r="K458" i="2"/>
  <c r="L458" i="2"/>
  <c r="M458" i="2"/>
  <c r="N458" i="2"/>
  <c r="K459" i="2"/>
  <c r="L459" i="2"/>
  <c r="M459" i="2"/>
  <c r="N459" i="2"/>
  <c r="K460" i="2"/>
  <c r="L460" i="2"/>
  <c r="M460" i="2"/>
  <c r="N460" i="2"/>
  <c r="K461" i="2"/>
  <c r="L461" i="2"/>
  <c r="M461" i="2"/>
  <c r="N461" i="2"/>
  <c r="K462" i="2"/>
  <c r="L462" i="2"/>
  <c r="M462" i="2"/>
  <c r="N462" i="2"/>
  <c r="K463" i="2"/>
  <c r="L463" i="2"/>
  <c r="M463" i="2"/>
  <c r="N463" i="2"/>
  <c r="K464" i="2"/>
  <c r="L464" i="2"/>
  <c r="M464" i="2"/>
  <c r="N464" i="2"/>
  <c r="K465" i="2"/>
  <c r="L465" i="2"/>
  <c r="M465" i="2"/>
  <c r="N465" i="2"/>
  <c r="K466" i="2"/>
  <c r="L466" i="2"/>
  <c r="M466" i="2"/>
  <c r="N466" i="2"/>
  <c r="K467" i="2"/>
  <c r="L467" i="2"/>
  <c r="M467" i="2"/>
  <c r="N467" i="2"/>
  <c r="K468" i="2"/>
  <c r="L468" i="2"/>
  <c r="M468" i="2"/>
  <c r="N468" i="2"/>
  <c r="K469" i="2"/>
  <c r="L469" i="2"/>
  <c r="M469" i="2"/>
  <c r="N469" i="2"/>
  <c r="K470" i="2"/>
  <c r="L470" i="2"/>
  <c r="M470" i="2"/>
  <c r="N470" i="2"/>
  <c r="K471" i="2"/>
  <c r="L471" i="2"/>
  <c r="M471" i="2"/>
  <c r="N471" i="2"/>
  <c r="K472" i="2"/>
  <c r="L472" i="2"/>
  <c r="M472" i="2"/>
  <c r="N472" i="2"/>
  <c r="K473" i="2"/>
  <c r="L473" i="2"/>
  <c r="M473" i="2"/>
  <c r="N473" i="2"/>
  <c r="K474" i="2"/>
  <c r="L474" i="2"/>
  <c r="M474" i="2"/>
  <c r="N474" i="2"/>
  <c r="K475" i="2"/>
  <c r="L475" i="2"/>
  <c r="M475" i="2"/>
  <c r="N475" i="2"/>
  <c r="K476" i="2"/>
  <c r="L476" i="2"/>
  <c r="M476" i="2"/>
  <c r="N476" i="2"/>
  <c r="K477" i="2"/>
  <c r="L477" i="2"/>
  <c r="M477" i="2"/>
  <c r="N477" i="2"/>
  <c r="K478" i="2"/>
  <c r="L478" i="2"/>
  <c r="M478" i="2"/>
  <c r="N478" i="2"/>
  <c r="K479" i="2"/>
  <c r="L479" i="2"/>
  <c r="M479" i="2"/>
  <c r="N479" i="2"/>
  <c r="K480" i="2"/>
  <c r="L480" i="2"/>
  <c r="M480" i="2"/>
  <c r="N480" i="2"/>
  <c r="K481" i="2"/>
  <c r="L481" i="2"/>
  <c r="M481" i="2"/>
  <c r="N481" i="2"/>
  <c r="K482" i="2"/>
  <c r="L482" i="2"/>
  <c r="M482" i="2"/>
  <c r="N482" i="2"/>
  <c r="K483" i="2"/>
  <c r="L483" i="2"/>
  <c r="M483" i="2"/>
  <c r="N483" i="2"/>
  <c r="K484" i="2"/>
  <c r="L484" i="2"/>
  <c r="M484" i="2"/>
  <c r="N484" i="2"/>
  <c r="K485" i="2"/>
  <c r="L485" i="2"/>
  <c r="M485" i="2"/>
  <c r="N485" i="2"/>
  <c r="K486" i="2"/>
  <c r="L486" i="2"/>
  <c r="M486" i="2"/>
  <c r="N486" i="2"/>
  <c r="K487" i="2"/>
  <c r="L487" i="2"/>
  <c r="M487" i="2"/>
  <c r="N487" i="2"/>
  <c r="K488" i="2"/>
  <c r="L488" i="2"/>
  <c r="M488" i="2"/>
  <c r="N488" i="2"/>
  <c r="K489" i="2"/>
  <c r="L489" i="2"/>
  <c r="M489" i="2"/>
  <c r="N489" i="2"/>
  <c r="K490" i="2"/>
  <c r="L490" i="2"/>
  <c r="M490" i="2"/>
  <c r="N490" i="2"/>
  <c r="K491" i="2"/>
  <c r="L491" i="2"/>
  <c r="M491" i="2"/>
  <c r="N491" i="2"/>
  <c r="K492" i="2"/>
  <c r="L492" i="2"/>
  <c r="M492" i="2"/>
  <c r="N492" i="2"/>
  <c r="K493" i="2"/>
  <c r="L493" i="2"/>
  <c r="M493" i="2"/>
  <c r="N493" i="2"/>
  <c r="K494" i="2"/>
  <c r="L494" i="2"/>
  <c r="M494" i="2"/>
  <c r="N494" i="2"/>
  <c r="K495" i="2"/>
  <c r="L495" i="2"/>
  <c r="M495" i="2"/>
  <c r="N495" i="2"/>
  <c r="K496" i="2"/>
  <c r="L496" i="2"/>
  <c r="M496" i="2"/>
  <c r="N496" i="2"/>
  <c r="K497" i="2"/>
  <c r="L497" i="2"/>
  <c r="M497" i="2"/>
  <c r="N497" i="2"/>
  <c r="K498" i="2"/>
  <c r="L498" i="2"/>
  <c r="M498" i="2"/>
  <c r="N498" i="2"/>
  <c r="K499" i="2"/>
  <c r="L499" i="2"/>
  <c r="M499" i="2"/>
  <c r="N499" i="2"/>
  <c r="K500" i="2"/>
  <c r="L500" i="2"/>
  <c r="M500" i="2"/>
  <c r="N500" i="2"/>
  <c r="K501" i="2"/>
  <c r="L501" i="2"/>
  <c r="M501" i="2"/>
  <c r="N501" i="2"/>
  <c r="K502" i="2"/>
  <c r="L502" i="2"/>
  <c r="M502" i="2"/>
  <c r="N502" i="2"/>
  <c r="K503" i="2"/>
  <c r="L503" i="2"/>
  <c r="M503" i="2"/>
  <c r="N503" i="2"/>
  <c r="K504" i="2"/>
  <c r="L504" i="2"/>
  <c r="M504" i="2"/>
  <c r="N504" i="2"/>
  <c r="K505" i="2"/>
  <c r="L505" i="2"/>
  <c r="M505" i="2"/>
  <c r="N505" i="2"/>
  <c r="K506" i="2"/>
  <c r="L506" i="2"/>
  <c r="M506" i="2"/>
  <c r="N506" i="2"/>
  <c r="K507" i="2"/>
  <c r="L507" i="2"/>
  <c r="M507" i="2"/>
  <c r="N507" i="2"/>
  <c r="K508" i="2"/>
  <c r="L508" i="2"/>
  <c r="M508" i="2"/>
  <c r="N508" i="2"/>
  <c r="K509" i="2"/>
  <c r="L509" i="2"/>
  <c r="M509" i="2"/>
  <c r="N509" i="2"/>
  <c r="K510" i="2"/>
  <c r="L510" i="2"/>
  <c r="M510" i="2"/>
  <c r="N510" i="2"/>
  <c r="K511" i="2"/>
  <c r="L511" i="2"/>
  <c r="M511" i="2"/>
  <c r="N511" i="2"/>
  <c r="K512" i="2"/>
  <c r="L512" i="2"/>
  <c r="M512" i="2"/>
  <c r="N512" i="2"/>
  <c r="K513" i="2"/>
  <c r="L513" i="2"/>
  <c r="M513" i="2"/>
  <c r="N513" i="2"/>
  <c r="K514" i="2"/>
  <c r="L514" i="2"/>
  <c r="M514" i="2"/>
  <c r="N514" i="2"/>
  <c r="K515" i="2"/>
  <c r="L515" i="2"/>
  <c r="M515" i="2"/>
  <c r="N515" i="2"/>
  <c r="K516" i="2"/>
  <c r="L516" i="2"/>
  <c r="M516" i="2"/>
  <c r="N516" i="2"/>
  <c r="K517" i="2"/>
  <c r="L517" i="2"/>
  <c r="M517" i="2"/>
  <c r="N517" i="2"/>
  <c r="K518" i="2"/>
  <c r="L518" i="2"/>
  <c r="M518" i="2"/>
  <c r="N518" i="2"/>
  <c r="K519" i="2"/>
  <c r="L519" i="2"/>
  <c r="M519" i="2"/>
  <c r="N519" i="2"/>
  <c r="K520" i="2"/>
  <c r="L520" i="2"/>
  <c r="M520" i="2"/>
  <c r="N520" i="2"/>
  <c r="K521" i="2"/>
  <c r="L521" i="2"/>
  <c r="M521" i="2"/>
  <c r="N521" i="2"/>
  <c r="K522" i="2"/>
  <c r="L522" i="2"/>
  <c r="M522" i="2"/>
  <c r="N522" i="2"/>
  <c r="K523" i="2"/>
  <c r="L523" i="2"/>
  <c r="M523" i="2"/>
  <c r="N523" i="2"/>
  <c r="K524" i="2"/>
  <c r="L524" i="2"/>
  <c r="M524" i="2"/>
  <c r="N524" i="2"/>
  <c r="K525" i="2"/>
  <c r="L525" i="2"/>
  <c r="M525" i="2"/>
  <c r="N525" i="2"/>
  <c r="K526" i="2"/>
  <c r="L526" i="2"/>
  <c r="M526" i="2"/>
  <c r="N526" i="2"/>
  <c r="K527" i="2"/>
  <c r="L527" i="2"/>
  <c r="M527" i="2"/>
  <c r="N527" i="2"/>
  <c r="K528" i="2"/>
  <c r="L528" i="2"/>
  <c r="M528" i="2"/>
  <c r="N528" i="2"/>
  <c r="K529" i="2"/>
  <c r="L529" i="2"/>
  <c r="M529" i="2"/>
  <c r="N529" i="2"/>
  <c r="K530" i="2"/>
  <c r="L530" i="2"/>
  <c r="M530" i="2"/>
  <c r="N530" i="2"/>
  <c r="K531" i="2"/>
  <c r="L531" i="2"/>
  <c r="M531" i="2"/>
  <c r="N531" i="2"/>
  <c r="K532" i="2"/>
  <c r="L532" i="2"/>
  <c r="M532" i="2"/>
  <c r="N532" i="2"/>
  <c r="K533" i="2"/>
  <c r="L533" i="2"/>
  <c r="M533" i="2"/>
  <c r="N533" i="2"/>
  <c r="K534" i="2"/>
  <c r="L534" i="2"/>
  <c r="M534" i="2"/>
  <c r="N534" i="2"/>
  <c r="K535" i="2"/>
  <c r="L535" i="2"/>
  <c r="M535" i="2"/>
  <c r="N535" i="2"/>
  <c r="K536" i="2"/>
  <c r="L536" i="2"/>
  <c r="M536" i="2"/>
  <c r="N536" i="2"/>
  <c r="K537" i="2"/>
  <c r="L537" i="2"/>
  <c r="M537" i="2"/>
  <c r="N537" i="2"/>
  <c r="K538" i="2"/>
  <c r="L538" i="2"/>
  <c r="M538" i="2"/>
  <c r="N538" i="2"/>
  <c r="K539" i="2"/>
  <c r="L539" i="2"/>
  <c r="M539" i="2"/>
  <c r="N539" i="2"/>
  <c r="K540" i="2"/>
  <c r="L540" i="2"/>
  <c r="M540" i="2"/>
  <c r="N540" i="2"/>
  <c r="K541" i="2"/>
  <c r="L541" i="2"/>
  <c r="M541" i="2"/>
  <c r="N541" i="2"/>
  <c r="K542" i="2"/>
  <c r="L542" i="2"/>
  <c r="M542" i="2"/>
  <c r="N542" i="2"/>
  <c r="K543" i="2"/>
  <c r="L543" i="2"/>
  <c r="M543" i="2"/>
  <c r="N543" i="2"/>
  <c r="K544" i="2"/>
  <c r="L544" i="2"/>
  <c r="M544" i="2"/>
  <c r="N544" i="2"/>
  <c r="K545" i="2"/>
  <c r="L545" i="2"/>
  <c r="M545" i="2"/>
  <c r="N545" i="2"/>
  <c r="K546" i="2"/>
  <c r="L546" i="2"/>
  <c r="M546" i="2"/>
  <c r="N546" i="2"/>
  <c r="K547" i="2"/>
  <c r="L547" i="2"/>
  <c r="M547" i="2"/>
  <c r="N547" i="2"/>
  <c r="K548" i="2"/>
  <c r="L548" i="2"/>
  <c r="M548" i="2"/>
  <c r="N548" i="2"/>
  <c r="K549" i="2"/>
  <c r="L549" i="2"/>
  <c r="M549" i="2"/>
  <c r="N549" i="2"/>
  <c r="K550" i="2"/>
  <c r="L550" i="2"/>
  <c r="M550" i="2"/>
  <c r="N550" i="2"/>
  <c r="K551" i="2"/>
  <c r="L551" i="2"/>
  <c r="M551" i="2"/>
  <c r="N551" i="2"/>
  <c r="K552" i="2"/>
  <c r="L552" i="2"/>
  <c r="M552" i="2"/>
  <c r="N552" i="2"/>
  <c r="K553" i="2"/>
  <c r="L553" i="2"/>
  <c r="M553" i="2"/>
  <c r="N553" i="2"/>
  <c r="K554" i="2"/>
  <c r="L554" i="2"/>
  <c r="M554" i="2"/>
  <c r="N554" i="2"/>
  <c r="K555" i="2"/>
  <c r="L555" i="2"/>
  <c r="M555" i="2"/>
  <c r="N555" i="2"/>
  <c r="K556" i="2"/>
  <c r="L556" i="2"/>
  <c r="M556" i="2"/>
  <c r="N556" i="2"/>
  <c r="K557" i="2"/>
  <c r="L557" i="2"/>
  <c r="M557" i="2"/>
  <c r="N557" i="2"/>
  <c r="K558" i="2"/>
  <c r="L558" i="2"/>
  <c r="M558" i="2"/>
  <c r="N558" i="2"/>
  <c r="K559" i="2"/>
  <c r="L559" i="2"/>
  <c r="M559" i="2"/>
  <c r="N559" i="2"/>
  <c r="K560" i="2"/>
  <c r="L560" i="2"/>
  <c r="M560" i="2"/>
  <c r="N560" i="2"/>
  <c r="K561" i="2"/>
  <c r="L561" i="2"/>
  <c r="M561" i="2"/>
  <c r="N561" i="2"/>
  <c r="K562" i="2"/>
  <c r="L562" i="2"/>
  <c r="M562" i="2"/>
  <c r="N562" i="2"/>
  <c r="K563" i="2"/>
  <c r="L563" i="2"/>
  <c r="M563" i="2"/>
  <c r="N563" i="2"/>
  <c r="K564" i="2"/>
  <c r="L564" i="2"/>
  <c r="M564" i="2"/>
  <c r="N564" i="2"/>
  <c r="K565" i="2"/>
  <c r="L565" i="2"/>
  <c r="M565" i="2"/>
  <c r="N565" i="2"/>
  <c r="K566" i="2"/>
  <c r="L566" i="2"/>
  <c r="M566" i="2"/>
  <c r="N566" i="2"/>
  <c r="K567" i="2"/>
  <c r="L567" i="2"/>
  <c r="M567" i="2"/>
  <c r="N567" i="2"/>
  <c r="K568" i="2"/>
  <c r="L568" i="2"/>
  <c r="M568" i="2"/>
  <c r="N568" i="2"/>
  <c r="K569" i="2"/>
  <c r="L569" i="2"/>
  <c r="M569" i="2"/>
  <c r="N569" i="2"/>
  <c r="K570" i="2"/>
  <c r="L570" i="2"/>
  <c r="M570" i="2"/>
  <c r="N570" i="2"/>
  <c r="K571" i="2"/>
  <c r="L571" i="2"/>
  <c r="M571" i="2"/>
  <c r="N571" i="2"/>
  <c r="K572" i="2"/>
  <c r="L572" i="2"/>
  <c r="M572" i="2"/>
  <c r="N572" i="2"/>
  <c r="K573" i="2"/>
  <c r="L573" i="2"/>
  <c r="M573" i="2"/>
  <c r="N573" i="2"/>
  <c r="K574" i="2"/>
  <c r="L574" i="2"/>
  <c r="M574" i="2"/>
  <c r="N574" i="2"/>
  <c r="K575" i="2"/>
  <c r="L575" i="2"/>
  <c r="M575" i="2"/>
  <c r="N575" i="2"/>
  <c r="K576" i="2"/>
  <c r="L576" i="2"/>
  <c r="M576" i="2"/>
  <c r="N576" i="2"/>
  <c r="K577" i="2"/>
  <c r="L577" i="2"/>
  <c r="M577" i="2"/>
  <c r="N577" i="2"/>
  <c r="K578" i="2"/>
  <c r="L578" i="2"/>
  <c r="M578" i="2"/>
  <c r="N578" i="2"/>
  <c r="K579" i="2"/>
  <c r="L579" i="2"/>
  <c r="M579" i="2"/>
  <c r="N579" i="2"/>
  <c r="K580" i="2"/>
  <c r="L580" i="2"/>
  <c r="M580" i="2"/>
  <c r="N580" i="2"/>
  <c r="K581" i="2"/>
  <c r="L581" i="2"/>
  <c r="M581" i="2"/>
  <c r="N581" i="2"/>
  <c r="K582" i="2"/>
  <c r="L582" i="2"/>
  <c r="M582" i="2"/>
  <c r="N582" i="2"/>
  <c r="K583" i="2"/>
  <c r="L583" i="2"/>
  <c r="M583" i="2"/>
  <c r="N583" i="2"/>
  <c r="K584" i="2"/>
  <c r="L584" i="2"/>
  <c r="M584" i="2"/>
  <c r="N584" i="2"/>
  <c r="K585" i="2"/>
  <c r="L585" i="2"/>
  <c r="M585" i="2"/>
  <c r="N585" i="2"/>
  <c r="K586" i="2"/>
  <c r="L586" i="2"/>
  <c r="M586" i="2"/>
  <c r="N586" i="2"/>
  <c r="K587" i="2"/>
  <c r="L587" i="2"/>
  <c r="M587" i="2"/>
  <c r="N587" i="2"/>
  <c r="K588" i="2"/>
  <c r="L588" i="2"/>
  <c r="M588" i="2"/>
  <c r="N588" i="2"/>
  <c r="K589" i="2"/>
  <c r="L589" i="2"/>
  <c r="M589" i="2"/>
  <c r="N589" i="2"/>
  <c r="K590" i="2"/>
  <c r="L590" i="2"/>
  <c r="M590" i="2"/>
  <c r="N590" i="2"/>
  <c r="K591" i="2"/>
  <c r="L591" i="2"/>
  <c r="M591" i="2"/>
  <c r="N591" i="2"/>
  <c r="K592" i="2"/>
  <c r="L592" i="2"/>
  <c r="M592" i="2"/>
  <c r="N592" i="2"/>
  <c r="K593" i="2"/>
  <c r="L593" i="2"/>
  <c r="M593" i="2"/>
  <c r="N593" i="2"/>
  <c r="K594" i="2"/>
  <c r="L594" i="2"/>
  <c r="M594" i="2"/>
  <c r="N594" i="2"/>
  <c r="K595" i="2"/>
  <c r="L595" i="2"/>
  <c r="M595" i="2"/>
  <c r="N595" i="2"/>
  <c r="K596" i="2"/>
  <c r="L596" i="2"/>
  <c r="M596" i="2"/>
  <c r="N596" i="2"/>
  <c r="K597" i="2"/>
  <c r="L597" i="2"/>
  <c r="M597" i="2"/>
  <c r="N597" i="2"/>
  <c r="K598" i="2"/>
  <c r="L598" i="2"/>
  <c r="M598" i="2"/>
  <c r="N598" i="2"/>
  <c r="K599" i="2"/>
  <c r="L599" i="2"/>
  <c r="M599" i="2"/>
  <c r="N599" i="2"/>
  <c r="K600" i="2"/>
  <c r="L600" i="2"/>
  <c r="M600" i="2"/>
  <c r="N600" i="2"/>
  <c r="K601" i="2"/>
  <c r="L601" i="2"/>
  <c r="M601" i="2"/>
  <c r="N601" i="2"/>
  <c r="K602" i="2"/>
  <c r="L602" i="2"/>
  <c r="M602" i="2"/>
  <c r="N602" i="2"/>
  <c r="K603" i="2"/>
  <c r="L603" i="2"/>
  <c r="M603" i="2"/>
  <c r="N603" i="2"/>
  <c r="K604" i="2"/>
  <c r="L604" i="2"/>
  <c r="M604" i="2"/>
  <c r="N604" i="2"/>
  <c r="K605" i="2"/>
  <c r="L605" i="2"/>
  <c r="M605" i="2"/>
  <c r="N605" i="2"/>
  <c r="K606" i="2"/>
  <c r="L606" i="2"/>
  <c r="M606" i="2"/>
  <c r="N606" i="2"/>
  <c r="K607" i="2"/>
  <c r="L607" i="2"/>
  <c r="M607" i="2"/>
  <c r="N607" i="2"/>
  <c r="K608" i="2"/>
  <c r="L608" i="2"/>
  <c r="M608" i="2"/>
  <c r="N608" i="2"/>
  <c r="K609" i="2"/>
  <c r="L609" i="2"/>
  <c r="M609" i="2"/>
  <c r="N609" i="2"/>
  <c r="K610" i="2"/>
  <c r="L610" i="2"/>
  <c r="M610" i="2"/>
  <c r="N610" i="2"/>
  <c r="K611" i="2"/>
  <c r="L611" i="2"/>
  <c r="M611" i="2"/>
  <c r="N611" i="2"/>
  <c r="K612" i="2"/>
  <c r="L612" i="2"/>
  <c r="M612" i="2"/>
  <c r="N612" i="2"/>
  <c r="K613" i="2"/>
  <c r="L613" i="2"/>
  <c r="M613" i="2"/>
  <c r="N613" i="2"/>
  <c r="K614" i="2"/>
  <c r="L614" i="2"/>
  <c r="M614" i="2"/>
  <c r="N614" i="2"/>
  <c r="K615" i="2"/>
  <c r="L615" i="2"/>
  <c r="M615" i="2"/>
  <c r="N615" i="2"/>
  <c r="K616" i="2"/>
  <c r="L616" i="2"/>
  <c r="M616" i="2"/>
  <c r="N616" i="2"/>
  <c r="K617" i="2"/>
  <c r="L617" i="2"/>
  <c r="M617" i="2"/>
  <c r="N617" i="2"/>
  <c r="K618" i="2"/>
  <c r="L618" i="2"/>
  <c r="M618" i="2"/>
  <c r="N618" i="2"/>
  <c r="K619" i="2"/>
  <c r="L619" i="2"/>
  <c r="M619" i="2"/>
  <c r="N619" i="2"/>
  <c r="K620" i="2"/>
  <c r="L620" i="2"/>
  <c r="M620" i="2"/>
  <c r="N620" i="2"/>
  <c r="K621" i="2"/>
  <c r="L621" i="2"/>
  <c r="M621" i="2"/>
  <c r="N621" i="2"/>
  <c r="K622" i="2"/>
  <c r="L622" i="2"/>
  <c r="M622" i="2"/>
  <c r="N622" i="2"/>
  <c r="K623" i="2"/>
  <c r="L623" i="2"/>
  <c r="M623" i="2"/>
  <c r="N623" i="2"/>
  <c r="K624" i="2"/>
  <c r="L624" i="2"/>
  <c r="M624" i="2"/>
  <c r="N624" i="2"/>
  <c r="K625" i="2"/>
  <c r="L625" i="2"/>
  <c r="M625" i="2"/>
  <c r="N625" i="2"/>
  <c r="K626" i="2"/>
  <c r="L626" i="2"/>
  <c r="M626" i="2"/>
  <c r="N626" i="2"/>
  <c r="K627" i="2"/>
  <c r="L627" i="2"/>
  <c r="M627" i="2"/>
  <c r="N627" i="2"/>
  <c r="K628" i="2"/>
  <c r="L628" i="2"/>
  <c r="M628" i="2"/>
  <c r="N628" i="2"/>
  <c r="K629" i="2"/>
  <c r="L629" i="2"/>
  <c r="M629" i="2"/>
  <c r="N629" i="2"/>
  <c r="K630" i="2"/>
  <c r="L630" i="2"/>
  <c r="M630" i="2"/>
  <c r="N630" i="2"/>
  <c r="K631" i="2"/>
  <c r="L631" i="2"/>
  <c r="M631" i="2"/>
  <c r="N631" i="2"/>
  <c r="K632" i="2"/>
  <c r="L632" i="2"/>
  <c r="M632" i="2"/>
  <c r="N632" i="2"/>
  <c r="K633" i="2"/>
  <c r="L633" i="2"/>
  <c r="M633" i="2"/>
  <c r="N633" i="2"/>
  <c r="K634" i="2"/>
  <c r="L634" i="2"/>
  <c r="M634" i="2"/>
  <c r="N634" i="2"/>
  <c r="K635" i="2"/>
  <c r="L635" i="2"/>
  <c r="M635" i="2"/>
  <c r="N635" i="2"/>
  <c r="K636" i="2"/>
  <c r="L636" i="2"/>
  <c r="M636" i="2"/>
  <c r="N636" i="2"/>
  <c r="K637" i="2"/>
  <c r="L637" i="2"/>
  <c r="M637" i="2"/>
  <c r="N637" i="2"/>
  <c r="K638" i="2"/>
  <c r="L638" i="2"/>
  <c r="M638" i="2"/>
  <c r="N638" i="2"/>
  <c r="K639" i="2"/>
  <c r="L639" i="2"/>
  <c r="M639" i="2"/>
  <c r="N639" i="2"/>
  <c r="K640" i="2"/>
  <c r="L640" i="2"/>
  <c r="M640" i="2"/>
  <c r="N640" i="2"/>
  <c r="K641" i="2"/>
  <c r="L641" i="2"/>
  <c r="M641" i="2"/>
  <c r="N641" i="2"/>
  <c r="K642" i="2"/>
  <c r="L642" i="2"/>
  <c r="M642" i="2"/>
  <c r="N642" i="2"/>
  <c r="K643" i="2"/>
  <c r="L643" i="2"/>
  <c r="M643" i="2"/>
  <c r="N643" i="2"/>
  <c r="K644" i="2"/>
  <c r="L644" i="2"/>
  <c r="M644" i="2"/>
  <c r="N644" i="2"/>
  <c r="K645" i="2"/>
  <c r="L645" i="2"/>
  <c r="M645" i="2"/>
  <c r="N645" i="2"/>
  <c r="K646" i="2"/>
  <c r="L646" i="2"/>
  <c r="M646" i="2"/>
  <c r="N646" i="2"/>
  <c r="K647" i="2"/>
  <c r="L647" i="2"/>
  <c r="M647" i="2"/>
  <c r="N647" i="2"/>
  <c r="K648" i="2"/>
  <c r="L648" i="2"/>
  <c r="M648" i="2"/>
  <c r="N648" i="2"/>
  <c r="K649" i="2"/>
  <c r="L649" i="2"/>
  <c r="M649" i="2"/>
  <c r="N649" i="2"/>
  <c r="K650" i="2"/>
  <c r="L650" i="2"/>
  <c r="M650" i="2"/>
  <c r="N650" i="2"/>
  <c r="K651" i="2"/>
  <c r="L651" i="2"/>
  <c r="M651" i="2"/>
  <c r="N651" i="2"/>
  <c r="K652" i="2"/>
  <c r="L652" i="2"/>
  <c r="M652" i="2"/>
  <c r="N652" i="2"/>
  <c r="K653" i="2"/>
  <c r="L653" i="2"/>
  <c r="M653" i="2"/>
  <c r="N653" i="2"/>
  <c r="K654" i="2"/>
  <c r="L654" i="2"/>
  <c r="M654" i="2"/>
  <c r="N654" i="2"/>
  <c r="K655" i="2"/>
  <c r="L655" i="2"/>
  <c r="M655" i="2"/>
  <c r="N655" i="2"/>
  <c r="K656" i="2"/>
  <c r="L656" i="2"/>
  <c r="M656" i="2"/>
  <c r="N656" i="2"/>
  <c r="K657" i="2"/>
  <c r="L657" i="2"/>
  <c r="M657" i="2"/>
  <c r="N657" i="2"/>
  <c r="K658" i="2"/>
  <c r="L658" i="2"/>
  <c r="M658" i="2"/>
  <c r="N658" i="2"/>
  <c r="K659" i="2"/>
  <c r="L659" i="2"/>
  <c r="M659" i="2"/>
  <c r="N659" i="2"/>
  <c r="K660" i="2"/>
  <c r="L660" i="2"/>
  <c r="M660" i="2"/>
  <c r="N660" i="2"/>
  <c r="K661" i="2"/>
  <c r="L661" i="2"/>
  <c r="M661" i="2"/>
  <c r="N661" i="2"/>
  <c r="K662" i="2"/>
  <c r="L662" i="2"/>
  <c r="M662" i="2"/>
  <c r="N662" i="2"/>
  <c r="K663" i="2"/>
  <c r="L663" i="2"/>
  <c r="M663" i="2"/>
  <c r="N663" i="2"/>
  <c r="K664" i="2"/>
  <c r="L664" i="2"/>
  <c r="M664" i="2"/>
  <c r="N664" i="2"/>
  <c r="K665" i="2"/>
  <c r="L665" i="2"/>
  <c r="M665" i="2"/>
  <c r="N665" i="2"/>
  <c r="K666" i="2"/>
  <c r="L666" i="2"/>
  <c r="M666" i="2"/>
  <c r="N666" i="2"/>
  <c r="K667" i="2"/>
  <c r="L667" i="2"/>
  <c r="M667" i="2"/>
  <c r="N667" i="2"/>
  <c r="K668" i="2"/>
  <c r="L668" i="2"/>
  <c r="M668" i="2"/>
  <c r="N668" i="2"/>
  <c r="K669" i="2"/>
  <c r="L669" i="2"/>
  <c r="M669" i="2"/>
  <c r="N669" i="2"/>
  <c r="K670" i="2"/>
  <c r="L670" i="2"/>
  <c r="M670" i="2"/>
  <c r="N670" i="2"/>
  <c r="K671" i="2"/>
  <c r="L671" i="2"/>
  <c r="M671" i="2"/>
  <c r="N671" i="2"/>
  <c r="K672" i="2"/>
  <c r="L672" i="2"/>
  <c r="M672" i="2"/>
  <c r="N672" i="2"/>
  <c r="K673" i="2"/>
  <c r="L673" i="2"/>
  <c r="M673" i="2"/>
  <c r="N673" i="2"/>
  <c r="K674" i="2"/>
  <c r="L674" i="2"/>
  <c r="M674" i="2"/>
  <c r="N674" i="2"/>
  <c r="K675" i="2"/>
  <c r="L675" i="2"/>
  <c r="M675" i="2"/>
  <c r="N675" i="2"/>
  <c r="K676" i="2"/>
  <c r="L676" i="2"/>
  <c r="M676" i="2"/>
  <c r="N676" i="2"/>
  <c r="K677" i="2"/>
  <c r="L677" i="2"/>
  <c r="M677" i="2"/>
  <c r="N677" i="2"/>
  <c r="K678" i="2"/>
  <c r="L678" i="2"/>
  <c r="M678" i="2"/>
  <c r="N678" i="2"/>
  <c r="K679" i="2"/>
  <c r="L679" i="2"/>
  <c r="M679" i="2"/>
  <c r="N679" i="2"/>
  <c r="K680" i="2"/>
  <c r="L680" i="2"/>
  <c r="M680" i="2"/>
  <c r="N680" i="2"/>
  <c r="K681" i="2"/>
  <c r="L681" i="2"/>
  <c r="M681" i="2"/>
  <c r="N681" i="2"/>
  <c r="K682" i="2"/>
  <c r="L682" i="2"/>
  <c r="M682" i="2"/>
  <c r="N682" i="2"/>
  <c r="K683" i="2"/>
  <c r="L683" i="2"/>
  <c r="M683" i="2"/>
  <c r="N683" i="2"/>
  <c r="K684" i="2"/>
  <c r="L684" i="2"/>
  <c r="M684" i="2"/>
  <c r="N684" i="2"/>
  <c r="K685" i="2"/>
  <c r="L685" i="2"/>
  <c r="M685" i="2"/>
  <c r="N685" i="2"/>
  <c r="K686" i="2"/>
  <c r="L686" i="2"/>
  <c r="M686" i="2"/>
  <c r="N686" i="2"/>
  <c r="K687" i="2"/>
  <c r="L687" i="2"/>
  <c r="M687" i="2"/>
  <c r="N687" i="2"/>
  <c r="K688" i="2"/>
  <c r="L688" i="2"/>
  <c r="M688" i="2"/>
  <c r="N688" i="2"/>
  <c r="K689" i="2"/>
  <c r="L689" i="2"/>
  <c r="M689" i="2"/>
  <c r="N689" i="2"/>
  <c r="K690" i="2"/>
  <c r="L690" i="2"/>
  <c r="M690" i="2"/>
  <c r="N690" i="2"/>
  <c r="K691" i="2"/>
  <c r="L691" i="2"/>
  <c r="M691" i="2"/>
  <c r="N691" i="2"/>
  <c r="K692" i="2"/>
  <c r="L692" i="2"/>
  <c r="M692" i="2"/>
  <c r="N692" i="2"/>
  <c r="K693" i="2"/>
  <c r="L693" i="2"/>
  <c r="M693" i="2"/>
  <c r="N693" i="2"/>
  <c r="K694" i="2"/>
  <c r="L694" i="2"/>
  <c r="M694" i="2"/>
  <c r="N694" i="2"/>
  <c r="K695" i="2"/>
  <c r="L695" i="2"/>
  <c r="M695" i="2"/>
  <c r="N695" i="2"/>
  <c r="K696" i="2"/>
  <c r="L696" i="2"/>
  <c r="M696" i="2"/>
  <c r="N696" i="2"/>
  <c r="K697" i="2"/>
  <c r="L697" i="2"/>
  <c r="M697" i="2"/>
  <c r="N697" i="2"/>
  <c r="K698" i="2"/>
  <c r="L698" i="2"/>
  <c r="M698" i="2"/>
  <c r="N698" i="2"/>
  <c r="K699" i="2"/>
  <c r="L699" i="2"/>
  <c r="M699" i="2"/>
  <c r="N699" i="2"/>
  <c r="K700" i="2"/>
  <c r="L700" i="2"/>
  <c r="M700" i="2"/>
  <c r="N700" i="2"/>
  <c r="K701" i="2"/>
  <c r="L701" i="2"/>
  <c r="M701" i="2"/>
  <c r="N701" i="2"/>
  <c r="K702" i="2"/>
  <c r="L702" i="2"/>
  <c r="M702" i="2"/>
  <c r="N702" i="2"/>
  <c r="K703" i="2"/>
  <c r="L703" i="2"/>
  <c r="M703" i="2"/>
  <c r="N703" i="2"/>
  <c r="K704" i="2"/>
  <c r="L704" i="2"/>
  <c r="M704" i="2"/>
  <c r="N704" i="2"/>
  <c r="K705" i="2"/>
  <c r="L705" i="2"/>
  <c r="M705" i="2"/>
  <c r="N705" i="2"/>
  <c r="K706" i="2"/>
  <c r="L706" i="2"/>
  <c r="M706" i="2"/>
  <c r="N706" i="2"/>
  <c r="K707" i="2"/>
  <c r="L707" i="2"/>
  <c r="M707" i="2"/>
  <c r="N707" i="2"/>
  <c r="K708" i="2"/>
  <c r="L708" i="2"/>
  <c r="M708" i="2"/>
  <c r="N708" i="2"/>
  <c r="K709" i="2"/>
  <c r="L709" i="2"/>
  <c r="M709" i="2"/>
  <c r="N709" i="2"/>
  <c r="K710" i="2"/>
  <c r="L710" i="2"/>
  <c r="M710" i="2"/>
  <c r="N710" i="2"/>
  <c r="K711" i="2"/>
  <c r="L711" i="2"/>
  <c r="M711" i="2"/>
  <c r="N711" i="2"/>
  <c r="K712" i="2"/>
  <c r="L712" i="2"/>
  <c r="M712" i="2"/>
  <c r="N712" i="2"/>
  <c r="K713" i="2"/>
  <c r="L713" i="2"/>
  <c r="M713" i="2"/>
  <c r="N713" i="2"/>
  <c r="K714" i="2"/>
  <c r="L714" i="2"/>
  <c r="M714" i="2"/>
  <c r="N714" i="2"/>
  <c r="K715" i="2"/>
  <c r="L715" i="2"/>
  <c r="M715" i="2"/>
  <c r="N715" i="2"/>
  <c r="K716" i="2"/>
  <c r="L716" i="2"/>
  <c r="M716" i="2"/>
  <c r="N716" i="2"/>
  <c r="K717" i="2"/>
  <c r="L717" i="2"/>
  <c r="M717" i="2"/>
  <c r="N717" i="2"/>
  <c r="K718" i="2"/>
  <c r="L718" i="2"/>
  <c r="M718" i="2"/>
  <c r="N718" i="2"/>
  <c r="K719" i="2"/>
  <c r="L719" i="2"/>
  <c r="M719" i="2"/>
  <c r="N719" i="2"/>
  <c r="K720" i="2"/>
  <c r="L720" i="2"/>
  <c r="M720" i="2"/>
  <c r="N720" i="2"/>
  <c r="K721" i="2"/>
  <c r="L721" i="2"/>
  <c r="M721" i="2"/>
  <c r="N721" i="2"/>
  <c r="K722" i="2"/>
  <c r="L722" i="2"/>
  <c r="M722" i="2"/>
  <c r="N722" i="2"/>
  <c r="K723" i="2"/>
  <c r="L723" i="2"/>
  <c r="M723" i="2"/>
  <c r="N723" i="2"/>
  <c r="K724" i="2"/>
  <c r="L724" i="2"/>
  <c r="M724" i="2"/>
  <c r="N724" i="2"/>
  <c r="K725" i="2"/>
  <c r="L725" i="2"/>
  <c r="M725" i="2"/>
  <c r="N725" i="2"/>
  <c r="K726" i="2"/>
  <c r="L726" i="2"/>
  <c r="M726" i="2"/>
  <c r="N726" i="2"/>
  <c r="K727" i="2"/>
  <c r="L727" i="2"/>
  <c r="M727" i="2"/>
  <c r="N727" i="2"/>
  <c r="K728" i="2"/>
  <c r="L728" i="2"/>
  <c r="M728" i="2"/>
  <c r="N728" i="2"/>
  <c r="K729" i="2"/>
  <c r="L729" i="2"/>
  <c r="M729" i="2"/>
  <c r="N729" i="2"/>
  <c r="K730" i="2"/>
  <c r="L730" i="2"/>
  <c r="M730" i="2"/>
  <c r="N730" i="2"/>
  <c r="K731" i="2"/>
  <c r="L731" i="2"/>
  <c r="M731" i="2"/>
  <c r="N731" i="2"/>
  <c r="K732" i="2"/>
  <c r="L732" i="2"/>
  <c r="M732" i="2"/>
  <c r="N732" i="2"/>
  <c r="K733" i="2"/>
  <c r="L733" i="2"/>
  <c r="M733" i="2"/>
  <c r="N733" i="2"/>
  <c r="K734" i="2"/>
  <c r="L734" i="2"/>
  <c r="M734" i="2"/>
  <c r="N734" i="2"/>
  <c r="K735" i="2"/>
  <c r="L735" i="2"/>
  <c r="M735" i="2"/>
  <c r="N735" i="2"/>
  <c r="K736" i="2"/>
  <c r="L736" i="2"/>
  <c r="M736" i="2"/>
  <c r="N736" i="2"/>
  <c r="K737" i="2"/>
  <c r="L737" i="2"/>
  <c r="M737" i="2"/>
  <c r="N737" i="2"/>
  <c r="K738" i="2"/>
  <c r="L738" i="2"/>
  <c r="M738" i="2"/>
  <c r="N738" i="2"/>
  <c r="K739" i="2"/>
  <c r="L739" i="2"/>
  <c r="M739" i="2"/>
  <c r="N739" i="2"/>
  <c r="K740" i="2"/>
  <c r="L740" i="2"/>
  <c r="M740" i="2"/>
  <c r="N740" i="2"/>
  <c r="K741" i="2"/>
  <c r="L741" i="2"/>
  <c r="M741" i="2"/>
  <c r="N741" i="2"/>
  <c r="K742" i="2"/>
  <c r="L742" i="2"/>
  <c r="M742" i="2"/>
  <c r="N742" i="2"/>
  <c r="K743" i="2"/>
  <c r="L743" i="2"/>
  <c r="M743" i="2"/>
  <c r="N743" i="2"/>
  <c r="K744" i="2"/>
  <c r="L744" i="2"/>
  <c r="M744" i="2"/>
  <c r="N744" i="2"/>
  <c r="K745" i="2"/>
  <c r="L745" i="2"/>
  <c r="M745" i="2"/>
  <c r="N745" i="2"/>
  <c r="K746" i="2"/>
  <c r="L746" i="2"/>
  <c r="M746" i="2"/>
  <c r="N746" i="2"/>
  <c r="K747" i="2"/>
  <c r="L747" i="2"/>
  <c r="M747" i="2"/>
  <c r="N747" i="2"/>
  <c r="K748" i="2"/>
  <c r="L748" i="2"/>
  <c r="M748" i="2"/>
  <c r="N748" i="2"/>
  <c r="K749" i="2"/>
  <c r="L749" i="2"/>
  <c r="M749" i="2"/>
  <c r="N749" i="2"/>
  <c r="K750" i="2"/>
  <c r="L750" i="2"/>
  <c r="M750" i="2"/>
  <c r="N750" i="2"/>
  <c r="K751" i="2"/>
  <c r="L751" i="2"/>
  <c r="M751" i="2"/>
  <c r="N751" i="2"/>
  <c r="K752" i="2"/>
  <c r="L752" i="2"/>
  <c r="M752" i="2"/>
  <c r="N752" i="2"/>
  <c r="K753" i="2"/>
  <c r="L753" i="2"/>
  <c r="M753" i="2"/>
  <c r="N753" i="2"/>
  <c r="K754" i="2"/>
  <c r="L754" i="2"/>
  <c r="M754" i="2"/>
  <c r="N754" i="2"/>
  <c r="K755" i="2"/>
  <c r="L755" i="2"/>
  <c r="M755" i="2"/>
  <c r="N755" i="2"/>
  <c r="K756" i="2"/>
  <c r="L756" i="2"/>
  <c r="M756" i="2"/>
  <c r="N756" i="2"/>
  <c r="K757" i="2"/>
  <c r="L757" i="2"/>
  <c r="M757" i="2"/>
  <c r="N757" i="2"/>
  <c r="K758" i="2"/>
  <c r="L758" i="2"/>
  <c r="M758" i="2"/>
  <c r="N758" i="2"/>
  <c r="K759" i="2"/>
  <c r="L759" i="2"/>
  <c r="M759" i="2"/>
  <c r="N759" i="2"/>
  <c r="K760" i="2"/>
  <c r="L760" i="2"/>
  <c r="M760" i="2"/>
  <c r="N760" i="2"/>
  <c r="K761" i="2"/>
  <c r="L761" i="2"/>
  <c r="M761" i="2"/>
  <c r="N761" i="2"/>
  <c r="K762" i="2"/>
  <c r="L762" i="2"/>
  <c r="M762" i="2"/>
  <c r="N762" i="2"/>
  <c r="K763" i="2"/>
  <c r="L763" i="2"/>
  <c r="M763" i="2"/>
  <c r="N763" i="2"/>
  <c r="K764" i="2"/>
  <c r="L764" i="2"/>
  <c r="M764" i="2"/>
  <c r="N764" i="2"/>
  <c r="K765" i="2"/>
  <c r="L765" i="2"/>
  <c r="M765" i="2"/>
  <c r="N765" i="2"/>
  <c r="K766" i="2"/>
  <c r="L766" i="2"/>
  <c r="M766" i="2"/>
  <c r="N766" i="2"/>
  <c r="K767" i="2"/>
  <c r="L767" i="2"/>
  <c r="M767" i="2"/>
  <c r="N767" i="2"/>
  <c r="K768" i="2"/>
  <c r="L768" i="2"/>
  <c r="M768" i="2"/>
  <c r="N768" i="2"/>
  <c r="K769" i="2"/>
  <c r="L769" i="2"/>
  <c r="M769" i="2"/>
  <c r="N769" i="2"/>
  <c r="K770" i="2"/>
  <c r="L770" i="2"/>
  <c r="M770" i="2"/>
  <c r="N770" i="2"/>
  <c r="K771" i="2"/>
  <c r="L771" i="2"/>
  <c r="M771" i="2"/>
  <c r="N771" i="2"/>
  <c r="K772" i="2"/>
  <c r="L772" i="2"/>
  <c r="M772" i="2"/>
  <c r="N772" i="2"/>
  <c r="K773" i="2"/>
  <c r="L773" i="2"/>
  <c r="M773" i="2"/>
  <c r="N773" i="2"/>
  <c r="K774" i="2"/>
  <c r="L774" i="2"/>
  <c r="M774" i="2"/>
  <c r="N774" i="2"/>
  <c r="K775" i="2"/>
  <c r="L775" i="2"/>
  <c r="M775" i="2"/>
  <c r="N775" i="2"/>
  <c r="K776" i="2"/>
  <c r="L776" i="2"/>
  <c r="M776" i="2"/>
  <c r="N776" i="2"/>
  <c r="K777" i="2"/>
  <c r="L777" i="2"/>
  <c r="M777" i="2"/>
  <c r="N777" i="2"/>
  <c r="K778" i="2"/>
  <c r="L778" i="2"/>
  <c r="M778" i="2"/>
  <c r="N778" i="2"/>
  <c r="K779" i="2"/>
  <c r="L779" i="2"/>
  <c r="M779" i="2"/>
  <c r="N779" i="2"/>
  <c r="K780" i="2"/>
  <c r="L780" i="2"/>
  <c r="M780" i="2"/>
  <c r="N780" i="2"/>
  <c r="K781" i="2"/>
  <c r="L781" i="2"/>
  <c r="M781" i="2"/>
  <c r="N781" i="2"/>
  <c r="K782" i="2"/>
  <c r="L782" i="2"/>
  <c r="M782" i="2"/>
  <c r="N782" i="2"/>
  <c r="K783" i="2"/>
  <c r="L783" i="2"/>
  <c r="M783" i="2"/>
  <c r="N783" i="2"/>
  <c r="K784" i="2"/>
  <c r="L784" i="2"/>
  <c r="M784" i="2"/>
  <c r="N784" i="2"/>
  <c r="K785" i="2"/>
  <c r="L785" i="2"/>
  <c r="M785" i="2"/>
  <c r="N785" i="2"/>
  <c r="K786" i="2"/>
  <c r="L786" i="2"/>
  <c r="M786" i="2"/>
  <c r="N786" i="2"/>
  <c r="K787" i="2"/>
  <c r="L787" i="2"/>
  <c r="M787" i="2"/>
  <c r="N787" i="2"/>
  <c r="K788" i="2"/>
  <c r="L788" i="2"/>
  <c r="M788" i="2"/>
  <c r="N788" i="2"/>
  <c r="K789" i="2"/>
  <c r="L789" i="2"/>
  <c r="M789" i="2"/>
  <c r="N789" i="2"/>
  <c r="K790" i="2"/>
  <c r="L790" i="2"/>
  <c r="M790" i="2"/>
  <c r="N790" i="2"/>
  <c r="K791" i="2"/>
  <c r="L791" i="2"/>
  <c r="M791" i="2"/>
  <c r="N791" i="2"/>
  <c r="K792" i="2"/>
  <c r="L792" i="2"/>
  <c r="M792" i="2"/>
  <c r="N792" i="2"/>
  <c r="K793" i="2"/>
  <c r="L793" i="2"/>
  <c r="M793" i="2"/>
  <c r="N793" i="2"/>
  <c r="K794" i="2"/>
  <c r="L794" i="2"/>
  <c r="M794" i="2"/>
  <c r="N794" i="2"/>
  <c r="K795" i="2"/>
  <c r="L795" i="2"/>
  <c r="M795" i="2"/>
  <c r="N795" i="2"/>
  <c r="K796" i="2"/>
  <c r="L796" i="2"/>
  <c r="M796" i="2"/>
  <c r="N796" i="2"/>
  <c r="K797" i="2"/>
  <c r="L797" i="2"/>
  <c r="M797" i="2"/>
  <c r="N797" i="2"/>
  <c r="K798" i="2"/>
  <c r="L798" i="2"/>
  <c r="M798" i="2"/>
  <c r="N798" i="2"/>
  <c r="K799" i="2"/>
  <c r="L799" i="2"/>
  <c r="M799" i="2"/>
  <c r="N799" i="2"/>
  <c r="K800" i="2"/>
  <c r="L800" i="2"/>
  <c r="M800" i="2"/>
  <c r="N800" i="2"/>
  <c r="K801" i="2"/>
  <c r="L801" i="2"/>
  <c r="M801" i="2"/>
  <c r="N801" i="2"/>
  <c r="K802" i="2"/>
  <c r="L802" i="2"/>
  <c r="M802" i="2"/>
  <c r="N802" i="2"/>
  <c r="K803" i="2"/>
  <c r="L803" i="2"/>
  <c r="M803" i="2"/>
  <c r="N803" i="2"/>
  <c r="K804" i="2"/>
  <c r="L804" i="2"/>
  <c r="M804" i="2"/>
  <c r="N804" i="2"/>
  <c r="K805" i="2"/>
  <c r="L805" i="2"/>
  <c r="M805" i="2"/>
  <c r="N805" i="2"/>
  <c r="K806" i="2"/>
  <c r="L806" i="2"/>
  <c r="M806" i="2"/>
  <c r="N806" i="2"/>
  <c r="K807" i="2"/>
  <c r="L807" i="2"/>
  <c r="M807" i="2"/>
  <c r="N807" i="2"/>
  <c r="K808" i="2"/>
  <c r="L808" i="2"/>
  <c r="M808" i="2"/>
  <c r="N808" i="2"/>
  <c r="K809" i="2"/>
  <c r="L809" i="2"/>
  <c r="M809" i="2"/>
  <c r="N809" i="2"/>
  <c r="K810" i="2"/>
  <c r="L810" i="2"/>
  <c r="M810" i="2"/>
  <c r="N810" i="2"/>
  <c r="K811" i="2"/>
  <c r="L811" i="2"/>
  <c r="M811" i="2"/>
  <c r="N811" i="2"/>
  <c r="K812" i="2"/>
  <c r="L812" i="2"/>
  <c r="M812" i="2"/>
  <c r="N812" i="2"/>
  <c r="K813" i="2"/>
  <c r="L813" i="2"/>
  <c r="M813" i="2"/>
  <c r="N813" i="2"/>
  <c r="K814" i="2"/>
  <c r="L814" i="2"/>
  <c r="M814" i="2"/>
  <c r="N814" i="2"/>
  <c r="K815" i="2"/>
  <c r="L815" i="2"/>
  <c r="M815" i="2"/>
  <c r="N815" i="2"/>
  <c r="K816" i="2"/>
  <c r="L816" i="2"/>
  <c r="M816" i="2"/>
  <c r="N816" i="2"/>
  <c r="K817" i="2"/>
  <c r="L817" i="2"/>
  <c r="M817" i="2"/>
  <c r="N817" i="2"/>
  <c r="K818" i="2"/>
  <c r="L818" i="2"/>
  <c r="M818" i="2"/>
  <c r="N818" i="2"/>
  <c r="K819" i="2"/>
  <c r="L819" i="2"/>
  <c r="M819" i="2"/>
  <c r="N819" i="2"/>
  <c r="K820" i="2"/>
  <c r="L820" i="2"/>
  <c r="M820" i="2"/>
  <c r="N820" i="2"/>
  <c r="K821" i="2"/>
  <c r="L821" i="2"/>
  <c r="M821" i="2"/>
  <c r="N821" i="2"/>
  <c r="K822" i="2"/>
  <c r="L822" i="2"/>
  <c r="M822" i="2"/>
  <c r="N822" i="2"/>
  <c r="K823" i="2"/>
  <c r="L823" i="2"/>
  <c r="M823" i="2"/>
  <c r="N823" i="2"/>
  <c r="K824" i="2"/>
  <c r="L824" i="2"/>
  <c r="M824" i="2"/>
  <c r="N824" i="2"/>
  <c r="K825" i="2"/>
  <c r="L825" i="2"/>
  <c r="M825" i="2"/>
  <c r="N825" i="2"/>
  <c r="K826" i="2"/>
  <c r="L826" i="2"/>
  <c r="M826" i="2"/>
  <c r="N826" i="2"/>
  <c r="K827" i="2"/>
  <c r="L827" i="2"/>
  <c r="M827" i="2"/>
  <c r="N827" i="2"/>
  <c r="K828" i="2"/>
  <c r="L828" i="2"/>
  <c r="M828" i="2"/>
  <c r="N828" i="2"/>
  <c r="K829" i="2"/>
  <c r="L829" i="2"/>
  <c r="M829" i="2"/>
  <c r="N829" i="2"/>
  <c r="K830" i="2"/>
  <c r="L830" i="2"/>
  <c r="M830" i="2"/>
  <c r="N830" i="2"/>
  <c r="K831" i="2"/>
  <c r="L831" i="2"/>
  <c r="M831" i="2"/>
  <c r="N831" i="2"/>
  <c r="K832" i="2"/>
  <c r="L832" i="2"/>
  <c r="M832" i="2"/>
  <c r="N832" i="2"/>
  <c r="K833" i="2"/>
  <c r="L833" i="2"/>
  <c r="M833" i="2"/>
  <c r="N833" i="2"/>
  <c r="K834" i="2"/>
  <c r="L834" i="2"/>
  <c r="M834" i="2"/>
  <c r="N834" i="2"/>
  <c r="K835" i="2"/>
  <c r="L835" i="2"/>
  <c r="M835" i="2"/>
  <c r="N835" i="2"/>
  <c r="K836" i="2"/>
  <c r="L836" i="2"/>
  <c r="M836" i="2"/>
  <c r="N836" i="2"/>
  <c r="K837" i="2"/>
  <c r="L837" i="2"/>
  <c r="M837" i="2"/>
  <c r="N837" i="2"/>
  <c r="K838" i="2"/>
  <c r="L838" i="2"/>
  <c r="M838" i="2"/>
  <c r="N838" i="2"/>
  <c r="K839" i="2"/>
  <c r="L839" i="2"/>
  <c r="M839" i="2"/>
  <c r="N839" i="2"/>
  <c r="K840" i="2"/>
  <c r="L840" i="2"/>
  <c r="M840" i="2"/>
  <c r="N840" i="2"/>
  <c r="K841" i="2"/>
  <c r="L841" i="2"/>
  <c r="M841" i="2"/>
  <c r="N841" i="2"/>
  <c r="K842" i="2"/>
  <c r="L842" i="2"/>
  <c r="M842" i="2"/>
  <c r="N842" i="2"/>
  <c r="K843" i="2"/>
  <c r="L843" i="2"/>
  <c r="M843" i="2"/>
  <c r="N843" i="2"/>
  <c r="K844" i="2"/>
  <c r="L844" i="2"/>
  <c r="M844" i="2"/>
  <c r="N844" i="2"/>
  <c r="K845" i="2"/>
  <c r="L845" i="2"/>
  <c r="M845" i="2"/>
  <c r="N845" i="2"/>
  <c r="K846" i="2"/>
  <c r="L846" i="2"/>
  <c r="M846" i="2"/>
  <c r="N846" i="2"/>
  <c r="K847" i="2"/>
  <c r="L847" i="2"/>
  <c r="M847" i="2"/>
  <c r="N847" i="2"/>
  <c r="K848" i="2"/>
  <c r="L848" i="2"/>
  <c r="M848" i="2"/>
  <c r="N848" i="2"/>
  <c r="K849" i="2"/>
  <c r="L849" i="2"/>
  <c r="M849" i="2"/>
  <c r="N849" i="2"/>
  <c r="K850" i="2"/>
  <c r="L850" i="2"/>
  <c r="M850" i="2"/>
  <c r="N850" i="2"/>
  <c r="K851" i="2"/>
  <c r="L851" i="2"/>
  <c r="M851" i="2"/>
  <c r="N851" i="2"/>
  <c r="K852" i="2"/>
  <c r="L852" i="2"/>
  <c r="M852" i="2"/>
  <c r="N852" i="2"/>
  <c r="K853" i="2"/>
  <c r="L853" i="2"/>
  <c r="M853" i="2"/>
  <c r="N853" i="2"/>
  <c r="K854" i="2"/>
  <c r="L854" i="2"/>
  <c r="M854" i="2"/>
  <c r="N854" i="2"/>
  <c r="K855" i="2"/>
  <c r="L855" i="2"/>
  <c r="M855" i="2"/>
  <c r="N855" i="2"/>
  <c r="K856" i="2"/>
  <c r="L856" i="2"/>
  <c r="M856" i="2"/>
  <c r="N856" i="2"/>
  <c r="K857" i="2"/>
  <c r="L857" i="2"/>
  <c r="M857" i="2"/>
  <c r="N857" i="2"/>
  <c r="K858" i="2"/>
  <c r="L858" i="2"/>
  <c r="M858" i="2"/>
  <c r="N858" i="2"/>
  <c r="K859" i="2"/>
  <c r="L859" i="2"/>
  <c r="M859" i="2"/>
  <c r="N859" i="2"/>
  <c r="K860" i="2"/>
  <c r="L860" i="2"/>
  <c r="M860" i="2"/>
  <c r="N860" i="2"/>
  <c r="K861" i="2"/>
  <c r="L861" i="2"/>
  <c r="M861" i="2"/>
  <c r="N861" i="2"/>
  <c r="K862" i="2"/>
  <c r="L862" i="2"/>
  <c r="M862" i="2"/>
  <c r="N862" i="2"/>
  <c r="K863" i="2"/>
  <c r="L863" i="2"/>
  <c r="M863" i="2"/>
  <c r="N863" i="2"/>
  <c r="K864" i="2"/>
  <c r="L864" i="2"/>
  <c r="M864" i="2"/>
  <c r="N864" i="2"/>
  <c r="K865" i="2"/>
  <c r="L865" i="2"/>
  <c r="M865" i="2"/>
  <c r="N865" i="2"/>
  <c r="K866" i="2"/>
  <c r="L866" i="2"/>
  <c r="M866" i="2"/>
  <c r="N866" i="2"/>
  <c r="K867" i="2"/>
  <c r="L867" i="2"/>
  <c r="M867" i="2"/>
  <c r="N867" i="2"/>
  <c r="K868" i="2"/>
  <c r="L868" i="2"/>
  <c r="M868" i="2"/>
  <c r="N868" i="2"/>
  <c r="K869" i="2"/>
  <c r="L869" i="2"/>
  <c r="M869" i="2"/>
  <c r="N869" i="2"/>
  <c r="K870" i="2"/>
  <c r="L870" i="2"/>
  <c r="M870" i="2"/>
  <c r="N870" i="2"/>
  <c r="K871" i="2"/>
  <c r="L871" i="2"/>
  <c r="M871" i="2"/>
  <c r="N871" i="2"/>
  <c r="K872" i="2"/>
  <c r="L872" i="2"/>
  <c r="M872" i="2"/>
  <c r="N872" i="2"/>
  <c r="K873" i="2"/>
  <c r="L873" i="2"/>
  <c r="M873" i="2"/>
  <c r="N873" i="2"/>
  <c r="K874" i="2"/>
  <c r="L874" i="2"/>
  <c r="M874" i="2"/>
  <c r="N874" i="2"/>
  <c r="K875" i="2"/>
  <c r="L875" i="2"/>
  <c r="M875" i="2"/>
  <c r="N875" i="2"/>
  <c r="K876" i="2"/>
  <c r="L876" i="2"/>
  <c r="M876" i="2"/>
  <c r="N876" i="2"/>
  <c r="K877" i="2"/>
  <c r="L877" i="2"/>
  <c r="M877" i="2"/>
  <c r="N877" i="2"/>
  <c r="K878" i="2"/>
  <c r="L878" i="2"/>
  <c r="M878" i="2"/>
  <c r="N878" i="2"/>
  <c r="K879" i="2"/>
  <c r="L879" i="2"/>
  <c r="M879" i="2"/>
  <c r="N879" i="2"/>
  <c r="K880" i="2"/>
  <c r="L880" i="2"/>
  <c r="M880" i="2"/>
  <c r="N880" i="2"/>
  <c r="K881" i="2"/>
  <c r="L881" i="2"/>
  <c r="M881" i="2"/>
  <c r="N881" i="2"/>
  <c r="K882" i="2"/>
  <c r="L882" i="2"/>
  <c r="M882" i="2"/>
  <c r="N882" i="2"/>
  <c r="K883" i="2"/>
  <c r="L883" i="2"/>
  <c r="M883" i="2"/>
  <c r="N883" i="2"/>
  <c r="K884" i="2"/>
  <c r="L884" i="2"/>
  <c r="M884" i="2"/>
  <c r="N884" i="2"/>
  <c r="K885" i="2"/>
  <c r="L885" i="2"/>
  <c r="M885" i="2"/>
  <c r="N885" i="2"/>
  <c r="K886" i="2"/>
  <c r="L886" i="2"/>
  <c r="M886" i="2"/>
  <c r="N886" i="2"/>
  <c r="K887" i="2"/>
  <c r="L887" i="2"/>
  <c r="M887" i="2"/>
  <c r="N887" i="2"/>
  <c r="K888" i="2"/>
  <c r="L888" i="2"/>
  <c r="M888" i="2"/>
  <c r="N888" i="2"/>
  <c r="K889" i="2"/>
  <c r="L889" i="2"/>
  <c r="M889" i="2"/>
  <c r="N889" i="2"/>
  <c r="K890" i="2"/>
  <c r="L890" i="2"/>
  <c r="M890" i="2"/>
  <c r="N890" i="2"/>
  <c r="K891" i="2"/>
  <c r="L891" i="2"/>
  <c r="M891" i="2"/>
  <c r="N891" i="2"/>
  <c r="K892" i="2"/>
  <c r="L892" i="2"/>
  <c r="M892" i="2"/>
  <c r="N892" i="2"/>
  <c r="K893" i="2"/>
  <c r="L893" i="2"/>
  <c r="M893" i="2"/>
  <c r="N893" i="2"/>
  <c r="K894" i="2"/>
  <c r="L894" i="2"/>
  <c r="M894" i="2"/>
  <c r="N894" i="2"/>
  <c r="K895" i="2"/>
  <c r="L895" i="2"/>
  <c r="M895" i="2"/>
  <c r="N895" i="2"/>
  <c r="K896" i="2"/>
  <c r="L896" i="2"/>
  <c r="M896" i="2"/>
  <c r="N896" i="2"/>
  <c r="K897" i="2"/>
  <c r="L897" i="2"/>
  <c r="M897" i="2"/>
  <c r="N897" i="2"/>
  <c r="K898" i="2"/>
  <c r="L898" i="2"/>
  <c r="M898" i="2"/>
  <c r="N898" i="2"/>
  <c r="K899" i="2"/>
  <c r="L899" i="2"/>
  <c r="M899" i="2"/>
  <c r="N899" i="2"/>
  <c r="K900" i="2"/>
  <c r="L900" i="2"/>
  <c r="M900" i="2"/>
  <c r="N900" i="2"/>
  <c r="K901" i="2"/>
  <c r="L901" i="2"/>
  <c r="M901" i="2"/>
  <c r="N901" i="2"/>
  <c r="K902" i="2"/>
  <c r="L902" i="2"/>
  <c r="M902" i="2"/>
  <c r="N902" i="2"/>
  <c r="K903" i="2"/>
  <c r="L903" i="2"/>
  <c r="M903" i="2"/>
  <c r="N903" i="2"/>
  <c r="K904" i="2"/>
  <c r="L904" i="2"/>
  <c r="M904" i="2"/>
  <c r="N904" i="2"/>
  <c r="K905" i="2"/>
  <c r="L905" i="2"/>
  <c r="M905" i="2"/>
  <c r="N905" i="2"/>
  <c r="K906" i="2"/>
  <c r="L906" i="2"/>
  <c r="M906" i="2"/>
  <c r="N906" i="2"/>
  <c r="K907" i="2"/>
  <c r="L907" i="2"/>
  <c r="M907" i="2"/>
  <c r="N907" i="2"/>
  <c r="K908" i="2"/>
  <c r="L908" i="2"/>
  <c r="M908" i="2"/>
  <c r="N908" i="2"/>
  <c r="K909" i="2"/>
  <c r="L909" i="2"/>
  <c r="M909" i="2"/>
  <c r="N909" i="2"/>
  <c r="K910" i="2"/>
  <c r="L910" i="2"/>
  <c r="M910" i="2"/>
  <c r="N910" i="2"/>
  <c r="K911" i="2"/>
  <c r="L911" i="2"/>
  <c r="M911" i="2"/>
  <c r="N911" i="2"/>
  <c r="K912" i="2"/>
  <c r="L912" i="2"/>
  <c r="M912" i="2"/>
  <c r="N912" i="2"/>
  <c r="K913" i="2"/>
  <c r="L913" i="2"/>
  <c r="M913" i="2"/>
  <c r="N913" i="2"/>
  <c r="K914" i="2"/>
  <c r="L914" i="2"/>
  <c r="M914" i="2"/>
  <c r="N914" i="2"/>
  <c r="K915" i="2"/>
  <c r="L915" i="2"/>
  <c r="M915" i="2"/>
  <c r="N915" i="2"/>
  <c r="K916" i="2"/>
  <c r="L916" i="2"/>
  <c r="M916" i="2"/>
  <c r="N916" i="2"/>
  <c r="K917" i="2"/>
  <c r="L917" i="2"/>
  <c r="M917" i="2"/>
  <c r="N917" i="2"/>
  <c r="K918" i="2"/>
  <c r="L918" i="2"/>
  <c r="M918" i="2"/>
  <c r="N918" i="2"/>
  <c r="K919" i="2"/>
  <c r="L919" i="2"/>
  <c r="M919" i="2"/>
  <c r="N919" i="2"/>
  <c r="K920" i="2"/>
  <c r="L920" i="2"/>
  <c r="M920" i="2"/>
  <c r="N920" i="2"/>
  <c r="K921" i="2"/>
  <c r="L921" i="2"/>
  <c r="M921" i="2"/>
  <c r="N921" i="2"/>
  <c r="K922" i="2"/>
  <c r="L922" i="2"/>
  <c r="M922" i="2"/>
  <c r="N922" i="2"/>
  <c r="K923" i="2"/>
  <c r="L923" i="2"/>
  <c r="M923" i="2"/>
  <c r="N923" i="2"/>
  <c r="K924" i="2"/>
  <c r="L924" i="2"/>
  <c r="M924" i="2"/>
  <c r="N924" i="2"/>
  <c r="K925" i="2"/>
  <c r="L925" i="2"/>
  <c r="M925" i="2"/>
  <c r="N925" i="2"/>
  <c r="K926" i="2"/>
  <c r="L926" i="2"/>
  <c r="M926" i="2"/>
  <c r="N926" i="2"/>
  <c r="K927" i="2"/>
  <c r="L927" i="2"/>
  <c r="M927" i="2"/>
  <c r="N927" i="2"/>
  <c r="K928" i="2"/>
  <c r="L928" i="2"/>
  <c r="M928" i="2"/>
  <c r="N928" i="2"/>
  <c r="K929" i="2"/>
  <c r="L929" i="2"/>
  <c r="M929" i="2"/>
  <c r="N929" i="2"/>
  <c r="K930" i="2"/>
  <c r="L930" i="2"/>
  <c r="M930" i="2"/>
  <c r="N930" i="2"/>
  <c r="K931" i="2"/>
  <c r="L931" i="2"/>
  <c r="M931" i="2"/>
  <c r="N931" i="2"/>
  <c r="K932" i="2"/>
  <c r="L932" i="2"/>
  <c r="M932" i="2"/>
  <c r="N932" i="2"/>
  <c r="K933" i="2"/>
  <c r="L933" i="2"/>
  <c r="M933" i="2"/>
  <c r="N933" i="2"/>
  <c r="K934" i="2"/>
  <c r="L934" i="2"/>
  <c r="M934" i="2"/>
  <c r="N934" i="2"/>
  <c r="K935" i="2"/>
  <c r="L935" i="2"/>
  <c r="M935" i="2"/>
  <c r="N935" i="2"/>
  <c r="K936" i="2"/>
  <c r="L936" i="2"/>
  <c r="M936" i="2"/>
  <c r="N936" i="2"/>
  <c r="K937" i="2"/>
  <c r="L937" i="2"/>
  <c r="M937" i="2"/>
  <c r="N937" i="2"/>
  <c r="K938" i="2"/>
  <c r="L938" i="2"/>
  <c r="M938" i="2"/>
  <c r="N938" i="2"/>
  <c r="K939" i="2"/>
  <c r="L939" i="2"/>
  <c r="M939" i="2"/>
  <c r="N939" i="2"/>
  <c r="K940" i="2"/>
  <c r="L940" i="2"/>
  <c r="M940" i="2"/>
  <c r="N940" i="2"/>
  <c r="K941" i="2"/>
  <c r="L941" i="2"/>
  <c r="M941" i="2"/>
  <c r="N941" i="2"/>
  <c r="K942" i="2"/>
  <c r="L942" i="2"/>
  <c r="M942" i="2"/>
  <c r="N942" i="2"/>
  <c r="K943" i="2"/>
  <c r="L943" i="2"/>
  <c r="M943" i="2"/>
  <c r="N943" i="2"/>
  <c r="K944" i="2"/>
  <c r="L944" i="2"/>
  <c r="M944" i="2"/>
  <c r="N944" i="2"/>
  <c r="K945" i="2"/>
  <c r="L945" i="2"/>
  <c r="M945" i="2"/>
  <c r="N945" i="2"/>
  <c r="K946" i="2"/>
  <c r="L946" i="2"/>
  <c r="M946" i="2"/>
  <c r="N946" i="2"/>
  <c r="K947" i="2"/>
  <c r="L947" i="2"/>
  <c r="M947" i="2"/>
  <c r="N947" i="2"/>
  <c r="K948" i="2"/>
  <c r="L948" i="2"/>
  <c r="M948" i="2"/>
  <c r="N948" i="2"/>
  <c r="K949" i="2"/>
  <c r="L949" i="2"/>
  <c r="M949" i="2"/>
  <c r="N949" i="2"/>
  <c r="K950" i="2"/>
  <c r="L950" i="2"/>
  <c r="M950" i="2"/>
  <c r="N950" i="2"/>
  <c r="K951" i="2"/>
  <c r="L951" i="2"/>
  <c r="M951" i="2"/>
  <c r="N951" i="2"/>
  <c r="K952" i="2"/>
  <c r="L952" i="2"/>
  <c r="M952" i="2"/>
  <c r="N952" i="2"/>
  <c r="K953" i="2"/>
  <c r="L953" i="2"/>
  <c r="M953" i="2"/>
  <c r="N953" i="2"/>
  <c r="K954" i="2"/>
  <c r="L954" i="2"/>
  <c r="M954" i="2"/>
  <c r="N954" i="2"/>
  <c r="K955" i="2"/>
  <c r="L955" i="2"/>
  <c r="M955" i="2"/>
  <c r="N955" i="2"/>
  <c r="K956" i="2"/>
  <c r="L956" i="2"/>
  <c r="M956" i="2"/>
  <c r="N956" i="2"/>
  <c r="K957" i="2"/>
  <c r="L957" i="2"/>
  <c r="M957" i="2"/>
  <c r="N957" i="2"/>
  <c r="K958" i="2"/>
  <c r="L958" i="2"/>
  <c r="M958" i="2"/>
  <c r="N958" i="2"/>
  <c r="K959" i="2"/>
  <c r="L959" i="2"/>
  <c r="M959" i="2"/>
  <c r="N959" i="2"/>
  <c r="K960" i="2"/>
  <c r="L960" i="2"/>
  <c r="M960" i="2"/>
  <c r="N960" i="2"/>
  <c r="K961" i="2"/>
  <c r="L961" i="2"/>
  <c r="M961" i="2"/>
  <c r="N961" i="2"/>
  <c r="K962" i="2"/>
  <c r="L962" i="2"/>
  <c r="M962" i="2"/>
  <c r="N962" i="2"/>
  <c r="K963" i="2"/>
  <c r="L963" i="2"/>
  <c r="M963" i="2"/>
  <c r="N963" i="2"/>
  <c r="K964" i="2"/>
  <c r="L964" i="2"/>
  <c r="M964" i="2"/>
  <c r="N964" i="2"/>
  <c r="K965" i="2"/>
  <c r="L965" i="2"/>
  <c r="M965" i="2"/>
  <c r="N965" i="2"/>
  <c r="K966" i="2"/>
  <c r="L966" i="2"/>
  <c r="M966" i="2"/>
  <c r="N966" i="2"/>
  <c r="K967" i="2"/>
  <c r="L967" i="2"/>
  <c r="M967" i="2"/>
  <c r="N967" i="2"/>
  <c r="K968" i="2"/>
  <c r="L968" i="2"/>
  <c r="M968" i="2"/>
  <c r="N968" i="2"/>
  <c r="K969" i="2"/>
  <c r="L969" i="2"/>
  <c r="M969" i="2"/>
  <c r="N969" i="2"/>
  <c r="K970" i="2"/>
  <c r="L970" i="2"/>
  <c r="M970" i="2"/>
  <c r="N970" i="2"/>
  <c r="K971" i="2"/>
  <c r="L971" i="2"/>
  <c r="M971" i="2"/>
  <c r="N971" i="2"/>
  <c r="K972" i="2"/>
  <c r="L972" i="2"/>
  <c r="M972" i="2"/>
  <c r="N972" i="2"/>
  <c r="K973" i="2"/>
  <c r="L973" i="2"/>
  <c r="M973" i="2"/>
  <c r="N973" i="2"/>
  <c r="K974" i="2"/>
  <c r="L974" i="2"/>
  <c r="M974" i="2"/>
  <c r="N974" i="2"/>
  <c r="K975" i="2"/>
  <c r="L975" i="2"/>
  <c r="M975" i="2"/>
  <c r="N975" i="2"/>
  <c r="K976" i="2"/>
  <c r="L976" i="2"/>
  <c r="M976" i="2"/>
  <c r="N976" i="2"/>
  <c r="K977" i="2"/>
  <c r="L977" i="2"/>
  <c r="M977" i="2"/>
  <c r="N977" i="2"/>
  <c r="K978" i="2"/>
  <c r="L978" i="2"/>
  <c r="M978" i="2"/>
  <c r="N978" i="2"/>
  <c r="K979" i="2"/>
  <c r="L979" i="2"/>
  <c r="M979" i="2"/>
  <c r="N979" i="2"/>
  <c r="K980" i="2"/>
  <c r="L980" i="2"/>
  <c r="M980" i="2"/>
  <c r="N980" i="2"/>
  <c r="K981" i="2"/>
  <c r="L981" i="2"/>
  <c r="M981" i="2"/>
  <c r="N981" i="2"/>
  <c r="K982" i="2"/>
  <c r="L982" i="2"/>
  <c r="M982" i="2"/>
  <c r="N982" i="2"/>
  <c r="K983" i="2"/>
  <c r="L983" i="2"/>
  <c r="M983" i="2"/>
  <c r="N983" i="2"/>
  <c r="K984" i="2"/>
  <c r="L984" i="2"/>
  <c r="M984" i="2"/>
  <c r="N984" i="2"/>
  <c r="K985" i="2"/>
  <c r="L985" i="2"/>
  <c r="M985" i="2"/>
  <c r="N985" i="2"/>
  <c r="K986" i="2"/>
  <c r="L986" i="2"/>
  <c r="M986" i="2"/>
  <c r="N986" i="2"/>
  <c r="K987" i="2"/>
  <c r="L987" i="2"/>
  <c r="M987" i="2"/>
  <c r="N987" i="2"/>
  <c r="K988" i="2"/>
  <c r="L988" i="2"/>
  <c r="M988" i="2"/>
  <c r="N988" i="2"/>
  <c r="K989" i="2"/>
  <c r="L989" i="2"/>
  <c r="M989" i="2"/>
  <c r="N989" i="2"/>
  <c r="K990" i="2"/>
  <c r="L990" i="2"/>
  <c r="M990" i="2"/>
  <c r="N990" i="2"/>
  <c r="K991" i="2"/>
  <c r="L991" i="2"/>
  <c r="M991" i="2"/>
  <c r="N991" i="2"/>
  <c r="K992" i="2"/>
  <c r="L992" i="2"/>
  <c r="M992" i="2"/>
  <c r="N992" i="2"/>
  <c r="K993" i="2"/>
  <c r="L993" i="2"/>
  <c r="M993" i="2"/>
  <c r="N993" i="2"/>
  <c r="K994" i="2"/>
  <c r="L994" i="2"/>
  <c r="M994" i="2"/>
  <c r="N994" i="2"/>
  <c r="K995" i="2"/>
  <c r="L995" i="2"/>
  <c r="M995" i="2"/>
  <c r="N995" i="2"/>
  <c r="K996" i="2"/>
  <c r="L996" i="2"/>
  <c r="M996" i="2"/>
  <c r="N996" i="2"/>
  <c r="K997" i="2"/>
  <c r="L997" i="2"/>
  <c r="M997" i="2"/>
  <c r="N997" i="2"/>
  <c r="K998" i="2"/>
  <c r="L998" i="2"/>
  <c r="M998" i="2"/>
  <c r="N998" i="2"/>
  <c r="K999" i="2"/>
  <c r="L999" i="2"/>
  <c r="M999" i="2"/>
  <c r="N999" i="2"/>
  <c r="K1000" i="2"/>
  <c r="L1000" i="2"/>
  <c r="M1000" i="2"/>
  <c r="N1000" i="2"/>
  <c r="K1001" i="2"/>
  <c r="L1001" i="2"/>
  <c r="M1001" i="2"/>
  <c r="N1001" i="2"/>
  <c r="K1002" i="2"/>
  <c r="L1002" i="2"/>
  <c r="M1002" i="2"/>
  <c r="N1002" i="2"/>
  <c r="K1003" i="2"/>
  <c r="L1003" i="2"/>
  <c r="M1003" i="2"/>
  <c r="N1003" i="2"/>
  <c r="K1004" i="2"/>
  <c r="L1004" i="2"/>
  <c r="M1004" i="2"/>
  <c r="N1004" i="2"/>
  <c r="K1005" i="2"/>
  <c r="L1005" i="2"/>
  <c r="M1005" i="2"/>
  <c r="N1005" i="2"/>
  <c r="K1006" i="2"/>
  <c r="L1006" i="2"/>
  <c r="M1006" i="2"/>
  <c r="N1006" i="2"/>
  <c r="K1007" i="2"/>
  <c r="L1007" i="2"/>
  <c r="M1007" i="2"/>
  <c r="N1007" i="2"/>
  <c r="K1008" i="2"/>
  <c r="L1008" i="2"/>
  <c r="M1008" i="2"/>
  <c r="N1008" i="2"/>
  <c r="K1009" i="2"/>
  <c r="L1009" i="2"/>
  <c r="M1009" i="2"/>
  <c r="N1009" i="2"/>
  <c r="K1010" i="2"/>
  <c r="L1010" i="2"/>
  <c r="M1010" i="2"/>
  <c r="N1010" i="2"/>
  <c r="K1011" i="2"/>
  <c r="L1011" i="2"/>
  <c r="M1011" i="2"/>
  <c r="N1011" i="2"/>
  <c r="K1012" i="2"/>
  <c r="L1012" i="2"/>
  <c r="M1012" i="2"/>
  <c r="N1012" i="2"/>
  <c r="K1013" i="2"/>
  <c r="L1013" i="2"/>
  <c r="M1013" i="2"/>
  <c r="N1013" i="2"/>
  <c r="K1014" i="2"/>
  <c r="L1014" i="2"/>
  <c r="M1014" i="2"/>
  <c r="N1014" i="2"/>
  <c r="K1015" i="2"/>
  <c r="L1015" i="2"/>
  <c r="M1015" i="2"/>
  <c r="N1015" i="2"/>
  <c r="K1016" i="2"/>
  <c r="L1016" i="2"/>
  <c r="M1016" i="2"/>
  <c r="N1016" i="2"/>
  <c r="K1017" i="2"/>
  <c r="L1017" i="2"/>
  <c r="M1017" i="2"/>
  <c r="N1017" i="2"/>
  <c r="K1018" i="2"/>
  <c r="L1018" i="2"/>
  <c r="M1018" i="2"/>
  <c r="N1018" i="2"/>
  <c r="K1019" i="2"/>
  <c r="L1019" i="2"/>
  <c r="M1019" i="2"/>
  <c r="N1019" i="2"/>
  <c r="K1020" i="2"/>
  <c r="L1020" i="2"/>
  <c r="M1020" i="2"/>
  <c r="N1020" i="2"/>
  <c r="K1021" i="2"/>
  <c r="L1021" i="2"/>
  <c r="M1021" i="2"/>
  <c r="N1021" i="2"/>
  <c r="K1022" i="2"/>
  <c r="L1022" i="2"/>
  <c r="M1022" i="2"/>
  <c r="N1022" i="2"/>
  <c r="K1023" i="2"/>
  <c r="L1023" i="2"/>
  <c r="M1023" i="2"/>
  <c r="N1023" i="2"/>
  <c r="K1024" i="2"/>
  <c r="L1024" i="2"/>
  <c r="M1024" i="2"/>
  <c r="N1024" i="2"/>
  <c r="K1025" i="2"/>
  <c r="L1025" i="2"/>
  <c r="M1025" i="2"/>
  <c r="N1025" i="2"/>
  <c r="K1026" i="2"/>
  <c r="L1026" i="2"/>
  <c r="M1026" i="2"/>
  <c r="N1026" i="2"/>
  <c r="K1027" i="2"/>
  <c r="L1027" i="2"/>
  <c r="M1027" i="2"/>
  <c r="N1027" i="2"/>
  <c r="K1028" i="2"/>
  <c r="L1028" i="2"/>
  <c r="M1028" i="2"/>
  <c r="N1028" i="2"/>
  <c r="K1029" i="2"/>
  <c r="L1029" i="2"/>
  <c r="M1029" i="2"/>
  <c r="N1029" i="2"/>
  <c r="K1030" i="2"/>
  <c r="L1030" i="2"/>
  <c r="M1030" i="2"/>
  <c r="N1030" i="2"/>
  <c r="K1031" i="2"/>
  <c r="L1031" i="2"/>
  <c r="M1031" i="2"/>
  <c r="N1031" i="2"/>
  <c r="K1032" i="2"/>
  <c r="L1032" i="2"/>
  <c r="M1032" i="2"/>
  <c r="N1032" i="2"/>
  <c r="K1033" i="2"/>
  <c r="L1033" i="2"/>
  <c r="M1033" i="2"/>
  <c r="N1033" i="2"/>
  <c r="K1034" i="2"/>
  <c r="L1034" i="2"/>
  <c r="M1034" i="2"/>
  <c r="N1034" i="2"/>
  <c r="K1035" i="2"/>
  <c r="L1035" i="2"/>
  <c r="M1035" i="2"/>
  <c r="N1035" i="2"/>
  <c r="K1036" i="2"/>
  <c r="L1036" i="2"/>
  <c r="M1036" i="2"/>
  <c r="N1036" i="2"/>
  <c r="K1037" i="2"/>
  <c r="L1037" i="2"/>
  <c r="M1037" i="2"/>
  <c r="N1037" i="2"/>
  <c r="K1038" i="2"/>
  <c r="L1038" i="2"/>
  <c r="M1038" i="2"/>
  <c r="N1038" i="2"/>
  <c r="K1039" i="2"/>
  <c r="L1039" i="2"/>
  <c r="M1039" i="2"/>
  <c r="N1039" i="2"/>
  <c r="K1040" i="2"/>
  <c r="L1040" i="2"/>
  <c r="M1040" i="2"/>
  <c r="N1040" i="2"/>
  <c r="K1041" i="2"/>
  <c r="L1041" i="2"/>
  <c r="M1041" i="2"/>
  <c r="N1041" i="2"/>
  <c r="K1042" i="2"/>
  <c r="L1042" i="2"/>
  <c r="M1042" i="2"/>
  <c r="N1042" i="2"/>
  <c r="K1043" i="2"/>
  <c r="L1043" i="2"/>
  <c r="M1043" i="2"/>
  <c r="N1043" i="2"/>
  <c r="K1044" i="2"/>
  <c r="L1044" i="2"/>
  <c r="M1044" i="2"/>
  <c r="N1044" i="2"/>
  <c r="K1045" i="2"/>
  <c r="L1045" i="2"/>
  <c r="M1045" i="2"/>
  <c r="N1045" i="2"/>
  <c r="K1046" i="2"/>
  <c r="L1046" i="2"/>
  <c r="M1046" i="2"/>
  <c r="N1046" i="2"/>
  <c r="K1047" i="2"/>
  <c r="L1047" i="2"/>
  <c r="M1047" i="2"/>
  <c r="N1047" i="2"/>
  <c r="K1048" i="2"/>
  <c r="L1048" i="2"/>
  <c r="M1048" i="2"/>
  <c r="N1048" i="2"/>
  <c r="K1049" i="2"/>
  <c r="L1049" i="2"/>
  <c r="M1049" i="2"/>
  <c r="N1049" i="2"/>
  <c r="K1050" i="2"/>
  <c r="L1050" i="2"/>
  <c r="M1050" i="2"/>
  <c r="N1050" i="2"/>
  <c r="K1051" i="2"/>
  <c r="L1051" i="2"/>
  <c r="M1051" i="2"/>
  <c r="N1051" i="2"/>
  <c r="K1052" i="2"/>
  <c r="L1052" i="2"/>
  <c r="M1052" i="2"/>
  <c r="N1052" i="2"/>
  <c r="K1053" i="2"/>
  <c r="L1053" i="2"/>
  <c r="M1053" i="2"/>
  <c r="N1053" i="2"/>
  <c r="K1054" i="2"/>
  <c r="L1054" i="2"/>
  <c r="M1054" i="2"/>
  <c r="N1054" i="2"/>
  <c r="K1055" i="2"/>
  <c r="L1055" i="2"/>
  <c r="M1055" i="2"/>
  <c r="N1055" i="2"/>
  <c r="K1056" i="2"/>
  <c r="L1056" i="2"/>
  <c r="M1056" i="2"/>
  <c r="N1056" i="2"/>
  <c r="K1057" i="2"/>
  <c r="L1057" i="2"/>
  <c r="M1057" i="2"/>
  <c r="N1057" i="2"/>
  <c r="K1058" i="2"/>
  <c r="L1058" i="2"/>
  <c r="M1058" i="2"/>
  <c r="N1058" i="2"/>
  <c r="K1059" i="2"/>
  <c r="L1059" i="2"/>
  <c r="M1059" i="2"/>
  <c r="N1059" i="2"/>
  <c r="K1060" i="2"/>
  <c r="L1060" i="2"/>
  <c r="M1060" i="2"/>
  <c r="N1060" i="2"/>
  <c r="K1061" i="2"/>
  <c r="L1061" i="2"/>
  <c r="M1061" i="2"/>
  <c r="N1061" i="2"/>
  <c r="K1062" i="2"/>
  <c r="L1062" i="2"/>
  <c r="M1062" i="2"/>
  <c r="N1062" i="2"/>
  <c r="K1063" i="2"/>
  <c r="L1063" i="2"/>
  <c r="M1063" i="2"/>
  <c r="N1063" i="2"/>
  <c r="K1064" i="2"/>
  <c r="L1064" i="2"/>
  <c r="M1064" i="2"/>
  <c r="N1064" i="2"/>
  <c r="K1065" i="2"/>
  <c r="L1065" i="2"/>
  <c r="M1065" i="2"/>
  <c r="N1065" i="2"/>
  <c r="K1066" i="2"/>
  <c r="L1066" i="2"/>
  <c r="M1066" i="2"/>
  <c r="N1066" i="2"/>
  <c r="K1067" i="2"/>
  <c r="L1067" i="2"/>
  <c r="M1067" i="2"/>
  <c r="N1067" i="2"/>
  <c r="K1068" i="2"/>
  <c r="L1068" i="2"/>
  <c r="M1068" i="2"/>
  <c r="N1068" i="2"/>
  <c r="K1069" i="2"/>
  <c r="L1069" i="2"/>
  <c r="M1069" i="2"/>
  <c r="N1069" i="2"/>
  <c r="K1070" i="2"/>
  <c r="L1070" i="2"/>
  <c r="M1070" i="2"/>
  <c r="N1070" i="2"/>
  <c r="K1071" i="2"/>
  <c r="L1071" i="2"/>
  <c r="M1071" i="2"/>
  <c r="N1071" i="2"/>
  <c r="K1072" i="2"/>
  <c r="L1072" i="2"/>
  <c r="M1072" i="2"/>
  <c r="N1072" i="2"/>
  <c r="K1073" i="2"/>
  <c r="L1073" i="2"/>
  <c r="M1073" i="2"/>
  <c r="N1073" i="2"/>
  <c r="K1074" i="2"/>
  <c r="L1074" i="2"/>
  <c r="M1074" i="2"/>
  <c r="N1074" i="2"/>
  <c r="K1075" i="2"/>
  <c r="L1075" i="2"/>
  <c r="M1075" i="2"/>
  <c r="N1075" i="2"/>
  <c r="K1076" i="2"/>
  <c r="L1076" i="2"/>
  <c r="M1076" i="2"/>
  <c r="N1076" i="2"/>
  <c r="K1077" i="2"/>
  <c r="L1077" i="2"/>
  <c r="M1077" i="2"/>
  <c r="N1077" i="2"/>
  <c r="K1078" i="2"/>
  <c r="L1078" i="2"/>
  <c r="M1078" i="2"/>
  <c r="N1078" i="2"/>
  <c r="K1079" i="2"/>
  <c r="L1079" i="2"/>
  <c r="M1079" i="2"/>
  <c r="N1079" i="2"/>
  <c r="K1080" i="2"/>
  <c r="L1080" i="2"/>
  <c r="M1080" i="2"/>
  <c r="N1080" i="2"/>
  <c r="K1081" i="2"/>
  <c r="L1081" i="2"/>
  <c r="M1081" i="2"/>
  <c r="N1081" i="2"/>
  <c r="K1082" i="2"/>
  <c r="L1082" i="2"/>
  <c r="M1082" i="2"/>
  <c r="N1082" i="2"/>
  <c r="K1083" i="2"/>
  <c r="L1083" i="2"/>
  <c r="M1083" i="2"/>
  <c r="N1083" i="2"/>
  <c r="K1084" i="2"/>
  <c r="L1084" i="2"/>
  <c r="M1084" i="2"/>
  <c r="N1084" i="2"/>
  <c r="K1085" i="2"/>
  <c r="L1085" i="2"/>
  <c r="M1085" i="2"/>
  <c r="N1085" i="2"/>
  <c r="K1086" i="2"/>
  <c r="L1086" i="2"/>
  <c r="M1086" i="2"/>
  <c r="N1086" i="2"/>
  <c r="U27" i="2" l="1"/>
  <c r="U26" i="2"/>
  <c r="U25" i="2"/>
  <c r="U24" i="2"/>
  <c r="T24" i="2"/>
  <c r="T26" i="2"/>
  <c r="S24" i="2"/>
  <c r="S30" i="2" s="1" a="1"/>
  <c r="S25" i="2"/>
  <c r="S38" i="2"/>
  <c r="U36" i="2" s="1" a="1"/>
  <c r="S39" i="2"/>
  <c r="T27" i="2"/>
  <c r="D43" i="1"/>
  <c r="C43" i="1"/>
  <c r="D40" i="1"/>
  <c r="C40" i="1"/>
  <c r="D36" i="1"/>
  <c r="C36" i="1"/>
  <c r="D35" i="1"/>
  <c r="C35" i="1"/>
  <c r="D25" i="1"/>
  <c r="C25" i="1"/>
  <c r="D24" i="1"/>
  <c r="C24" i="1"/>
  <c r="D23" i="1"/>
  <c r="C23" i="1"/>
  <c r="D18" i="1"/>
  <c r="D44" i="1" s="1"/>
  <c r="C18" i="1"/>
  <c r="C39" i="1" s="1"/>
  <c r="B18" i="1"/>
  <c r="C26" i="1" s="1"/>
  <c r="C31" i="1" s="1"/>
  <c r="D16" i="1"/>
  <c r="C16" i="1"/>
  <c r="B16" i="1"/>
  <c r="E13" i="1"/>
  <c r="E11" i="1"/>
  <c r="E5" i="1"/>
  <c r="E15" i="1" s="1"/>
  <c r="E16" i="1" s="1"/>
  <c r="E9" i="1" s="1"/>
  <c r="D4" i="1"/>
  <c r="C4" i="1"/>
  <c r="B4" i="1"/>
  <c r="E3" i="1"/>
  <c r="V36" i="2" l="1"/>
  <c r="W36" i="2"/>
  <c r="X36" i="2"/>
  <c r="U36" i="2"/>
  <c r="V30" i="2"/>
  <c r="V31" i="2"/>
  <c r="V32" i="2"/>
  <c r="V33" i="2"/>
  <c r="T31" i="2"/>
  <c r="T32" i="2"/>
  <c r="U32" i="2"/>
  <c r="S30" i="2"/>
  <c r="S31" i="2"/>
  <c r="S45" i="2" s="1"/>
  <c r="D18" i="2" s="1"/>
  <c r="S32" i="2"/>
  <c r="S46" i="2" s="1"/>
  <c r="D19" i="2" s="1"/>
  <c r="S33" i="2"/>
  <c r="U30" i="2"/>
  <c r="T30" i="2"/>
  <c r="U31" i="2"/>
  <c r="T33" i="2"/>
  <c r="U33" i="2"/>
  <c r="E4" i="1"/>
  <c r="E36" i="1"/>
  <c r="E40" i="1" s="1"/>
  <c r="D26" i="1"/>
  <c r="D31" i="1" s="1"/>
  <c r="D45" i="1"/>
  <c r="E18" i="1"/>
  <c r="B19" i="1"/>
  <c r="E25" i="1"/>
  <c r="E35" i="1"/>
  <c r="E43" i="1"/>
  <c r="C19" i="1"/>
  <c r="C27" i="1" s="1"/>
  <c r="E24" i="1"/>
  <c r="D39" i="1"/>
  <c r="C44" i="1"/>
  <c r="C45" i="1" s="1"/>
  <c r="E14" i="1"/>
  <c r="D19" i="1"/>
  <c r="D27" i="1" s="1"/>
  <c r="E23" i="1"/>
  <c r="S47" i="2" l="1"/>
  <c r="D20" i="2" s="1"/>
  <c r="S44" i="2"/>
  <c r="D17" i="2" s="1"/>
  <c r="E39" i="1"/>
  <c r="E44" i="1"/>
  <c r="E45" i="1" s="1"/>
  <c r="E26" i="1"/>
  <c r="E31" i="1" s="1"/>
  <c r="E19" i="1"/>
  <c r="E27" i="1" s="1"/>
</calcChain>
</file>

<file path=xl/sharedStrings.xml><?xml version="1.0" encoding="utf-8"?>
<sst xmlns="http://schemas.openxmlformats.org/spreadsheetml/2006/main" count="1206" uniqueCount="102">
  <si>
    <t>SEA Income Statement</t>
  </si>
  <si>
    <t>Total Operating Revenue</t>
  </si>
  <si>
    <t>Candidate derives these value using the info provided in the question.</t>
  </si>
  <si>
    <t>Total Expense</t>
  </si>
  <si>
    <t>Net Income</t>
  </si>
  <si>
    <t>SEA Balance Sheet</t>
  </si>
  <si>
    <t>Asset</t>
  </si>
  <si>
    <t>Liability</t>
  </si>
  <si>
    <t xml:space="preserve">  Capital</t>
  </si>
  <si>
    <t xml:space="preserve">  Retained Earnings</t>
  </si>
  <si>
    <t>Owner Equity</t>
  </si>
  <si>
    <t>Total Liabilities &amp; Equity</t>
  </si>
  <si>
    <t>Economic Capital</t>
  </si>
  <si>
    <t>Cost of Capital (6% of Economic Capital)</t>
  </si>
  <si>
    <t>KPIs Examples</t>
  </si>
  <si>
    <t>Candidate needs just two KPIs.  Don't penalize (again) if above numbers are wrong but calc is otherwise correct.</t>
  </si>
  <si>
    <t>1. Net Margin = Net Income/Total Operating Revenue</t>
  </si>
  <si>
    <t>2. Return of Assets = Net Income/Average Total Assets</t>
  </si>
  <si>
    <t>3. Return of Equity = Net Income/Average Equity</t>
  </si>
  <si>
    <t>4. Return of Economic Capital = Net Income/Average Economic Capital</t>
  </si>
  <si>
    <t>5. Net Income After Cost of Capital (NIACC)</t>
  </si>
  <si>
    <t>KRIs Examples</t>
  </si>
  <si>
    <t>Candidate needs just two KRIs.  Don't penalize (again) if above numbers are wrong but calc is otherwise correct.</t>
  </si>
  <si>
    <t>1. Return of Economic Capital &gt; Cost of Capital</t>
  </si>
  <si>
    <t xml:space="preserve">  Return of Economic Capital</t>
  </si>
  <si>
    <t xml:space="preserve">  Cost of Capital</t>
  </si>
  <si>
    <t>2. Owner Equity Exceeds 1-100 Tail Events</t>
  </si>
  <si>
    <t xml:space="preserve">    Owner Equity</t>
  </si>
  <si>
    <t xml:space="preserve">    Potential Loss from 1-100 Event</t>
  </si>
  <si>
    <t>3. Economic Capital exceeds 1-100 Tail Event</t>
  </si>
  <si>
    <t xml:space="preserve">    Economic Capital</t>
  </si>
  <si>
    <t>4. Owner Equity stays above 120% of Economic Capital</t>
  </si>
  <si>
    <t>M</t>
  </si>
  <si>
    <t>F</t>
  </si>
  <si>
    <t>Betas</t>
  </si>
  <si>
    <t>XTy</t>
  </si>
  <si>
    <t xml:space="preserve">&lt;---This is prepopulated. Do not manipulate. </t>
  </si>
  <si>
    <t>(XTX) ^ -1</t>
  </si>
  <si>
    <t>&lt;---Inputs for matrix inverse operation in next table. Do not change dimensions.</t>
  </si>
  <si>
    <t>XTX</t>
  </si>
  <si>
    <t>X4</t>
  </si>
  <si>
    <t>X3</t>
  </si>
  <si>
    <t>X2</t>
  </si>
  <si>
    <t>X1</t>
  </si>
  <si>
    <t>CSV</t>
  </si>
  <si>
    <t>GENDER</t>
  </si>
  <si>
    <t>Prem. Pay Period</t>
  </si>
  <si>
    <t>Ann. Prem</t>
  </si>
  <si>
    <t>Insured Volume('000)</t>
  </si>
  <si>
    <t>Attained Age</t>
  </si>
  <si>
    <t>GAAP Reserve</t>
  </si>
  <si>
    <t>(c) Optional: Candidate may use this box to provide commentary pertinent to their answer if needed.</t>
  </si>
  <si>
    <t xml:space="preserve">(c) Calculation: Provide calculation details in this section: </t>
  </si>
  <si>
    <t xml:space="preserve">Data provided for this calibration: </t>
  </si>
  <si>
    <r>
      <t>β</t>
    </r>
    <r>
      <rPr>
        <b/>
        <sz val="9.9"/>
        <rFont val="Calibri"/>
        <family val="2"/>
      </rPr>
      <t>4</t>
    </r>
  </si>
  <si>
    <r>
      <t>β</t>
    </r>
    <r>
      <rPr>
        <b/>
        <sz val="9.9"/>
        <rFont val="Calibri"/>
        <family val="2"/>
      </rPr>
      <t>3</t>
    </r>
  </si>
  <si>
    <r>
      <t>β</t>
    </r>
    <r>
      <rPr>
        <b/>
        <sz val="9.9"/>
        <rFont val="Calibri"/>
        <family val="2"/>
      </rPr>
      <t>2</t>
    </r>
  </si>
  <si>
    <r>
      <rPr>
        <b/>
        <sz val="11"/>
        <rFont val="Calibri"/>
        <family val="2"/>
      </rPr>
      <t>β</t>
    </r>
    <r>
      <rPr>
        <b/>
        <sz val="9.9"/>
        <rFont val="Calibri"/>
        <family val="2"/>
      </rPr>
      <t>1</t>
    </r>
  </si>
  <si>
    <t>Betas:</t>
  </si>
  <si>
    <t>(c) Provide final answer in the highlighted cells below:</t>
  </si>
  <si>
    <t>Calibrate the parameters of the proxy model using the unweighted Least Squares method. Show your work.</t>
  </si>
  <si>
    <t>(c)</t>
  </si>
  <si>
    <t xml:space="preserve">Using the data provided in the Excel spreadsheet: </t>
  </si>
  <si>
    <t>* MINVERSE - inverse of a matrix</t>
  </si>
  <si>
    <t>Where Age Function is:</t>
  </si>
  <si>
    <t>* MMULT - matrix multiplication</t>
  </si>
  <si>
    <t>* TRANSPOSE - transpose of a matrix</t>
  </si>
  <si>
    <t>The following excel functions will be useful in the computation of this problem</t>
  </si>
  <si>
    <t>ctrl+shift+enter executes array formula in excel</t>
  </si>
  <si>
    <t>Helpful Matrix inverse functionality information if matrix inverse table is accidentally changed:</t>
  </si>
  <si>
    <t>You determined the formula structure of the proxy model to be as follows:</t>
  </si>
  <si>
    <t>Question 6 - c</t>
  </si>
  <si>
    <t xml:space="preserve"> </t>
  </si>
  <si>
    <t>SEA is subject to the change in poltical condition between US and Canada. Monitoring should be put in place to counter any change in political relationship between thw countries  .</t>
  </si>
  <si>
    <t>Green</t>
  </si>
  <si>
    <t>Status</t>
  </si>
  <si>
    <t>Political Risk:</t>
  </si>
  <si>
    <t>Airworthinesss is one of the very important factors to run the operations smoothly which include high quiality maintanance work, training and retention of the qualified pilots, and state-of-art weather monitoring systems. Although SEA did not have major issues, but, it is critical.</t>
  </si>
  <si>
    <t>Operational Risk:</t>
  </si>
  <si>
    <t>Although SEA is in compliance with aviation and maritime regulations. But, SEA is at risk with the local noice ordinances. Coordination with local community to foster goodwill has to be continued in place and monitored.</t>
  </si>
  <si>
    <t>Orange</t>
  </si>
  <si>
    <t>Regulation Risk:</t>
  </si>
  <si>
    <t>Reputation is a very important factor to operate in the business. SEA is accident free so fact. There is no significant event at this point to affect SEA's reputation so far.</t>
  </si>
  <si>
    <t>Reputation Risk:</t>
  </si>
  <si>
    <t>Qualitative Evaluation of SEA Risk Exposure</t>
  </si>
  <si>
    <t>Own Equity exceeds 120% of Economic Capital. Company should review Economic Capital at least once a year</t>
  </si>
  <si>
    <t>Lower ROEC is mainly due to lower income. Should look into the performance vs. Industry.</t>
  </si>
  <si>
    <t>- Own Equity exceeds 120% of Economic Capital</t>
  </si>
  <si>
    <t>Red</t>
  </si>
  <si>
    <t>- Return of Average Economic Capital (ROEC)</t>
  </si>
  <si>
    <t>Owner Equity is more than emough to offset the 1-100 tail event and the gap is increasing</t>
  </si>
  <si>
    <t>Lower ROE is mainly due to lower income. Should look into the performance vs. Industry.</t>
  </si>
  <si>
    <t>- Owner Equity exceed 1-100 tail event (in millions)</t>
  </si>
  <si>
    <t>- Return of Average Equity (ROE)</t>
  </si>
  <si>
    <t>Dspite the declining of ROEC, the indicator still exceed the cost of capital.</t>
  </si>
  <si>
    <t xml:space="preserve">Lower income SEA results from the increase of the aircfaft fuel. SEA should into fuel cost reduction strategy </t>
  </si>
  <si>
    <t>- ROEC exceeds Cost of capital of 6%</t>
  </si>
  <si>
    <t>- Net Income After Cost of Capital (in millions)</t>
  </si>
  <si>
    <t>KRIs</t>
  </si>
  <si>
    <t>KPIs</t>
  </si>
  <si>
    <t>As of April 30, 2021</t>
  </si>
  <si>
    <t xml:space="preserve">Seaplane Expeditions and Aviation (SEA) Company Risk Dashboard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</si>
</sst>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5" x14ac:knownFonts="1">
    <font>
      <sz val="12"/>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i/>
      <sz val="12"/>
      <color theme="1"/>
      <name val="Calibri"/>
      <family val="2"/>
      <scheme val="minor"/>
    </font>
    <font>
      <b/>
      <sz val="11"/>
      <color theme="1"/>
      <name val="Calibri"/>
      <family val="2"/>
      <scheme val="minor"/>
    </font>
    <font>
      <b/>
      <sz val="11"/>
      <color rgb="FFFF0000"/>
      <name val="Calibri"/>
      <family val="2"/>
      <scheme val="minor"/>
    </font>
    <font>
      <i/>
      <sz val="11"/>
      <color theme="1"/>
      <name val="Calibri"/>
      <family val="2"/>
      <scheme val="minor"/>
    </font>
    <font>
      <b/>
      <i/>
      <sz val="11"/>
      <color theme="1"/>
      <name val="Calibri"/>
      <family val="2"/>
      <scheme val="minor"/>
    </font>
    <font>
      <sz val="12"/>
      <name val="Times New Roman"/>
      <family val="1"/>
    </font>
    <font>
      <sz val="11"/>
      <name val="Calibri"/>
      <family val="2"/>
      <scheme val="minor"/>
    </font>
    <font>
      <b/>
      <sz val="11"/>
      <name val="Calibri"/>
      <family val="2"/>
    </font>
    <font>
      <b/>
      <sz val="9.9"/>
      <name val="Calibri"/>
      <family val="2"/>
    </font>
    <font>
      <b/>
      <i/>
      <sz val="11"/>
      <name val="Calibri"/>
      <family val="2"/>
      <scheme val="minor"/>
    </font>
    <font>
      <sz val="11"/>
      <color rgb="FF002060"/>
      <name val="Calibri"/>
      <family val="2"/>
      <scheme val="minor"/>
    </font>
    <font>
      <sz val="12"/>
      <name val="Calibri"/>
      <family val="2"/>
      <scheme val="minor"/>
    </font>
    <font>
      <b/>
      <sz val="11"/>
      <name val="Calibri"/>
      <family val="2"/>
      <scheme val="minor"/>
    </font>
    <font>
      <u/>
      <sz val="11"/>
      <color theme="10"/>
      <name val="Calibri"/>
      <family val="2"/>
      <scheme val="minor"/>
    </font>
    <font>
      <b/>
      <u/>
      <sz val="11"/>
      <name val="Calibri"/>
      <family val="2"/>
      <scheme val="minor"/>
    </font>
    <font>
      <sz val="12"/>
      <color rgb="FF00B050"/>
      <name val="Calibri"/>
      <family val="2"/>
      <scheme val="minor"/>
    </font>
    <font>
      <sz val="12"/>
      <color theme="5"/>
      <name val="Calibri"/>
      <family val="2"/>
      <scheme val="minor"/>
    </font>
    <font>
      <sz val="12"/>
      <color rgb="FFFF0000"/>
      <name val="Calibri"/>
      <family val="2"/>
      <scheme val="minor"/>
    </font>
    <font>
      <b/>
      <u/>
      <sz val="12"/>
      <color theme="1"/>
      <name val="Calibri"/>
      <family val="2"/>
      <scheme val="minor"/>
    </font>
    <font>
      <b/>
      <sz val="10"/>
      <color theme="1"/>
      <name val="Calibri"/>
      <family val="2"/>
      <scheme val="minor"/>
    </font>
    <font>
      <b/>
      <sz val="14"/>
      <color theme="1"/>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rgb="FF92D050"/>
        <bgColor indexed="64"/>
      </patternFill>
    </fill>
    <fill>
      <patternFill patternType="solid">
        <fgColor theme="6" tint="0.59999389629810485"/>
        <bgColor indexed="64"/>
      </patternFill>
    </fill>
    <fill>
      <patternFill patternType="solid">
        <fgColor rgb="FFFFC000"/>
        <bgColor indexed="64"/>
      </patternFill>
    </fill>
    <fill>
      <patternFill patternType="solid">
        <fgColor theme="7" tint="0.59999389629810485"/>
        <bgColor indexed="64"/>
      </patternFill>
    </fill>
    <fill>
      <patternFill patternType="solid">
        <fgColor theme="0"/>
        <bgColor indexed="64"/>
      </patternFill>
    </fill>
    <fill>
      <patternFill patternType="solid">
        <fgColor theme="0" tint="-4.9989318521683403E-2"/>
        <bgColor indexed="64"/>
      </patternFill>
    </fill>
  </fills>
  <borders count="16">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auto="1"/>
      </right>
      <top/>
      <bottom/>
      <diagonal/>
    </border>
    <border>
      <left style="thin">
        <color indexed="64"/>
      </left>
      <right/>
      <top/>
      <bottom/>
      <diagonal/>
    </border>
    <border>
      <left style="thin">
        <color indexed="64"/>
      </left>
      <right style="thin">
        <color indexed="64"/>
      </right>
      <top/>
      <bottom/>
      <diagonal/>
    </border>
    <border>
      <left/>
      <right style="thin">
        <color auto="1"/>
      </right>
      <top style="thin">
        <color auto="1"/>
      </top>
      <bottom/>
      <diagonal/>
    </border>
    <border>
      <left/>
      <right/>
      <top style="thin">
        <color indexed="64"/>
      </top>
      <bottom/>
      <diagonal/>
    </border>
    <border>
      <left style="thin">
        <color auto="1"/>
      </left>
      <right/>
      <top style="thin">
        <color auto="1"/>
      </top>
      <bottom/>
      <diagonal/>
    </border>
  </borders>
  <cellStyleXfs count="4">
    <xf numFmtId="0" fontId="0" fillId="0" borderId="0"/>
    <xf numFmtId="0" fontId="2" fillId="0" borderId="0"/>
    <xf numFmtId="0" fontId="1" fillId="0" borderId="0"/>
    <xf numFmtId="0" fontId="17" fillId="0" borderId="0" applyNumberFormat="0" applyFill="0" applyBorder="0" applyAlignment="0" applyProtection="0"/>
  </cellStyleXfs>
  <cellXfs count="152">
    <xf numFmtId="0" fontId="0" fillId="0" borderId="0" xfId="0"/>
    <xf numFmtId="0" fontId="3" fillId="0" borderId="0" xfId="1" applyFont="1" applyAlignment="1">
      <alignment vertical="center"/>
    </xf>
    <xf numFmtId="0" fontId="2" fillId="0" borderId="0" xfId="1" applyAlignment="1">
      <alignment vertical="center"/>
    </xf>
    <xf numFmtId="0" fontId="2" fillId="0" borderId="0" xfId="1"/>
    <xf numFmtId="0" fontId="3" fillId="0" borderId="0" xfId="1" applyFont="1" applyAlignment="1">
      <alignment horizontal="center" vertical="center"/>
    </xf>
    <xf numFmtId="38" fontId="2" fillId="0" borderId="0" xfId="1" applyNumberFormat="1" applyAlignment="1">
      <alignment vertical="center"/>
    </xf>
    <xf numFmtId="38" fontId="2" fillId="2" borderId="1" xfId="1" applyNumberFormat="1" applyFill="1" applyBorder="1" applyAlignment="1">
      <alignment vertical="center"/>
    </xf>
    <xf numFmtId="0" fontId="4" fillId="2" borderId="0" xfId="1" applyFont="1" applyFill="1" applyAlignment="1">
      <alignment horizontal="left" vertical="center" indent="1"/>
    </xf>
    <xf numFmtId="0" fontId="2" fillId="2" borderId="0" xfId="1" applyFill="1"/>
    <xf numFmtId="38" fontId="2" fillId="2" borderId="2" xfId="1" applyNumberFormat="1" applyFill="1" applyBorder="1" applyAlignment="1">
      <alignment vertical="center"/>
    </xf>
    <xf numFmtId="38" fontId="3" fillId="0" borderId="0" xfId="1" applyNumberFormat="1" applyFont="1" applyAlignment="1">
      <alignment vertical="center"/>
    </xf>
    <xf numFmtId="38" fontId="3" fillId="2" borderId="3" xfId="1" applyNumberFormat="1" applyFont="1" applyFill="1" applyBorder="1" applyAlignment="1">
      <alignment vertical="center"/>
    </xf>
    <xf numFmtId="38" fontId="3" fillId="2" borderId="2" xfId="1" applyNumberFormat="1" applyFont="1" applyFill="1" applyBorder="1" applyAlignment="1">
      <alignment vertical="center"/>
    </xf>
    <xf numFmtId="38" fontId="3" fillId="2" borderId="4" xfId="1" applyNumberFormat="1" applyFont="1" applyFill="1" applyBorder="1" applyAlignment="1">
      <alignment vertical="center"/>
    </xf>
    <xf numFmtId="38" fontId="3" fillId="2" borderId="5" xfId="1" applyNumberFormat="1" applyFont="1" applyFill="1" applyBorder="1" applyAlignment="1">
      <alignment vertical="center"/>
    </xf>
    <xf numFmtId="38" fontId="3" fillId="2" borderId="6" xfId="1" applyNumberFormat="1" applyFont="1" applyFill="1" applyBorder="1" applyAlignment="1">
      <alignment vertical="center"/>
    </xf>
    <xf numFmtId="0" fontId="3" fillId="3" borderId="0" xfId="1" applyFont="1" applyFill="1" applyAlignment="1">
      <alignment vertical="center"/>
    </xf>
    <xf numFmtId="0" fontId="4" fillId="3" borderId="0" xfId="1" applyFont="1" applyFill="1" applyAlignment="1">
      <alignment horizontal="left" vertical="center" indent="1"/>
    </xf>
    <xf numFmtId="0" fontId="2" fillId="3" borderId="0" xfId="1" applyFill="1"/>
    <xf numFmtId="164" fontId="2" fillId="0" borderId="0" xfId="1" applyNumberFormat="1" applyAlignment="1">
      <alignment vertical="center"/>
    </xf>
    <xf numFmtId="164" fontId="2" fillId="3" borderId="0" xfId="1" applyNumberFormat="1" applyFill="1" applyAlignment="1">
      <alignment vertical="center"/>
    </xf>
    <xf numFmtId="0" fontId="4" fillId="0" borderId="0" xfId="1" applyFont="1" applyAlignment="1">
      <alignment vertical="center"/>
    </xf>
    <xf numFmtId="0" fontId="2" fillId="0" borderId="0" xfId="1" applyAlignment="1">
      <alignment vertical="center" wrapText="1"/>
    </xf>
    <xf numFmtId="38" fontId="2" fillId="3" borderId="0" xfId="1" applyNumberFormat="1" applyFill="1" applyAlignment="1">
      <alignment vertical="center"/>
    </xf>
    <xf numFmtId="0" fontId="3" fillId="4" borderId="0" xfId="1" applyFont="1" applyFill="1" applyAlignment="1">
      <alignment vertical="center"/>
    </xf>
    <xf numFmtId="0" fontId="4" fillId="4" borderId="0" xfId="1" applyFont="1" applyFill="1" applyAlignment="1">
      <alignment horizontal="left" vertical="center" indent="1"/>
    </xf>
    <xf numFmtId="0" fontId="2" fillId="4" borderId="0" xfId="1" applyFill="1"/>
    <xf numFmtId="164" fontId="2" fillId="4" borderId="0" xfId="1" applyNumberFormat="1" applyFill="1" applyAlignment="1">
      <alignment vertical="center"/>
    </xf>
    <xf numFmtId="38" fontId="2" fillId="4" borderId="0" xfId="1" applyNumberFormat="1" applyFill="1" applyAlignment="1">
      <alignment vertical="center"/>
    </xf>
    <xf numFmtId="9" fontId="2" fillId="0" borderId="0" xfId="1" applyNumberFormat="1" applyAlignment="1">
      <alignment vertical="center"/>
    </xf>
    <xf numFmtId="9" fontId="2" fillId="4" borderId="0" xfId="1" applyNumberFormat="1" applyFill="1" applyAlignment="1">
      <alignment vertical="center"/>
    </xf>
    <xf numFmtId="0" fontId="1" fillId="0" borderId="0" xfId="2"/>
    <xf numFmtId="0" fontId="1" fillId="0" borderId="7" xfId="2" applyBorder="1"/>
    <xf numFmtId="0" fontId="1" fillId="0" borderId="8" xfId="2" applyBorder="1"/>
    <xf numFmtId="0" fontId="1" fillId="0" borderId="9" xfId="2" applyBorder="1"/>
    <xf numFmtId="4" fontId="1" fillId="0" borderId="0" xfId="2" applyNumberFormat="1"/>
    <xf numFmtId="4" fontId="1" fillId="0" borderId="7" xfId="2" applyNumberFormat="1" applyBorder="1"/>
    <xf numFmtId="4" fontId="1" fillId="0" borderId="8" xfId="2" applyNumberFormat="1" applyBorder="1"/>
    <xf numFmtId="4" fontId="1" fillId="0" borderId="9" xfId="2" applyNumberFormat="1" applyBorder="1"/>
    <xf numFmtId="0" fontId="1" fillId="0" borderId="10" xfId="2" applyBorder="1"/>
    <xf numFmtId="0" fontId="1" fillId="0" borderId="11" xfId="2" applyBorder="1"/>
    <xf numFmtId="4" fontId="1" fillId="0" borderId="10" xfId="2" applyNumberFormat="1" applyBorder="1"/>
    <xf numFmtId="4" fontId="1" fillId="0" borderId="11" xfId="2" applyNumberFormat="1" applyBorder="1"/>
    <xf numFmtId="165" fontId="1" fillId="5" borderId="3" xfId="2" applyNumberFormat="1" applyFill="1" applyBorder="1"/>
    <xf numFmtId="165" fontId="1" fillId="5" borderId="12" xfId="2" applyNumberFormat="1" applyFill="1" applyBorder="1"/>
    <xf numFmtId="165" fontId="1" fillId="5" borderId="1" xfId="2" applyNumberFormat="1" applyFill="1" applyBorder="1"/>
    <xf numFmtId="0" fontId="5" fillId="0" borderId="0" xfId="2" applyFont="1"/>
    <xf numFmtId="0" fontId="1" fillId="0" borderId="3" xfId="2" applyBorder="1"/>
    <xf numFmtId="0" fontId="1" fillId="0" borderId="12" xfId="2" applyBorder="1"/>
    <xf numFmtId="0" fontId="1" fillId="0" borderId="1" xfId="2" applyBorder="1"/>
    <xf numFmtId="0" fontId="1" fillId="7" borderId="2" xfId="2" applyFill="1" applyBorder="1"/>
    <xf numFmtId="0" fontId="1" fillId="0" borderId="13" xfId="2" applyBorder="1"/>
    <xf numFmtId="0" fontId="1" fillId="0" borderId="14" xfId="2" applyBorder="1"/>
    <xf numFmtId="0" fontId="1" fillId="0" borderId="15" xfId="2" applyBorder="1"/>
    <xf numFmtId="0" fontId="5" fillId="0" borderId="10" xfId="2" applyFont="1" applyBorder="1"/>
    <xf numFmtId="0" fontId="5" fillId="0" borderId="11" xfId="2" applyFont="1" applyBorder="1"/>
    <xf numFmtId="0" fontId="7" fillId="0" borderId="14" xfId="2" applyFont="1" applyBorder="1"/>
    <xf numFmtId="0" fontId="7" fillId="0" borderId="15" xfId="2" applyFont="1" applyBorder="1"/>
    <xf numFmtId="0" fontId="8" fillId="0" borderId="15" xfId="2" applyFont="1" applyBorder="1"/>
    <xf numFmtId="0" fontId="9" fillId="0" borderId="0" xfId="2" applyFont="1"/>
    <xf numFmtId="0" fontId="10" fillId="0" borderId="0" xfId="2" applyFont="1"/>
    <xf numFmtId="0" fontId="10" fillId="8" borderId="7" xfId="2" applyFont="1" applyFill="1" applyBorder="1"/>
    <xf numFmtId="0" fontId="10" fillId="8" borderId="8" xfId="2" applyFont="1" applyFill="1" applyBorder="1"/>
    <xf numFmtId="165" fontId="10" fillId="2" borderId="3" xfId="2" applyNumberFormat="1" applyFont="1" applyFill="1" applyBorder="1"/>
    <xf numFmtId="0" fontId="11" fillId="8" borderId="7" xfId="2" applyFont="1" applyFill="1" applyBorder="1"/>
    <xf numFmtId="0" fontId="10" fillId="8" borderId="9" xfId="2" applyFont="1" applyFill="1" applyBorder="1"/>
    <xf numFmtId="0" fontId="10" fillId="8" borderId="10" xfId="2" applyFont="1" applyFill="1" applyBorder="1"/>
    <xf numFmtId="0" fontId="10" fillId="8" borderId="0" xfId="2" applyFont="1" applyFill="1"/>
    <xf numFmtId="165" fontId="10" fillId="2" borderId="12" xfId="2" applyNumberFormat="1" applyFont="1" applyFill="1" applyBorder="1"/>
    <xf numFmtId="0" fontId="11" fillId="8" borderId="0" xfId="2" applyFont="1" applyFill="1"/>
    <xf numFmtId="0" fontId="10" fillId="8" borderId="11" xfId="2" applyFont="1" applyFill="1" applyBorder="1"/>
    <xf numFmtId="165" fontId="10" fillId="2" borderId="1" xfId="2" applyNumberFormat="1" applyFont="1" applyFill="1" applyBorder="1"/>
    <xf numFmtId="0" fontId="13" fillId="8" borderId="11" xfId="2" applyFont="1" applyFill="1" applyBorder="1"/>
    <xf numFmtId="0" fontId="10" fillId="8" borderId="13" xfId="2" applyFont="1" applyFill="1" applyBorder="1"/>
    <xf numFmtId="0" fontId="10" fillId="8" borderId="14" xfId="2" applyFont="1" applyFill="1" applyBorder="1"/>
    <xf numFmtId="0" fontId="13" fillId="8" borderId="15" xfId="2" applyFont="1" applyFill="1" applyBorder="1"/>
    <xf numFmtId="165" fontId="1" fillId="0" borderId="0" xfId="2" applyNumberFormat="1"/>
    <xf numFmtId="0" fontId="14" fillId="0" borderId="0" xfId="2" applyFont="1"/>
    <xf numFmtId="0" fontId="14" fillId="0" borderId="0" xfId="2" quotePrefix="1" applyFont="1" applyAlignment="1">
      <alignment vertical="center"/>
    </xf>
    <xf numFmtId="0" fontId="10" fillId="8" borderId="9" xfId="2" quotePrefix="1" applyFont="1" applyFill="1" applyBorder="1" applyAlignment="1">
      <alignment vertical="center"/>
    </xf>
    <xf numFmtId="0" fontId="13" fillId="8" borderId="0" xfId="2" applyFont="1" applyFill="1"/>
    <xf numFmtId="0" fontId="13" fillId="8" borderId="11" xfId="2" quotePrefix="1" applyFont="1" applyFill="1" applyBorder="1" applyAlignment="1">
      <alignment vertical="center"/>
    </xf>
    <xf numFmtId="0" fontId="10" fillId="8" borderId="11" xfId="2" quotePrefix="1" applyFont="1" applyFill="1" applyBorder="1" applyAlignment="1">
      <alignment vertical="center"/>
    </xf>
    <xf numFmtId="0" fontId="15" fillId="0" borderId="0" xfId="2" applyFont="1"/>
    <xf numFmtId="0" fontId="15" fillId="8" borderId="10" xfId="2" applyFont="1" applyFill="1" applyBorder="1"/>
    <xf numFmtId="0" fontId="15" fillId="8" borderId="0" xfId="2" applyFont="1" applyFill="1"/>
    <xf numFmtId="0" fontId="15" fillId="8" borderId="0" xfId="2" applyFont="1" applyFill="1" applyAlignment="1">
      <alignment horizontal="center"/>
    </xf>
    <xf numFmtId="0" fontId="15" fillId="8" borderId="11" xfId="2" applyFont="1" applyFill="1" applyBorder="1"/>
    <xf numFmtId="0" fontId="1" fillId="9" borderId="7" xfId="2" applyFill="1" applyBorder="1"/>
    <xf numFmtId="0" fontId="1" fillId="9" borderId="8" xfId="2" applyFill="1" applyBorder="1"/>
    <xf numFmtId="0" fontId="1" fillId="9" borderId="9" xfId="2" applyFill="1" applyBorder="1"/>
    <xf numFmtId="0" fontId="10" fillId="8" borderId="0" xfId="2" applyFont="1" applyFill="1" applyAlignment="1">
      <alignment horizontal="center"/>
    </xf>
    <xf numFmtId="0" fontId="1" fillId="9" borderId="10" xfId="2" applyFill="1" applyBorder="1"/>
    <xf numFmtId="0" fontId="1" fillId="9" borderId="0" xfId="2" applyFill="1"/>
    <xf numFmtId="0" fontId="1" fillId="9" borderId="11" xfId="2" applyFill="1" applyBorder="1"/>
    <xf numFmtId="0" fontId="1" fillId="9" borderId="13" xfId="2" applyFill="1" applyBorder="1"/>
    <xf numFmtId="0" fontId="1" fillId="9" borderId="14" xfId="2" applyFill="1" applyBorder="1"/>
    <xf numFmtId="0" fontId="1" fillId="9" borderId="15" xfId="2" applyFill="1" applyBorder="1"/>
    <xf numFmtId="0" fontId="10" fillId="0" borderId="8" xfId="2" applyFont="1" applyBorder="1"/>
    <xf numFmtId="0" fontId="16" fillId="0" borderId="0" xfId="2" applyFont="1"/>
    <xf numFmtId="0" fontId="18" fillId="6" borderId="0" xfId="3" applyFont="1" applyFill="1"/>
    <xf numFmtId="0" fontId="2" fillId="8" borderId="0" xfId="1" applyFill="1"/>
    <xf numFmtId="0" fontId="4" fillId="8" borderId="0" xfId="1" applyFont="1" applyFill="1" applyAlignment="1">
      <alignment horizontal="left" indent="1"/>
    </xf>
    <xf numFmtId="0" fontId="4" fillId="8" borderId="0" xfId="1" applyFont="1" applyFill="1"/>
    <xf numFmtId="0" fontId="2" fillId="8" borderId="0" xfId="1" applyFill="1" applyAlignment="1">
      <alignment horizontal="left" indent="1"/>
    </xf>
    <xf numFmtId="0" fontId="2" fillId="8" borderId="0" xfId="1" applyFill="1" applyAlignment="1">
      <alignment vertical="center"/>
    </xf>
    <xf numFmtId="0" fontId="2" fillId="8" borderId="7" xfId="1" applyFill="1" applyBorder="1" applyAlignment="1">
      <alignment vertical="center"/>
    </xf>
    <xf numFmtId="0" fontId="2" fillId="8" borderId="8" xfId="1" applyFill="1" applyBorder="1" applyAlignment="1">
      <alignment vertical="center"/>
    </xf>
    <xf numFmtId="0" fontId="2" fillId="8" borderId="9" xfId="1" applyFill="1" applyBorder="1" applyAlignment="1">
      <alignment vertical="center"/>
    </xf>
    <xf numFmtId="0" fontId="19" fillId="8" borderId="10" xfId="1" applyFont="1" applyFill="1" applyBorder="1" applyAlignment="1">
      <alignment horizontal="center" vertical="center"/>
    </xf>
    <xf numFmtId="0" fontId="3" fillId="8" borderId="11" xfId="1" applyFont="1" applyFill="1" applyBorder="1" applyAlignment="1">
      <alignment vertical="center"/>
    </xf>
    <xf numFmtId="0" fontId="2" fillId="8" borderId="10" xfId="1" applyFill="1" applyBorder="1" applyAlignment="1">
      <alignment vertical="center"/>
    </xf>
    <xf numFmtId="0" fontId="2" fillId="8" borderId="11" xfId="1" applyFill="1" applyBorder="1" applyAlignment="1">
      <alignment vertical="center"/>
    </xf>
    <xf numFmtId="0" fontId="20" fillId="8" borderId="10" xfId="1" applyFont="1" applyFill="1" applyBorder="1" applyAlignment="1">
      <alignment horizontal="center" vertical="center"/>
    </xf>
    <xf numFmtId="0" fontId="2" fillId="8" borderId="13" xfId="1" applyFill="1" applyBorder="1" applyAlignment="1">
      <alignment vertical="center"/>
    </xf>
    <xf numFmtId="0" fontId="2" fillId="8" borderId="14" xfId="1" applyFill="1" applyBorder="1" applyAlignment="1">
      <alignment vertical="center"/>
    </xf>
    <xf numFmtId="0" fontId="3" fillId="8" borderId="15" xfId="1" applyFont="1" applyFill="1" applyBorder="1" applyAlignment="1">
      <alignment vertical="center"/>
    </xf>
    <xf numFmtId="9" fontId="2" fillId="8" borderId="0" xfId="1" applyNumberFormat="1" applyFill="1" applyAlignment="1">
      <alignment horizontal="center" vertical="center"/>
    </xf>
    <xf numFmtId="164" fontId="2" fillId="8" borderId="0" xfId="1" applyNumberFormat="1" applyFill="1" applyAlignment="1">
      <alignment horizontal="center" vertical="center"/>
    </xf>
    <xf numFmtId="164" fontId="2" fillId="8" borderId="11" xfId="1" applyNumberFormat="1" applyFill="1" applyBorder="1" applyAlignment="1">
      <alignment horizontal="center" vertical="center"/>
    </xf>
    <xf numFmtId="0" fontId="2" fillId="8" borderId="0" xfId="1" applyFill="1" applyAlignment="1">
      <alignment horizontal="center" vertical="center"/>
    </xf>
    <xf numFmtId="0" fontId="2" fillId="8" borderId="11" xfId="1" applyFill="1" applyBorder="1" applyAlignment="1">
      <alignment horizontal="center" vertical="center"/>
    </xf>
    <xf numFmtId="0" fontId="3" fillId="8" borderId="0" xfId="1" quotePrefix="1" applyFont="1" applyFill="1" applyAlignment="1">
      <alignment vertical="center"/>
    </xf>
    <xf numFmtId="0" fontId="21" fillId="8" borderId="10" xfId="1" applyFont="1" applyFill="1" applyBorder="1" applyAlignment="1">
      <alignment horizontal="center" vertical="center"/>
    </xf>
    <xf numFmtId="0" fontId="3" fillId="8" borderId="11" xfId="1" quotePrefix="1" applyFont="1" applyFill="1" applyBorder="1" applyAlignment="1">
      <alignment vertical="center"/>
    </xf>
    <xf numFmtId="0" fontId="2" fillId="8" borderId="10" xfId="1" applyFill="1" applyBorder="1" applyAlignment="1">
      <alignment horizontal="left" vertical="center" wrapText="1"/>
    </xf>
    <xf numFmtId="0" fontId="2" fillId="8" borderId="0" xfId="1" applyFill="1" applyAlignment="1">
      <alignment horizontal="left" vertical="center" wrapText="1"/>
    </xf>
    <xf numFmtId="38" fontId="2" fillId="8" borderId="0" xfId="1" applyNumberFormat="1" applyFill="1" applyAlignment="1">
      <alignment horizontal="center" vertical="center"/>
    </xf>
    <xf numFmtId="38" fontId="2" fillId="8" borderId="11" xfId="1" applyNumberFormat="1" applyFill="1" applyBorder="1" applyAlignment="1">
      <alignment horizontal="center" vertical="center"/>
    </xf>
    <xf numFmtId="0" fontId="19" fillId="8" borderId="13" xfId="1" applyFont="1" applyFill="1" applyBorder="1" applyAlignment="1">
      <alignment horizontal="center" vertical="center"/>
    </xf>
    <xf numFmtId="0" fontId="3" fillId="8" borderId="15" xfId="1" quotePrefix="1" applyFont="1" applyFill="1" applyBorder="1" applyAlignment="1">
      <alignment vertical="center"/>
    </xf>
    <xf numFmtId="0" fontId="21" fillId="8" borderId="13" xfId="1" applyFont="1" applyFill="1" applyBorder="1" applyAlignment="1">
      <alignment horizontal="center" vertical="center"/>
    </xf>
    <xf numFmtId="0" fontId="3" fillId="8" borderId="0" xfId="1" applyFont="1" applyFill="1"/>
    <xf numFmtId="0" fontId="24" fillId="8" borderId="0" xfId="1" applyFont="1" applyFill="1" applyAlignment="1">
      <alignment horizontal="center"/>
    </xf>
    <xf numFmtId="0" fontId="23" fillId="8" borderId="0" xfId="1" applyFont="1" applyFill="1" applyAlignment="1">
      <alignment horizontal="center"/>
    </xf>
    <xf numFmtId="0" fontId="22" fillId="8" borderId="4" xfId="1" applyFont="1" applyFill="1" applyBorder="1" applyAlignment="1">
      <alignment horizontal="center" vertical="center"/>
    </xf>
    <xf numFmtId="0" fontId="22" fillId="8" borderId="5" xfId="1" applyFont="1" applyFill="1" applyBorder="1" applyAlignment="1">
      <alignment horizontal="center" vertical="center"/>
    </xf>
    <xf numFmtId="0" fontId="22" fillId="8" borderId="6" xfId="1" applyFont="1" applyFill="1" applyBorder="1" applyAlignment="1">
      <alignment horizontal="center" vertical="center"/>
    </xf>
    <xf numFmtId="0" fontId="2" fillId="8" borderId="0" xfId="1" applyFill="1" applyAlignment="1">
      <alignment horizontal="left" vertical="center" wrapText="1"/>
    </xf>
    <xf numFmtId="0" fontId="2" fillId="8" borderId="10" xfId="1" applyFill="1" applyBorder="1" applyAlignment="1">
      <alignment horizontal="left" vertical="center" wrapText="1"/>
    </xf>
    <xf numFmtId="0" fontId="2" fillId="8" borderId="11" xfId="1" applyFill="1" applyBorder="1" applyAlignment="1">
      <alignment horizontal="left" vertical="center" wrapText="1"/>
    </xf>
    <xf numFmtId="0" fontId="2" fillId="8" borderId="11" xfId="1" applyFill="1" applyBorder="1" applyAlignment="1">
      <alignment horizontal="left" vertical="center"/>
    </xf>
    <xf numFmtId="0" fontId="2" fillId="8" borderId="0" xfId="1" applyFill="1" applyAlignment="1">
      <alignment horizontal="left" vertical="center"/>
    </xf>
    <xf numFmtId="0" fontId="2" fillId="8" borderId="10" xfId="1" applyFill="1" applyBorder="1" applyAlignment="1">
      <alignment horizontal="left" vertical="center"/>
    </xf>
    <xf numFmtId="0" fontId="6" fillId="6" borderId="11" xfId="2" applyFont="1" applyFill="1" applyBorder="1" applyAlignment="1">
      <alignment horizontal="right" vertical="top" wrapText="1"/>
    </xf>
    <xf numFmtId="0" fontId="6" fillId="6" borderId="0" xfId="2" applyFont="1" applyFill="1" applyAlignment="1">
      <alignment horizontal="right" vertical="top" wrapText="1"/>
    </xf>
    <xf numFmtId="0" fontId="7" fillId="0" borderId="15" xfId="2" applyFont="1" applyBorder="1" applyAlignment="1">
      <alignment horizontal="left" wrapText="1"/>
    </xf>
    <xf numFmtId="0" fontId="7" fillId="0" borderId="14" xfId="2" applyFont="1" applyBorder="1" applyAlignment="1">
      <alignment horizontal="left" wrapText="1"/>
    </xf>
    <xf numFmtId="0" fontId="7" fillId="0" borderId="13" xfId="2" applyFont="1" applyBorder="1" applyAlignment="1">
      <alignment horizontal="left" wrapText="1"/>
    </xf>
    <xf numFmtId="0" fontId="7" fillId="0" borderId="11" xfId="2" applyFont="1" applyBorder="1" applyAlignment="1">
      <alignment horizontal="left" wrapText="1"/>
    </xf>
    <xf numFmtId="0" fontId="7" fillId="0" borderId="0" xfId="2" applyFont="1" applyAlignment="1">
      <alignment horizontal="left" wrapText="1"/>
    </xf>
    <xf numFmtId="0" fontId="7" fillId="0" borderId="10" xfId="2" applyFont="1" applyBorder="1" applyAlignment="1">
      <alignment horizontal="left" wrapText="1"/>
    </xf>
  </cellXfs>
  <cellStyles count="4">
    <cellStyle name="Hyperlink" xfId="3" builtinId="8"/>
    <cellStyle name="Normal" xfId="0" builtinId="0"/>
    <cellStyle name="Normal 13" xfId="1" xr:uid="{254A67A7-E00D-744B-8E3B-6305829BD8A2}"/>
    <cellStyle name="Normal 2" xfId="2" xr:uid="{5FA155EE-A41F-4BA7-BE27-6B4988A3D68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0</xdr:colOff>
      <xdr:row>4</xdr:row>
      <xdr:rowOff>138112</xdr:rowOff>
    </xdr:from>
    <xdr:ext cx="9737987" cy="503151"/>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3F2D4490-1634-4BCC-9D95-9C9F5FF3373D}"/>
                </a:ext>
              </a:extLst>
            </xdr:cNvPr>
            <xdr:cNvSpPr txBox="1"/>
          </xdr:nvSpPr>
          <xdr:spPr>
            <a:xfrm>
              <a:off x="609600" y="869632"/>
              <a:ext cx="9737987" cy="503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en-US" sz="1100" i="1">
                        <a:solidFill>
                          <a:srgbClr val="002060"/>
                        </a:solidFill>
                        <a:effectLst/>
                        <a:latin typeface="Cambria Math" panose="02040503050406030204" pitchFamily="18" charset="0"/>
                        <a:ea typeface="+mn-ea"/>
                        <a:cs typeface="+mn-cs"/>
                      </a:rPr>
                      <m:t>𝑦</m:t>
                    </m:r>
                    <m:d>
                      <m:dPr>
                        <m:ctrlPr>
                          <a:rPr lang="en-US" sz="1100" i="1">
                            <a:solidFill>
                              <a:srgbClr val="002060"/>
                            </a:solidFill>
                            <a:effectLst/>
                            <a:latin typeface="Cambria Math" panose="02040503050406030204" pitchFamily="18" charset="0"/>
                            <a:ea typeface="+mn-ea"/>
                            <a:cs typeface="+mn-cs"/>
                          </a:rPr>
                        </m:ctrlPr>
                      </m:dPr>
                      <m:e>
                        <m:r>
                          <a:rPr lang="en-US" sz="1100" i="1">
                            <a:solidFill>
                              <a:srgbClr val="002060"/>
                            </a:solidFill>
                            <a:effectLst/>
                            <a:latin typeface="Cambria Math" panose="02040503050406030204" pitchFamily="18" charset="0"/>
                            <a:ea typeface="+mn-ea"/>
                            <a:cs typeface="+mn-cs"/>
                          </a:rPr>
                          <m:t>𝑠</m:t>
                        </m:r>
                      </m:e>
                    </m:d>
                    <m:r>
                      <a:rPr lang="en-US" sz="1100" i="1">
                        <a:solidFill>
                          <a:srgbClr val="002060"/>
                        </a:solidFill>
                        <a:effectLst/>
                        <a:latin typeface="Cambria Math" panose="02040503050406030204" pitchFamily="18" charset="0"/>
                        <a:ea typeface="+mn-ea"/>
                        <a:cs typeface="+mn-cs"/>
                      </a:rPr>
                      <m:t>= </m:t>
                    </m:r>
                    <m:sSub>
                      <m:sSubPr>
                        <m:ctrlPr>
                          <a:rPr lang="en-US" sz="1100" i="1">
                            <a:solidFill>
                              <a:srgbClr val="002060"/>
                            </a:solidFill>
                            <a:effectLst/>
                            <a:latin typeface="Cambria Math" panose="02040503050406030204" pitchFamily="18" charset="0"/>
                            <a:ea typeface="+mn-ea"/>
                            <a:cs typeface="+mn-cs"/>
                          </a:rPr>
                        </m:ctrlPr>
                      </m:sSubPr>
                      <m:e>
                        <m:r>
                          <a:rPr lang="en-US" sz="1100" i="1">
                            <a:solidFill>
                              <a:srgbClr val="002060"/>
                            </a:solidFill>
                            <a:effectLst/>
                            <a:latin typeface="Cambria Math" panose="02040503050406030204" pitchFamily="18" charset="0"/>
                            <a:ea typeface="+mn-ea"/>
                            <a:cs typeface="+mn-cs"/>
                          </a:rPr>
                          <m:t>𝛽</m:t>
                        </m:r>
                      </m:e>
                      <m:sub>
                        <m:r>
                          <a:rPr lang="en-US" sz="1100" i="1">
                            <a:solidFill>
                              <a:srgbClr val="002060"/>
                            </a:solidFill>
                            <a:effectLst/>
                            <a:latin typeface="Cambria Math" panose="02040503050406030204" pitchFamily="18" charset="0"/>
                            <a:ea typeface="+mn-ea"/>
                            <a:cs typeface="+mn-cs"/>
                          </a:rPr>
                          <m:t>1</m:t>
                        </m:r>
                      </m:sub>
                    </m:sSub>
                    <m:f>
                      <m:fPr>
                        <m:ctrlPr>
                          <a:rPr lang="en-US" sz="1100" i="1">
                            <a:solidFill>
                              <a:srgbClr val="002060"/>
                            </a:solidFill>
                            <a:effectLst/>
                            <a:latin typeface="Cambria Math" panose="02040503050406030204" pitchFamily="18" charset="0"/>
                            <a:ea typeface="+mn-ea"/>
                            <a:cs typeface="+mn-cs"/>
                          </a:rPr>
                        </m:ctrlPr>
                      </m:fPr>
                      <m:num>
                        <m:r>
                          <a:rPr lang="en-US" sz="1100" i="1">
                            <a:solidFill>
                              <a:srgbClr val="002060"/>
                            </a:solidFill>
                            <a:effectLst/>
                            <a:latin typeface="Cambria Math" panose="02040503050406030204" pitchFamily="18" charset="0"/>
                            <a:ea typeface="+mn-ea"/>
                            <a:cs typeface="+mn-cs"/>
                          </a:rPr>
                          <m:t>𝐼𝑛𝑠𝑢𝑟𝑒𝑑</m:t>
                        </m:r>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𝑉𝑜𝑙𝑢𝑚𝑒</m:t>
                        </m:r>
                        <m:r>
                          <a:rPr lang="en-US" sz="1100" i="1">
                            <a:solidFill>
                              <a:srgbClr val="002060"/>
                            </a:solidFill>
                            <a:effectLst/>
                            <a:latin typeface="Cambria Math" panose="02040503050406030204" pitchFamily="18" charset="0"/>
                            <a:ea typeface="+mn-ea"/>
                            <a:cs typeface="+mn-cs"/>
                          </a:rPr>
                          <m:t> (′000)∗</m:t>
                        </m:r>
                        <m:r>
                          <a:rPr lang="en-US" sz="1100" i="1">
                            <a:solidFill>
                              <a:srgbClr val="002060"/>
                            </a:solidFill>
                            <a:effectLst/>
                            <a:latin typeface="Cambria Math" panose="02040503050406030204" pitchFamily="18" charset="0"/>
                            <a:ea typeface="+mn-ea"/>
                            <a:cs typeface="+mn-cs"/>
                          </a:rPr>
                          <m:t>𝑃𝑟𝑒𝑚𝑖𝑢𝑚</m:t>
                        </m:r>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𝑃𝑎𝑦𝑚𝑒𝑛𝑡</m:t>
                        </m:r>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𝑃𝑒𝑟𝑖𝑜𝑑</m:t>
                        </m:r>
                      </m:num>
                      <m:den>
                        <m:r>
                          <a:rPr lang="en-US" sz="1100" i="1">
                            <a:solidFill>
                              <a:srgbClr val="002060"/>
                            </a:solidFill>
                            <a:effectLst/>
                            <a:latin typeface="Cambria Math" panose="02040503050406030204" pitchFamily="18" charset="0"/>
                            <a:ea typeface="+mn-ea"/>
                            <a:cs typeface="+mn-cs"/>
                          </a:rPr>
                          <m:t>𝐴𝑛𝑛𝑢𝑎𝑙</m:t>
                        </m:r>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𝑃𝑟𝑒𝑚𝑖𝑢𝑚</m:t>
                        </m:r>
                      </m:den>
                    </m:f>
                    <m:r>
                      <a:rPr lang="en-US" sz="1100" i="1">
                        <a:solidFill>
                          <a:srgbClr val="002060"/>
                        </a:solidFill>
                        <a:effectLst/>
                        <a:latin typeface="Cambria Math" panose="02040503050406030204" pitchFamily="18" charset="0"/>
                        <a:ea typeface="+mn-ea"/>
                        <a:cs typeface="+mn-cs"/>
                      </a:rPr>
                      <m:t>+</m:t>
                    </m:r>
                    <m:sSub>
                      <m:sSubPr>
                        <m:ctrlPr>
                          <a:rPr lang="en-US" sz="1100" i="1">
                            <a:solidFill>
                              <a:srgbClr val="002060"/>
                            </a:solidFill>
                            <a:effectLst/>
                            <a:latin typeface="Cambria Math" panose="02040503050406030204" pitchFamily="18" charset="0"/>
                            <a:ea typeface="+mn-ea"/>
                            <a:cs typeface="+mn-cs"/>
                          </a:rPr>
                        </m:ctrlPr>
                      </m:sSubPr>
                      <m:e>
                        <m:r>
                          <a:rPr lang="en-US" sz="1100" i="1">
                            <a:solidFill>
                              <a:srgbClr val="002060"/>
                            </a:solidFill>
                            <a:effectLst/>
                            <a:latin typeface="Cambria Math" panose="02040503050406030204" pitchFamily="18" charset="0"/>
                            <a:ea typeface="+mn-ea"/>
                            <a:cs typeface="+mn-cs"/>
                          </a:rPr>
                          <m:t>𝛽</m:t>
                        </m:r>
                      </m:e>
                      <m:sub>
                        <m:r>
                          <a:rPr lang="en-US" sz="1100" i="1">
                            <a:solidFill>
                              <a:srgbClr val="002060"/>
                            </a:solidFill>
                            <a:effectLst/>
                            <a:latin typeface="Cambria Math" panose="02040503050406030204" pitchFamily="18" charset="0"/>
                            <a:ea typeface="+mn-ea"/>
                            <a:cs typeface="+mn-cs"/>
                          </a:rPr>
                          <m:t>2</m:t>
                        </m:r>
                      </m:sub>
                    </m:sSub>
                    <m:r>
                      <a:rPr lang="en-US" sz="1100" i="1">
                        <a:solidFill>
                          <a:srgbClr val="002060"/>
                        </a:solidFill>
                        <a:effectLst/>
                        <a:latin typeface="Cambria Math" panose="02040503050406030204" pitchFamily="18" charset="0"/>
                        <a:ea typeface="+mn-ea"/>
                        <a:cs typeface="+mn-cs"/>
                      </a:rPr>
                      <m:t> </m:t>
                    </m:r>
                    <m:r>
                      <a:rPr lang="en-US" sz="1100" b="0" i="1">
                        <a:solidFill>
                          <a:srgbClr val="002060"/>
                        </a:solidFill>
                        <a:effectLst/>
                        <a:latin typeface="Cambria Math" panose="02040503050406030204" pitchFamily="18" charset="0"/>
                        <a:ea typeface="+mn-ea"/>
                        <a:cs typeface="+mn-cs"/>
                      </a:rPr>
                      <m:t>𝐴𝑔𝑒</m:t>
                    </m:r>
                    <m:r>
                      <a:rPr lang="en-US" sz="1100" b="0" i="1">
                        <a:solidFill>
                          <a:srgbClr val="002060"/>
                        </a:solidFill>
                        <a:effectLst/>
                        <a:latin typeface="Cambria Math" panose="02040503050406030204" pitchFamily="18" charset="0"/>
                        <a:ea typeface="+mn-ea"/>
                        <a:cs typeface="+mn-cs"/>
                      </a:rPr>
                      <m:t> </m:t>
                    </m:r>
                    <m:r>
                      <a:rPr lang="en-US" sz="1100" b="0" i="1">
                        <a:solidFill>
                          <a:srgbClr val="002060"/>
                        </a:solidFill>
                        <a:effectLst/>
                        <a:latin typeface="Cambria Math" panose="02040503050406030204" pitchFamily="18" charset="0"/>
                        <a:ea typeface="+mn-ea"/>
                        <a:cs typeface="+mn-cs"/>
                      </a:rPr>
                      <m:t>𝐹𝑢𝑛𝑐𝑡𝑖𝑜𝑛</m:t>
                    </m:r>
                    <m:r>
                      <a:rPr lang="en-US" sz="1100" b="0" i="1">
                        <a:solidFill>
                          <a:srgbClr val="002060"/>
                        </a:solidFill>
                        <a:effectLst/>
                        <a:latin typeface="Cambria Math" panose="02040503050406030204" pitchFamily="18" charset="0"/>
                        <a:ea typeface="+mn-ea"/>
                        <a:cs typeface="+mn-cs"/>
                      </a:rPr>
                      <m:t>+ </m:t>
                    </m:r>
                    <m:sSub>
                      <m:sSubPr>
                        <m:ctrlPr>
                          <a:rPr lang="en-US" sz="1100" i="1">
                            <a:solidFill>
                              <a:srgbClr val="002060"/>
                            </a:solidFill>
                            <a:effectLst/>
                            <a:latin typeface="Cambria Math" panose="02040503050406030204" pitchFamily="18" charset="0"/>
                            <a:ea typeface="+mn-ea"/>
                            <a:cs typeface="+mn-cs"/>
                          </a:rPr>
                        </m:ctrlPr>
                      </m:sSubPr>
                      <m:e>
                        <m:r>
                          <a:rPr lang="en-US" sz="1100" i="1">
                            <a:solidFill>
                              <a:srgbClr val="002060"/>
                            </a:solidFill>
                            <a:effectLst/>
                            <a:latin typeface="Cambria Math" panose="02040503050406030204" pitchFamily="18" charset="0"/>
                            <a:ea typeface="+mn-ea"/>
                            <a:cs typeface="+mn-cs"/>
                          </a:rPr>
                          <m:t>𝛽</m:t>
                        </m:r>
                      </m:e>
                      <m:sub>
                        <m:r>
                          <a:rPr lang="en-US" sz="1100" i="1">
                            <a:solidFill>
                              <a:srgbClr val="002060"/>
                            </a:solidFill>
                            <a:effectLst/>
                            <a:latin typeface="Cambria Math" panose="02040503050406030204" pitchFamily="18" charset="0"/>
                            <a:ea typeface="+mn-ea"/>
                            <a:cs typeface="+mn-cs"/>
                          </a:rPr>
                          <m:t>3</m:t>
                        </m:r>
                      </m:sub>
                    </m:sSub>
                    <m:r>
                      <a:rPr lang="en-US" sz="1100" i="1">
                        <a:solidFill>
                          <a:srgbClr val="002060"/>
                        </a:solidFill>
                        <a:effectLst/>
                        <a:latin typeface="Cambria Math" panose="02040503050406030204" pitchFamily="18" charset="0"/>
                        <a:ea typeface="+mn-ea"/>
                        <a:cs typeface="+mn-cs"/>
                      </a:rPr>
                      <m:t> </m:t>
                    </m:r>
                    <m:f>
                      <m:fPr>
                        <m:ctrlPr>
                          <a:rPr lang="en-US" sz="1100" i="1">
                            <a:solidFill>
                              <a:srgbClr val="002060"/>
                            </a:solidFill>
                            <a:effectLst/>
                            <a:latin typeface="Cambria Math" panose="02040503050406030204" pitchFamily="18" charset="0"/>
                            <a:ea typeface="+mn-ea"/>
                            <a:cs typeface="+mn-cs"/>
                          </a:rPr>
                        </m:ctrlPr>
                      </m:fPr>
                      <m:num>
                        <m:r>
                          <a:rPr lang="en-US" sz="1100" i="1">
                            <a:solidFill>
                              <a:srgbClr val="002060"/>
                            </a:solidFill>
                            <a:effectLst/>
                            <a:latin typeface="Cambria Math" panose="02040503050406030204" pitchFamily="18" charset="0"/>
                            <a:ea typeface="+mn-ea"/>
                            <a:cs typeface="+mn-cs"/>
                          </a:rPr>
                          <m:t>𝐴𝑡𝑡𝑎𝑖𝑛𝑒𝑑</m:t>
                        </m:r>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𝐴𝑔𝑒</m:t>
                        </m:r>
                        <m:r>
                          <a:rPr lang="en-US" sz="1100" i="1">
                            <a:solidFill>
                              <a:srgbClr val="002060"/>
                            </a:solidFill>
                            <a:effectLst/>
                            <a:latin typeface="Cambria Math" panose="02040503050406030204" pitchFamily="18" charset="0"/>
                            <a:ea typeface="+mn-ea"/>
                            <a:cs typeface="+mn-cs"/>
                          </a:rPr>
                          <m:t>∗</m:t>
                        </m:r>
                        <m:r>
                          <a:rPr lang="en-US" sz="1100" i="1">
                            <a:solidFill>
                              <a:srgbClr val="002060"/>
                            </a:solidFill>
                            <a:effectLst/>
                            <a:latin typeface="Cambria Math" panose="02040503050406030204" pitchFamily="18" charset="0"/>
                            <a:ea typeface="+mn-ea"/>
                            <a:cs typeface="+mn-cs"/>
                          </a:rPr>
                          <m:t>𝐼𝑛𝑠𝑢𝑟𝑒𝑑</m:t>
                        </m:r>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𝑉𝑜𝑙𝑢𝑚𝑒</m:t>
                        </m:r>
                        <m:r>
                          <a:rPr lang="en-US" sz="1100" i="1">
                            <a:solidFill>
                              <a:srgbClr val="002060"/>
                            </a:solidFill>
                            <a:effectLst/>
                            <a:latin typeface="Cambria Math" panose="02040503050406030204" pitchFamily="18" charset="0"/>
                            <a:ea typeface="+mn-ea"/>
                            <a:cs typeface="+mn-cs"/>
                          </a:rPr>
                          <m:t> (′000)</m:t>
                        </m:r>
                      </m:num>
                      <m:den>
                        <m:r>
                          <a:rPr lang="en-US" sz="1100" i="1">
                            <a:solidFill>
                              <a:srgbClr val="002060"/>
                            </a:solidFill>
                            <a:effectLst/>
                            <a:latin typeface="Cambria Math" panose="02040503050406030204" pitchFamily="18" charset="0"/>
                            <a:ea typeface="+mn-ea"/>
                            <a:cs typeface="+mn-cs"/>
                          </a:rPr>
                          <m:t>1000</m:t>
                        </m:r>
                      </m:den>
                    </m:f>
                    <m:r>
                      <a:rPr lang="en-US" sz="1100" i="1">
                        <a:solidFill>
                          <a:srgbClr val="002060"/>
                        </a:solidFill>
                        <a:effectLst/>
                        <a:latin typeface="Cambria Math" panose="02040503050406030204" pitchFamily="18" charset="0"/>
                        <a:ea typeface="+mn-ea"/>
                        <a:cs typeface="+mn-cs"/>
                      </a:rPr>
                      <m:t>+ </m:t>
                    </m:r>
                    <m:sSub>
                      <m:sSubPr>
                        <m:ctrlPr>
                          <a:rPr lang="en-US" sz="1100" i="1">
                            <a:solidFill>
                              <a:srgbClr val="002060"/>
                            </a:solidFill>
                            <a:effectLst/>
                            <a:latin typeface="Cambria Math" panose="02040503050406030204" pitchFamily="18" charset="0"/>
                            <a:ea typeface="+mn-ea"/>
                            <a:cs typeface="+mn-cs"/>
                          </a:rPr>
                        </m:ctrlPr>
                      </m:sSubPr>
                      <m:e>
                        <m:r>
                          <a:rPr lang="en-US" sz="1100" i="1">
                            <a:solidFill>
                              <a:srgbClr val="002060"/>
                            </a:solidFill>
                            <a:effectLst/>
                            <a:latin typeface="Cambria Math" panose="02040503050406030204" pitchFamily="18" charset="0"/>
                            <a:ea typeface="+mn-ea"/>
                            <a:cs typeface="+mn-cs"/>
                          </a:rPr>
                          <m:t>𝛽</m:t>
                        </m:r>
                      </m:e>
                      <m:sub>
                        <m:r>
                          <a:rPr lang="en-US" sz="1100" i="1">
                            <a:solidFill>
                              <a:srgbClr val="002060"/>
                            </a:solidFill>
                            <a:effectLst/>
                            <a:latin typeface="Cambria Math" panose="02040503050406030204" pitchFamily="18" charset="0"/>
                            <a:ea typeface="+mn-ea"/>
                            <a:cs typeface="+mn-cs"/>
                          </a:rPr>
                          <m:t>4</m:t>
                        </m:r>
                      </m:sub>
                    </m:sSub>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𝐶𝑎𝑠h</m:t>
                    </m:r>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𝑆𝑢𝑟𝑟𝑒𝑛𝑑𝑒𝑟</m:t>
                    </m:r>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𝑉𝑎𝑙𝑢𝑒</m:t>
                    </m:r>
                  </m:oMath>
                </m:oMathPara>
              </a14:m>
              <a:endParaRPr lang="en-US" sz="1100">
                <a:solidFill>
                  <a:srgbClr val="002060"/>
                </a:solidFill>
                <a:effectLst/>
                <a:latin typeface="+mn-lt"/>
                <a:ea typeface="+mn-ea"/>
                <a:cs typeface="+mn-cs"/>
              </a:endParaRPr>
            </a:p>
            <a:p>
              <a:endParaRPr lang="en-US" sz="1100">
                <a:solidFill>
                  <a:srgbClr val="002060"/>
                </a:solidFill>
              </a:endParaRPr>
            </a:p>
          </xdr:txBody>
        </xdr:sp>
      </mc:Choice>
      <mc:Fallback xmlns="">
        <xdr:sp macro="" textlink="">
          <xdr:nvSpPr>
            <xdr:cNvPr id="2" name="TextBox 1">
              <a:extLst>
                <a:ext uri="{FF2B5EF4-FFF2-40B4-BE49-F238E27FC236}">
                  <a16:creationId xmlns:a16="http://schemas.microsoft.com/office/drawing/2014/main" id="{3F2D4490-1634-4BCC-9D95-9C9F5FF3373D}"/>
                </a:ext>
              </a:extLst>
            </xdr:cNvPr>
            <xdr:cNvSpPr txBox="1"/>
          </xdr:nvSpPr>
          <xdr:spPr>
            <a:xfrm>
              <a:off x="609600" y="869632"/>
              <a:ext cx="9737987" cy="503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i="0">
                  <a:solidFill>
                    <a:srgbClr val="002060"/>
                  </a:solidFill>
                  <a:effectLst/>
                  <a:latin typeface="Cambria Math" panose="02040503050406030204" pitchFamily="18" charset="0"/>
                  <a:ea typeface="+mn-ea"/>
                  <a:cs typeface="+mn-cs"/>
                </a:rPr>
                <a:t>𝑦(𝑠)= 𝛽_1  (𝐼𝑛𝑠𝑢𝑟𝑒𝑑 𝑉𝑜𝑙𝑢𝑚𝑒 (′000)∗𝑃𝑟𝑒𝑚𝑖𝑢𝑚 𝑃𝑎𝑦𝑚𝑒𝑛𝑡 𝑃𝑒𝑟𝑖𝑜𝑑)/(𝐴𝑛𝑛𝑢𝑎𝑙 𝑃𝑟𝑒𝑚𝑖𝑢𝑚)+𝛽_2  </a:t>
              </a:r>
              <a:r>
                <a:rPr lang="en-US" sz="1100" b="0" i="0">
                  <a:solidFill>
                    <a:srgbClr val="002060"/>
                  </a:solidFill>
                  <a:effectLst/>
                  <a:latin typeface="Cambria Math" panose="02040503050406030204" pitchFamily="18" charset="0"/>
                  <a:ea typeface="+mn-ea"/>
                  <a:cs typeface="+mn-cs"/>
                </a:rPr>
                <a:t>𝐴𝑔𝑒 𝐹𝑢𝑛𝑐𝑡𝑖𝑜𝑛+ </a:t>
              </a:r>
              <a:r>
                <a:rPr lang="en-US" sz="1100" i="0">
                  <a:solidFill>
                    <a:srgbClr val="002060"/>
                  </a:solidFill>
                  <a:effectLst/>
                  <a:latin typeface="Cambria Math" panose="02040503050406030204" pitchFamily="18" charset="0"/>
                  <a:ea typeface="+mn-ea"/>
                  <a:cs typeface="+mn-cs"/>
                </a:rPr>
                <a:t>𝛽_3   (𝐴𝑡𝑡𝑎𝑖𝑛𝑒𝑑 𝐴𝑔𝑒∗𝐼𝑛𝑠𝑢𝑟𝑒𝑑 𝑉𝑜𝑙𝑢𝑚𝑒 (′000))/1000+ 𝛽_4  𝐶𝑎𝑠ℎ 𝑆𝑢𝑟𝑟𝑒𝑛𝑑𝑒𝑟 𝑉𝑎𝑙𝑢𝑒</a:t>
              </a:r>
              <a:endParaRPr lang="en-US" sz="1100">
                <a:solidFill>
                  <a:srgbClr val="002060"/>
                </a:solidFill>
                <a:effectLst/>
                <a:latin typeface="+mn-lt"/>
                <a:ea typeface="+mn-ea"/>
                <a:cs typeface="+mn-cs"/>
              </a:endParaRPr>
            </a:p>
            <a:p>
              <a:endParaRPr lang="en-US" sz="1100">
                <a:solidFill>
                  <a:srgbClr val="002060"/>
                </a:solidFill>
              </a:endParaRPr>
            </a:p>
          </xdr:txBody>
        </xdr:sp>
      </mc:Fallback>
    </mc:AlternateContent>
    <xdr:clientData/>
  </xdr:oneCellAnchor>
  <xdr:oneCellAnchor>
    <xdr:from>
      <xdr:col>2</xdr:col>
      <xdr:colOff>762000</xdr:colOff>
      <xdr:row>7</xdr:row>
      <xdr:rowOff>95250</xdr:rowOff>
    </xdr:from>
    <xdr:ext cx="2773130" cy="439608"/>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883D7000-3981-4B45-886D-50F6E03AC244}"/>
                </a:ext>
              </a:extLst>
            </xdr:cNvPr>
            <xdr:cNvSpPr txBox="1"/>
          </xdr:nvSpPr>
          <xdr:spPr>
            <a:xfrm>
              <a:off x="1828800" y="1375410"/>
              <a:ext cx="2773130" cy="4396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solidFill>
                          <a:srgbClr val="002060"/>
                        </a:solidFill>
                        <a:latin typeface="Cambria Math" panose="02040503050406030204" pitchFamily="18" charset="0"/>
                      </a:rPr>
                      <m:t>𝐴𝑔𝑒</m:t>
                    </m:r>
                    <m:r>
                      <a:rPr lang="en-US" sz="1100" b="0" i="1">
                        <a:solidFill>
                          <a:srgbClr val="002060"/>
                        </a:solidFill>
                        <a:latin typeface="Cambria Math" panose="02040503050406030204" pitchFamily="18" charset="0"/>
                      </a:rPr>
                      <m:t> </m:t>
                    </m:r>
                    <m:r>
                      <a:rPr lang="en-US" sz="1100" b="0" i="1">
                        <a:solidFill>
                          <a:srgbClr val="002060"/>
                        </a:solidFill>
                        <a:latin typeface="Cambria Math" panose="02040503050406030204" pitchFamily="18" charset="0"/>
                      </a:rPr>
                      <m:t>𝐹𝑢𝑛𝑐𝑡𝑖𝑜𝑛</m:t>
                    </m:r>
                    <m:r>
                      <a:rPr lang="en-US" sz="1100" b="0" i="1">
                        <a:solidFill>
                          <a:srgbClr val="002060"/>
                        </a:solidFill>
                        <a:latin typeface="Cambria Math" panose="02040503050406030204" pitchFamily="18" charset="0"/>
                      </a:rPr>
                      <m:t>= </m:t>
                    </m:r>
                    <m:d>
                      <m:dPr>
                        <m:begChr m:val="{"/>
                        <m:endChr m:val=""/>
                        <m:ctrlPr>
                          <a:rPr lang="en-US" sz="1100" b="0" i="1">
                            <a:solidFill>
                              <a:srgbClr val="002060"/>
                            </a:solidFill>
                            <a:latin typeface="Cambria Math" panose="02040503050406030204" pitchFamily="18" charset="0"/>
                          </a:rPr>
                        </m:ctrlPr>
                      </m:dPr>
                      <m:e>
                        <m:eqArr>
                          <m:eqArrPr>
                            <m:ctrlPr>
                              <a:rPr lang="en-US" sz="1100" b="0" i="1">
                                <a:solidFill>
                                  <a:srgbClr val="002060"/>
                                </a:solidFill>
                                <a:latin typeface="Cambria Math" panose="02040503050406030204" pitchFamily="18" charset="0"/>
                              </a:rPr>
                            </m:ctrlPr>
                          </m:eqArrPr>
                          <m:e>
                            <m:r>
                              <a:rPr lang="en-US" sz="1100" b="0" i="1">
                                <a:solidFill>
                                  <a:srgbClr val="002060"/>
                                </a:solidFill>
                                <a:latin typeface="Cambria Math" panose="02040503050406030204" pitchFamily="18" charset="0"/>
                              </a:rPr>
                              <m:t>𝐼𝑓</m:t>
                            </m:r>
                            <m:r>
                              <a:rPr lang="en-US" sz="1100" b="0" i="1">
                                <a:solidFill>
                                  <a:srgbClr val="002060"/>
                                </a:solidFill>
                                <a:latin typeface="Cambria Math" panose="02040503050406030204" pitchFamily="18" charset="0"/>
                              </a:rPr>
                              <m:t> </m:t>
                            </m:r>
                            <m:r>
                              <a:rPr lang="en-US" sz="1100" b="0" i="1">
                                <a:solidFill>
                                  <a:srgbClr val="002060"/>
                                </a:solidFill>
                                <a:latin typeface="Cambria Math" panose="02040503050406030204" pitchFamily="18" charset="0"/>
                              </a:rPr>
                              <m:t>𝑚𝑎𝑙𝑒</m:t>
                            </m:r>
                            <m:r>
                              <a:rPr lang="en-US" sz="1100" b="0" i="1">
                                <a:solidFill>
                                  <a:srgbClr val="002060"/>
                                </a:solidFill>
                                <a:latin typeface="Cambria Math" panose="02040503050406030204" pitchFamily="18" charset="0"/>
                              </a:rPr>
                              <m:t>:  </m:t>
                            </m:r>
                            <m:sSup>
                              <m:sSupPr>
                                <m:ctrlPr>
                                  <a:rPr lang="en-US" sz="1100" b="0" i="1">
                                    <a:solidFill>
                                      <a:srgbClr val="002060"/>
                                    </a:solidFill>
                                    <a:latin typeface="Cambria Math" panose="02040503050406030204" pitchFamily="18" charset="0"/>
                                  </a:rPr>
                                </m:ctrlPr>
                              </m:sSupPr>
                              <m:e>
                                <m:r>
                                  <a:rPr lang="en-US" sz="1100" b="0" i="1">
                                    <a:solidFill>
                                      <a:srgbClr val="002060"/>
                                    </a:solidFill>
                                    <a:effectLst/>
                                    <a:latin typeface="Cambria Math" panose="02040503050406030204" pitchFamily="18" charset="0"/>
                                    <a:ea typeface="+mn-ea"/>
                                    <a:cs typeface="+mn-cs"/>
                                  </a:rPr>
                                  <m:t>(</m:t>
                                </m:r>
                                <m:r>
                                  <a:rPr lang="en-US" sz="1100" b="0" i="1">
                                    <a:solidFill>
                                      <a:srgbClr val="002060"/>
                                    </a:solidFill>
                                    <a:effectLst/>
                                    <a:latin typeface="Cambria Math" panose="02040503050406030204" pitchFamily="18" charset="0"/>
                                    <a:ea typeface="+mn-ea"/>
                                    <a:cs typeface="+mn-cs"/>
                                  </a:rPr>
                                  <m:t>𝐴𝑡𝑡𝑎𝑖𝑛𝑒𝑑</m:t>
                                </m:r>
                                <m:r>
                                  <a:rPr lang="en-US" sz="1100" b="0" i="1">
                                    <a:solidFill>
                                      <a:srgbClr val="002060"/>
                                    </a:solidFill>
                                    <a:effectLst/>
                                    <a:latin typeface="Cambria Math" panose="02040503050406030204" pitchFamily="18" charset="0"/>
                                    <a:ea typeface="+mn-ea"/>
                                    <a:cs typeface="+mn-cs"/>
                                  </a:rPr>
                                  <m:t> </m:t>
                                </m:r>
                                <m:r>
                                  <a:rPr lang="en-US" sz="1100" b="0" i="1">
                                    <a:solidFill>
                                      <a:srgbClr val="002060"/>
                                    </a:solidFill>
                                    <a:effectLst/>
                                    <a:latin typeface="Cambria Math" panose="02040503050406030204" pitchFamily="18" charset="0"/>
                                    <a:ea typeface="+mn-ea"/>
                                    <a:cs typeface="+mn-cs"/>
                                  </a:rPr>
                                  <m:t>𝐴𝑔𝑒</m:t>
                                </m:r>
                                <m:r>
                                  <a:rPr lang="en-US" sz="1100" b="0" i="1">
                                    <a:solidFill>
                                      <a:srgbClr val="002060"/>
                                    </a:solidFill>
                                    <a:effectLst/>
                                    <a:latin typeface="Cambria Math" panose="02040503050406030204" pitchFamily="18" charset="0"/>
                                    <a:ea typeface="+mn-ea"/>
                                    <a:cs typeface="+mn-cs"/>
                                  </a:rPr>
                                  <m:t>)</m:t>
                                </m:r>
                              </m:e>
                              <m:sup>
                                <m:r>
                                  <a:rPr lang="en-US" sz="1100" b="0" i="1">
                                    <a:solidFill>
                                      <a:srgbClr val="002060"/>
                                    </a:solidFill>
                                    <a:latin typeface="Cambria Math" panose="02040503050406030204" pitchFamily="18" charset="0"/>
                                  </a:rPr>
                                  <m:t>2</m:t>
                                </m:r>
                              </m:sup>
                            </m:sSup>
                          </m:e>
                          <m:e>
                            <m:r>
                              <a:rPr lang="en-US" sz="1100" b="0" i="1">
                                <a:solidFill>
                                  <a:srgbClr val="002060"/>
                                </a:solidFill>
                                <a:latin typeface="Cambria Math" panose="02040503050406030204" pitchFamily="18" charset="0"/>
                              </a:rPr>
                              <m:t>𝐼𝑓</m:t>
                            </m:r>
                            <m:r>
                              <a:rPr lang="en-US" sz="1100" b="0" i="1">
                                <a:solidFill>
                                  <a:srgbClr val="002060"/>
                                </a:solidFill>
                                <a:latin typeface="Cambria Math" panose="02040503050406030204" pitchFamily="18" charset="0"/>
                              </a:rPr>
                              <m:t> </m:t>
                            </m:r>
                            <m:r>
                              <a:rPr lang="en-US" sz="1100" b="0" i="1">
                                <a:solidFill>
                                  <a:srgbClr val="002060"/>
                                </a:solidFill>
                                <a:latin typeface="Cambria Math" panose="02040503050406030204" pitchFamily="18" charset="0"/>
                              </a:rPr>
                              <m:t>𝑓𝑒𝑚𝑎𝑙𝑒</m:t>
                            </m:r>
                            <m:r>
                              <a:rPr lang="en-US" sz="1100" b="0" i="1">
                                <a:solidFill>
                                  <a:srgbClr val="002060"/>
                                </a:solidFill>
                                <a:latin typeface="Cambria Math" panose="02040503050406030204" pitchFamily="18" charset="0"/>
                              </a:rPr>
                              <m:t>:  0                          </m:t>
                            </m:r>
                          </m:e>
                        </m:eqArr>
                      </m:e>
                    </m:d>
                  </m:oMath>
                </m:oMathPara>
              </a14:m>
              <a:endParaRPr lang="en-US" sz="1100">
                <a:solidFill>
                  <a:srgbClr val="002060"/>
                </a:solidFill>
              </a:endParaRPr>
            </a:p>
          </xdr:txBody>
        </xdr:sp>
      </mc:Choice>
      <mc:Fallback xmlns="">
        <xdr:sp macro="" textlink="">
          <xdr:nvSpPr>
            <xdr:cNvPr id="3" name="TextBox 2">
              <a:extLst>
                <a:ext uri="{FF2B5EF4-FFF2-40B4-BE49-F238E27FC236}">
                  <a16:creationId xmlns:a16="http://schemas.microsoft.com/office/drawing/2014/main" id="{883D7000-3981-4B45-886D-50F6E03AC244}"/>
                </a:ext>
              </a:extLst>
            </xdr:cNvPr>
            <xdr:cNvSpPr txBox="1"/>
          </xdr:nvSpPr>
          <xdr:spPr>
            <a:xfrm>
              <a:off x="1828800" y="1375410"/>
              <a:ext cx="2773130" cy="4396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solidFill>
                    <a:srgbClr val="002060"/>
                  </a:solidFill>
                  <a:latin typeface="Cambria Math" panose="02040503050406030204" pitchFamily="18" charset="0"/>
                </a:rPr>
                <a:t>𝐴𝑔𝑒 𝐹𝑢𝑛𝑐𝑡𝑖𝑜𝑛= {█(𝐼𝑓 𝑚𝑎𝑙𝑒:  〖</a:t>
              </a:r>
              <a:r>
                <a:rPr lang="en-US" sz="1100" b="0" i="0">
                  <a:solidFill>
                    <a:srgbClr val="002060"/>
                  </a:solidFill>
                  <a:effectLst/>
                  <a:latin typeface="Cambria Math" panose="02040503050406030204" pitchFamily="18" charset="0"/>
                  <a:ea typeface="+mn-ea"/>
                  <a:cs typeface="+mn-cs"/>
                </a:rPr>
                <a:t>(𝐴𝑡𝑡𝑎𝑖𝑛𝑒𝑑 𝐴𝑔𝑒)〗^</a:t>
              </a:r>
              <a:r>
                <a:rPr lang="en-US" sz="1100" b="0" i="0">
                  <a:solidFill>
                    <a:srgbClr val="002060"/>
                  </a:solidFill>
                  <a:latin typeface="Cambria Math" panose="02040503050406030204" pitchFamily="18" charset="0"/>
                </a:rPr>
                <a:t>2@𝐼𝑓 𝑓𝑒𝑚𝑎𝑙𝑒:  0                          )┤</a:t>
              </a:r>
              <a:endParaRPr lang="en-US" sz="1100">
                <a:solidFill>
                  <a:srgbClr val="002060"/>
                </a:solidFill>
              </a:endParaRPr>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eliz\Downloads\IO5_CF_GR_v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eliz\Downloads\IO5_YZ_GR_v3.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krwon\Downloads\BigBen_Financials-2020%20updated_07.26.2020_%20for%20FD%20(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jeliz\Downloads\2020%20CFEFD%20-%20Rubric%20Templat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krwon\Downloads\Frenz%20Coffee%20Franchise%20Model%20with%20CS%20financials_2020_01.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llabus list"/>
      <sheetName val="template"/>
      <sheetName val="Rubric for part C"/>
      <sheetName val="Data for part C"/>
      <sheetName val="Ryan's attempt"/>
      <sheetName val="Ryan's attempt (solver)"/>
    </sheetNames>
    <sheetDataSet>
      <sheetData sheetId="0">
        <row r="4">
          <cell r="B4" t="str">
            <v>CFEFD-S1-01-21 Jonathan Berk and Peter Demarzo, Corporate Finance, Fifth Edition, Ch 8: Fundamentals of Capital Budgeting (background)</v>
          </cell>
        </row>
        <row r="5">
          <cell r="B5" t="str">
            <v>CFEFD-S1-02-21 Jonathan Berk and Peter Demarzo, Corporate Finance, Fifth Edition, Ch 18: Capital Budgeting and Valuation with Leverage</v>
          </cell>
        </row>
        <row r="6">
          <cell r="B6" t="str">
            <v>CFEFD-S1-03-21 Jonathan Berk and Peter Demarzo, Corporate Finance, Fifth Edition, Ch 22: Real Options</v>
          </cell>
        </row>
        <row r="7">
          <cell r="B7" t="str">
            <v>CFEFD-S1-04-21 Jonathan Berk and Peter Demarzo, Corporate Finance, Fifth Edition, Ch 25: Leasing</v>
          </cell>
        </row>
        <row r="8">
          <cell r="B8" t="str">
            <v>CFEFD-S1-05-21 Jonathan Berk and Peter Demarzo, Corporate Finance, Fifth Edition, Ch 27: Short Term Financial Planning</v>
          </cell>
        </row>
        <row r="9">
          <cell r="B9" t="str">
            <v>CFEFD-S1-06-21 Jonathan Berk and Peter Demarzo, Corporate Finance, Fifth Edition, Ch 28: Mergers and Acquisitions</v>
          </cell>
        </row>
        <row r="10">
          <cell r="B10" t="str">
            <v>CFEFD-S1-07-21 Jonathan Berk and Peter Demarzo, Corporate Finance, Fifth Edition, Ch 31 International Corporate Finance</v>
          </cell>
        </row>
        <row r="11">
          <cell r="B11" t="str">
            <v>CFEFD-S1-08-21 Handbook of Corporate Finance: Empirical Corporate Finance, Ch. 10</v>
          </cell>
        </row>
        <row r="12">
          <cell r="B12" t="str">
            <v xml:space="preserve">CFEFD-S1-09-21 Aswath Damodaran, Damodaran on Valuation, Ch 15: The Value of Synergy </v>
          </cell>
        </row>
        <row r="13">
          <cell r="B13" t="str">
            <v>CFEFD-S1-10-21 Dean LeBaron and Lawrence S. Speidell, Why Are the Parts Worth More than the Sum? "Chop Shop", A Corporate Valuation Model (p80-100)</v>
          </cell>
        </row>
        <row r="14">
          <cell r="B14" t="str">
            <v>CFEFD-S1-11-21 Corporate Value Creation, Governance and Privatisation, Ch 4</v>
          </cell>
        </row>
        <row r="15">
          <cell r="B15" t="str">
            <v>CFEFD-S1-12-21 Hurdle Rates, Cost of Capital &amp; Capital Structure: CFO Spotlight</v>
          </cell>
        </row>
        <row r="16">
          <cell r="B16" t="str">
            <v>CFEFD-S1-13-21 Capital Structure, Executive Compensation, and Investment Efficiency</v>
          </cell>
        </row>
        <row r="17">
          <cell r="B17" t="str">
            <v>CFEFD-S2-14-21 Robinson et al., International Financial Statement Analysis 4th Ed, Ch. 6 Financial Analysis Techniques</v>
          </cell>
        </row>
        <row r="18">
          <cell r="B18" t="str">
            <v>CFEFD-S2-15-21 Robinson et al., International Financial Statement Analysis 4th Ed, Ch. 9 Income Taxes</v>
          </cell>
        </row>
        <row r="19">
          <cell r="B19" t="str">
            <v>CFEFD-S2-16-21 Robinson et al., International Financial Statement Analysis 4th Ed, Ch. 11 Financial Reporting Quality</v>
          </cell>
        </row>
        <row r="20">
          <cell r="B20" t="str">
            <v>CFEFD-S2-17-21 Robinson et al., International Financial Statement Analysis 4th Ed, Ch. 15 Multinational Operations</v>
          </cell>
        </row>
        <row r="21">
          <cell r="B21" t="str">
            <v>CFEFD-S2-18-21 Robinson et al., International Financial Statement Analysis 4th Ed, Ch. 17 Evaluating Quality of Financial Reports (Section 1-6 Only)</v>
          </cell>
        </row>
        <row r="22">
          <cell r="B22" t="str">
            <v>CFEFD-S3-19-21 Zimmerman, Accounting for Decision Making and Control 10th Ed, Ch 4: Organizational Architecture</v>
          </cell>
        </row>
        <row r="23">
          <cell r="B23" t="str">
            <v>CFEFD-S3-20-21 Zimmerman, Accounting for Decision Making and Control 10th Ed, Ch 5: Responsibility Accounting and Transfer Pricing</v>
          </cell>
        </row>
        <row r="24">
          <cell r="B24" t="str">
            <v>CFEFD-S3-21-21 Zimmerman, Accounting for Decision Making and Control 10th Ed, Ch 7: Cost Allocation: Theory</v>
          </cell>
        </row>
        <row r="25">
          <cell r="B25" t="str">
            <v>CFEFD-S3-22-21 Zimmerman, Accounting for Decision Making and Control 10th Ed, Ch 9: Absorption Cost Systems</v>
          </cell>
        </row>
        <row r="26">
          <cell r="B26" t="str">
            <v>CFEFD-S3-23-21 Zimmerman, Accounting for Decision Making and Control 10th Ed, Ch 10: Criticisms of Absorption Cost Systems: Incentive to Overproduce</v>
          </cell>
        </row>
        <row r="27">
          <cell r="B27" t="str">
            <v>CFEFD-S3-24-21 Zimmerman, Accounting for Decision Making and Control 10th Ed, Ch 11: Criticisms of Absorption Cost Systems: Inaccurate Product Costs</v>
          </cell>
        </row>
        <row r="28">
          <cell r="B28" t="str">
            <v>CFEFD-S3-25-21 Zimmerman, Accounting for Decision Making and Control 10th Ed Ch 12: Standard Costs: Direct Labor and Materials</v>
          </cell>
        </row>
        <row r="29">
          <cell r="B29" t="str">
            <v>CFEFD-S3-26-21 Zimmerman, Accounting for Decision Making and Control 10th Ed, Ch 13: Overhead and Marketing Variances</v>
          </cell>
        </row>
        <row r="30">
          <cell r="B30" t="str">
            <v>CFEFD-S3-27-21 Product Costing In Service Organizations</v>
          </cell>
        </row>
        <row r="31">
          <cell r="B31" t="str">
            <v>CFEFD-S3-28-21 ABC and Life Insurance Industry</v>
          </cell>
        </row>
        <row r="32">
          <cell r="B32" t="str">
            <v>CFEFD-S4-29-21 Lam, Implementing Enterprise Risk Management from Methods to Applications, Ch 3: Performance-based continuous ERM (excl. introduction and phase three sections)</v>
          </cell>
        </row>
        <row r="33">
          <cell r="B33" t="str">
            <v>CFEFD-S4-30-21 Lam, Implementing Enterprise Risk Management from Methods to Applications, Ch 5: The ERM Project (excl. appendices)</v>
          </cell>
        </row>
        <row r="34">
          <cell r="B34" t="str">
            <v>CFEFD-S4-31-21 Lam, Implementing Enterprise Risk Management from Methods to Applications, Ch 9: Role of the Board</v>
          </cell>
        </row>
        <row r="35">
          <cell r="B35" t="str">
            <v>CFEFD-S4-32-21 Lam, Implementing Enterprise Risk Management from Methods to Applications, Ch 16: Risk-Based Performance Management</v>
          </cell>
        </row>
        <row r="36">
          <cell r="B36" t="str">
            <v>CFEFD-S4-33-21 Lam, Implementing Enterprise Risk Management from Methods to Applications, Ch 17: Integration of KPIs and KRIs</v>
          </cell>
        </row>
        <row r="37">
          <cell r="B37" t="str">
            <v>CFEFD-S4-34-21 Lam, Implementing Enterprise Risk Management from Methods to Applications, Ch 18: ERM Dashboard Reporting</v>
          </cell>
        </row>
        <row r="38">
          <cell r="B38" t="str">
            <v>CFEFD-S4-35-21 Lam, Implementing Enterprise Risk Management from Methods to Applications, Ch 19: Feedback Loops (starting at ERM Performance Feedback Loop)</v>
          </cell>
        </row>
        <row r="39">
          <cell r="B39" t="str">
            <v>CFEFD-S4-36-21 Sweeting, Financial Enterprise Risk Management, Ch 19: Risk Frameworks</v>
          </cell>
        </row>
        <row r="40">
          <cell r="B40" t="str">
            <v>CFEFD-S4-37-21 Sweeting, Financial Enterprise Risk Management, Ch 20: Case Studies</v>
          </cell>
        </row>
        <row r="41">
          <cell r="B41" t="str">
            <v>CFEFD-S4-38-21 Managing Business Process Flows, Ch 1: Products, Processes, and Performance</v>
          </cell>
        </row>
        <row r="42">
          <cell r="B42" t="str">
            <v>CFEFD-S4-39-21 Managing Business Process Flows, Ch 2: Operations Strategy and Management</v>
          </cell>
        </row>
        <row r="43">
          <cell r="B43" t="str">
            <v>CFEFD-S4-40-21 Trainer &amp; Cummins, Securitization, Insurance, and Reinsurance</v>
          </cell>
        </row>
        <row r="44">
          <cell r="B44" t="str">
            <v>CFEFD-S4-41-21 An Analysis of Delta Air Lines' Oil Refinery Acquisition</v>
          </cell>
        </row>
        <row r="45">
          <cell r="B45" t="str">
            <v>CFEFD-S4-42-21 Vakharia and Yenipazarli, Managing Supply Chain Disruptions, sections 2-5</v>
          </cell>
        </row>
        <row r="46">
          <cell r="B46" t="str">
            <v>CFEFD-S4-60-21 Bohme et al., A Fundamental Approach to Cyber Risk Analysis</v>
          </cell>
        </row>
        <row r="47">
          <cell r="B47" t="str">
            <v>CFEFD-S4-43-21 Foundations of Airline Finance: Methodology and Practice, Ch 11 (p482-510)</v>
          </cell>
        </row>
        <row r="48">
          <cell r="B48" t="str">
            <v>CFEFD-S4-61-21 Bravo and Díaz-Giménez, Is longevity an insurable risk? Hedging the unhedgeable</v>
          </cell>
        </row>
        <row r="49">
          <cell r="B49" t="str">
            <v>CFEFD-S5-44-21 Hubbard, How to Measure Anything 3rd Ed, Ch 9: Sampling Reality: How Observing Some Things Tells Us About All Things</v>
          </cell>
        </row>
        <row r="50">
          <cell r="B50" t="str">
            <v>CFEFD-S5-45-21 Hubbard, How to Measure Anything 3rd Ed, Ch 14: A Universal Measurement Method: Applied Information Economics</v>
          </cell>
        </row>
        <row r="51">
          <cell r="B51" t="str">
            <v>CFEFD-S5-46-21 Dowd, Measuring Market Risk 2nd ed, Ch 9 Applications of Stochastic Risk Measurement Methods</v>
          </cell>
        </row>
        <row r="52">
          <cell r="B52" t="str">
            <v xml:space="preserve">CFEFD-S5-47-21 Dowd, Measuring Market Risk 2nd ed, Ch 13 Stress Testing </v>
          </cell>
        </row>
        <row r="53">
          <cell r="B53" t="str">
            <v>CFEFD-S5-48-21 Dowd, Measuring Market Risk 2nd ed, Ch 15 Back Testing Market Risk Models</v>
          </cell>
        </row>
        <row r="54">
          <cell r="B54" t="str">
            <v>CFEFD-S5-49-21 Dowd, Measuring Market Risk 2nd ed, Ch 16 Model Risk</v>
          </cell>
        </row>
        <row r="55">
          <cell r="B55" t="str">
            <v>CFEFD-S5-50-21 Kelleher, Mac Namee, and D'Arcy, Fundamentals of Machine Learning for Predictive Analytics 2nd Ed, Ch. 2 Data to Insights to Decisions (background)</v>
          </cell>
        </row>
        <row r="56">
          <cell r="B56" t="str">
            <v>CFEFD-S5-51-21 Kelleher, Mac Namee, and D'Arcy, Fundamentals of Machine Learning for Predictive Analytics 2nd Ed, Ch. 3 Data Exploration (background)</v>
          </cell>
        </row>
        <row r="57">
          <cell r="B57" t="str">
            <v>CFEFD-S5-52-21 Kelleher, Mac Namee, and D'Arcy, Fundamentals of Machine Learning for Predictive Analytics 2nd Ed, Ch. 9 Evaluations</v>
          </cell>
        </row>
        <row r="58">
          <cell r="B58" t="str">
            <v>CFEFD-S5-53-21 Kelleher, Mac Namee, and D'Arcy, Fundamentals of Machine Learning for Predictive Analytics 2nd Ed, Ch. 12 Case Study: Customer Churn</v>
          </cell>
        </row>
        <row r="59">
          <cell r="B59" t="str">
            <v>CFEFD-S5-54-21 Kelleher, Mac Namee, and D'Arcy, Fundamentals of Machine Learning for Predictive Analytics 2nd Ed, Ch. 14 The Art of Machine Learning for Predictive Data Analytics</v>
          </cell>
        </row>
        <row r="60">
          <cell r="B60" t="str">
            <v>CFEFD-S5-55-21 Heavy Models, Light Models, and Proxy Models, sections 1-5, 7 (excl appendices)</v>
          </cell>
        </row>
        <row r="61">
          <cell r="B61" t="str">
            <v>CFEFD-S5-56-21 Gersl and Seidler, How to Improve the Quality of Stress Tests through Backtesting (excl appendices)</v>
          </cell>
        </row>
        <row r="62">
          <cell r="B62" t="str">
            <v>CFEFD-S5-57-21 Bolle-Reddat, Bernard (et al.), Modeling in Life Insurance - A Management Perspective, Chapter 11</v>
          </cell>
        </row>
        <row r="63">
          <cell r="B63" t="str">
            <v>CFEFD-S5-58-21 Kaye, A Guide to Risk Measures, Capital Allocation &amp; Related Decision Support Issues</v>
          </cell>
        </row>
        <row r="64">
          <cell r="B64" t="str">
            <v>CFEFD-S5-59-21 ASOP 56: Modeling, Dec 2019 (excl appendices)</v>
          </cell>
        </row>
        <row r="65">
          <cell r="B65" t="str">
            <v>CFEFD-S5-60-21 Bohme et al., A Fundamental Approach to Cyber Risk Analysis</v>
          </cell>
        </row>
        <row r="66">
          <cell r="B66" t="str">
            <v>CFEFD-S5-61-21 Bravo and Díaz-Giménez, Is longevity an insurable risk? Hedging the unhedgeable</v>
          </cell>
        </row>
        <row r="67">
          <cell r="B67" t="str">
            <v>Case Study</v>
          </cell>
        </row>
        <row r="70">
          <cell r="A70" t="str">
            <v>LO_1 A</v>
          </cell>
        </row>
        <row r="71">
          <cell r="A71" t="str">
            <v>LO_1 B</v>
          </cell>
          <cell r="C71" t="str">
            <v>Retrieval</v>
          </cell>
        </row>
        <row r="72">
          <cell r="A72" t="str">
            <v>LO_1 C</v>
          </cell>
          <cell r="C72" t="str">
            <v>Comprehension</v>
          </cell>
        </row>
        <row r="73">
          <cell r="A73" t="str">
            <v>LO_1 D</v>
          </cell>
          <cell r="C73" t="str">
            <v>Analysis</v>
          </cell>
        </row>
        <row r="74">
          <cell r="A74" t="str">
            <v>LO_2 A</v>
          </cell>
          <cell r="C74" t="str">
            <v>Knowledge Utilization</v>
          </cell>
        </row>
        <row r="75">
          <cell r="A75" t="str">
            <v>LO_2 B</v>
          </cell>
        </row>
        <row r="76">
          <cell r="A76" t="str">
            <v>LO_2 C</v>
          </cell>
        </row>
        <row r="77">
          <cell r="A77" t="str">
            <v>LO_3 A</v>
          </cell>
        </row>
        <row r="78">
          <cell r="A78" t="str">
            <v>LO_3 B</v>
          </cell>
        </row>
        <row r="79">
          <cell r="A79" t="str">
            <v>LO_3 C</v>
          </cell>
        </row>
        <row r="80">
          <cell r="A80" t="str">
            <v>LO_4 A</v>
          </cell>
        </row>
        <row r="81">
          <cell r="A81" t="str">
            <v>LO_4 B</v>
          </cell>
        </row>
        <row r="82">
          <cell r="A82" t="str">
            <v>LO_4 C</v>
          </cell>
        </row>
        <row r="83">
          <cell r="A83" t="str">
            <v>LO_4 D</v>
          </cell>
        </row>
        <row r="84">
          <cell r="A84" t="str">
            <v>LO_4 E</v>
          </cell>
        </row>
        <row r="85">
          <cell r="A85" t="str">
            <v>LO_5 A</v>
          </cell>
        </row>
        <row r="86">
          <cell r="A86" t="str">
            <v>LO_5 B</v>
          </cell>
        </row>
        <row r="87">
          <cell r="A87" t="str">
            <v>LO_5 C</v>
          </cell>
        </row>
        <row r="88">
          <cell r="A88" t="str">
            <v>LO_5 D</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llabus list"/>
      <sheetName val="template"/>
      <sheetName val="template_YZ"/>
      <sheetName val="b-i for Exam"/>
      <sheetName val="b-ii for Exam"/>
      <sheetName val="d-ii for Exam"/>
      <sheetName val="e-ii for Exam"/>
    </sheetNames>
    <sheetDataSet>
      <sheetData sheetId="0">
        <row r="4">
          <cell r="B4" t="str">
            <v>CFEFD-S1-01-21 Jonathan Berk and Peter Demarzo, Corporate Finance, Fifth Edition, Ch 8: Fundamentals of Capital Budgeting (background)</v>
          </cell>
        </row>
        <row r="5">
          <cell r="B5" t="str">
            <v>CFEFD-S1-02-21 Jonathan Berk and Peter Demarzo, Corporate Finance, Fifth Edition, Ch 18: Capital Budgeting and Valuation with Leverage</v>
          </cell>
        </row>
        <row r="6">
          <cell r="B6" t="str">
            <v>CFEFD-S1-03-21 Jonathan Berk and Peter Demarzo, Corporate Finance, Fifth Edition, Ch 22: Real Options</v>
          </cell>
        </row>
        <row r="7">
          <cell r="B7" t="str">
            <v>CFEFD-S1-04-21 Jonathan Berk and Peter Demarzo, Corporate Finance, Fifth Edition, Ch 25: Leasing</v>
          </cell>
        </row>
        <row r="8">
          <cell r="B8" t="str">
            <v>CFEFD-S1-05-21 Jonathan Berk and Peter Demarzo, Corporate Finance, Fifth Edition, Ch 27: Short Term Financial Planning</v>
          </cell>
        </row>
        <row r="9">
          <cell r="B9" t="str">
            <v>CFEFD-S1-06-21 Jonathan Berk and Peter Demarzo, Corporate Finance, Fifth Edition, Ch 28: Mergers and Acquisitions</v>
          </cell>
        </row>
        <row r="10">
          <cell r="B10" t="str">
            <v>CFEFD-S1-07-21 Jonathan Berk and Peter Demarzo, Corporate Finance, Fifth Edition, Ch 31 International Corporate Finance</v>
          </cell>
        </row>
        <row r="11">
          <cell r="B11" t="str">
            <v>CFEFD-S1-08-21 Handbook of Corporate Finance: Empirical Corporate Finance, Ch. 10</v>
          </cell>
        </row>
        <row r="12">
          <cell r="B12" t="str">
            <v xml:space="preserve">CFEFD-S1-09-21 Aswath Damodaran, Damodaran on Valuation, Ch 15: The Value of Synergy </v>
          </cell>
        </row>
        <row r="13">
          <cell r="B13" t="str">
            <v>CFEFD-S1-10-21 Dean LeBaron and Lawrence S. Speidell, Why Are the Parts Worth More than the Sum? "Chop Shop", A Corporate Valuation Model (p80-100)</v>
          </cell>
        </row>
        <row r="14">
          <cell r="B14" t="str">
            <v>CFEFD-S1-11-21 Corporate Value Creation, Governance and Privatisation, Ch 4</v>
          </cell>
        </row>
        <row r="15">
          <cell r="B15" t="str">
            <v>CFEFD-S1-12-21 Hurdle Rates, Cost of Capital &amp; Capital Structure: CFO Spotlight</v>
          </cell>
        </row>
        <row r="16">
          <cell r="B16" t="str">
            <v>CFEFD-S1-13-21 Capital Structure, Executive Compensation, and Investment Efficiency</v>
          </cell>
        </row>
        <row r="17">
          <cell r="B17" t="str">
            <v>CFEFD-S2-14-21 Robinson et al., International Financial Statement Analysis 4th Ed, Ch. 6 Financial Analysis Techniques</v>
          </cell>
        </row>
        <row r="18">
          <cell r="B18" t="str">
            <v>CFEFD-S2-15-21 Robinson et al., International Financial Statement Analysis 4th Ed, Ch. 9 Income Taxes</v>
          </cell>
        </row>
        <row r="19">
          <cell r="B19" t="str">
            <v>CFEFD-S2-16-21 Robinson et al., International Financial Statement Analysis 4th Ed, Ch. 11 Financial Reporting Quality</v>
          </cell>
        </row>
        <row r="20">
          <cell r="B20" t="str">
            <v>CFEFD-S2-17-21 Robinson et al., International Financial Statement Analysis 4th Ed, Ch. 15 Multinational Operations</v>
          </cell>
        </row>
        <row r="21">
          <cell r="B21" t="str">
            <v>CFEFD-S2-18-21 Robinson et al., International Financial Statement Analysis 4th Ed, Ch. 17 Evaluating Quality of Financial Reports (Section 1-6 Only)</v>
          </cell>
        </row>
        <row r="22">
          <cell r="B22" t="str">
            <v>CFEFD-S3-19-21 Zimmerman, Accounting for Decision Making and Control 10th Ed, Ch 4: Organizational Architecture</v>
          </cell>
        </row>
        <row r="23">
          <cell r="B23" t="str">
            <v>CFEFD-S3-20-21 Zimmerman, Accounting for Decision Making and Control 10th Ed, Ch 5: Responsibility Accounting and Transfer Pricing</v>
          </cell>
        </row>
        <row r="24">
          <cell r="B24" t="str">
            <v>CFEFD-S3-21-21 Zimmerman, Accounting for Decision Making and Control 10th Ed, Ch 7: Cost Allocation: Theory</v>
          </cell>
        </row>
        <row r="25">
          <cell r="B25" t="str">
            <v>CFEFD-S3-22-21 Zimmerman, Accounting for Decision Making and Control 10th Ed, Ch 9: Absorption Cost Systems</v>
          </cell>
        </row>
        <row r="26">
          <cell r="B26" t="str">
            <v>CFEFD-S3-23-21 Zimmerman, Accounting for Decision Making and Control 10th Ed, Ch 10: Criticisms of Absorption Cost Systems: Incentive to Overproduce</v>
          </cell>
        </row>
        <row r="27">
          <cell r="B27" t="str">
            <v>CFEFD-S3-24-21 Zimmerman, Accounting for Decision Making and Control 10th Ed, Ch 11: Criticisms of Absorption Cost Systems: Inaccurate Product Costs</v>
          </cell>
        </row>
        <row r="28">
          <cell r="B28" t="str">
            <v>CFEFD-S3-25-21 Zimmerman, Accounting for Decision Making and Control 10th Ed Ch 12: Standard Costs: Direct Labor and Materials</v>
          </cell>
        </row>
        <row r="29">
          <cell r="B29" t="str">
            <v>CFEFD-S3-26-21 Zimmerman, Accounting for Decision Making and Control 10th Ed, Ch 13: Overhead and Marketing Variances</v>
          </cell>
        </row>
        <row r="30">
          <cell r="B30" t="str">
            <v>CFEFD-S3-27-21 Product Costing In Service Organizations</v>
          </cell>
        </row>
        <row r="31">
          <cell r="B31" t="str">
            <v>CFEFD-S3-28-21 ABC and Life Insurance Industry</v>
          </cell>
        </row>
        <row r="32">
          <cell r="B32" t="str">
            <v>CFEFD-S4-29-21 Lam, Implementing Enterprise Risk Management from Methods to Applications, Ch 3: Performance-based continuous ERM (excl. introduction and phase three sections)</v>
          </cell>
        </row>
        <row r="33">
          <cell r="B33" t="str">
            <v>CFEFD-S4-30-21 Lam, Implementing Enterprise Risk Management from Methods to Applications, Ch 5: The ERM Project (excl. appendices)</v>
          </cell>
        </row>
        <row r="34">
          <cell r="B34" t="str">
            <v>CFEFD-S4-31-21 Lam, Implementing Enterprise Risk Management from Methods to Applications, Ch 9: Role of the Board</v>
          </cell>
        </row>
        <row r="35">
          <cell r="B35" t="str">
            <v>CFEFD-S4-32-21 Lam, Implementing Enterprise Risk Management from Methods to Applications, Ch 16: Risk-Based Performance Management</v>
          </cell>
        </row>
        <row r="36">
          <cell r="B36" t="str">
            <v>CFEFD-S4-33-21 Lam, Implementing Enterprise Risk Management from Methods to Applications, Ch 17: Integration of KPIs and KRIs</v>
          </cell>
        </row>
        <row r="37">
          <cell r="B37" t="str">
            <v>CFEFD-S4-34-21 Lam, Implementing Enterprise Risk Management from Methods to Applications, Ch 18: ERM Dashboard Reporting</v>
          </cell>
        </row>
        <row r="38">
          <cell r="B38" t="str">
            <v>CFEFD-S4-35-21 Lam, Implementing Enterprise Risk Management from Methods to Applications, Ch 19: Feedback Loops (starting at ERM Performance Feedback Loop)</v>
          </cell>
        </row>
        <row r="39">
          <cell r="B39" t="str">
            <v>CFEFD-S4-36-21 Sweeting, Financial Enterprise Risk Management, Ch 19: Risk Frameworks</v>
          </cell>
        </row>
        <row r="40">
          <cell r="B40" t="str">
            <v>CFEFD-S4-37-21 Sweeting, Financial Enterprise Risk Management, Ch 20: Case Studies</v>
          </cell>
        </row>
        <row r="41">
          <cell r="B41" t="str">
            <v>CFEFD-S4-38-21 Managing Business Process Flows, Ch 1: Products, Processes, and Performance</v>
          </cell>
        </row>
        <row r="42">
          <cell r="B42" t="str">
            <v>CFEFD-S4-39-21 Managing Business Process Flows, Ch 2: Operations Strategy and Management</v>
          </cell>
        </row>
        <row r="43">
          <cell r="B43" t="str">
            <v>CFEFD-S4-40-21 Trainer &amp; Cummins, Securitization, Insurance, and Reinsurance</v>
          </cell>
        </row>
        <row r="44">
          <cell r="B44" t="str">
            <v>CFEFD-S4-41-21 An Analysis of Delta Air Lines' Oil Refinery Acquisition</v>
          </cell>
        </row>
        <row r="45">
          <cell r="B45" t="str">
            <v>CFEFD-S4-42-21 Vakharia and Yenipazarli, Managing Supply Chain Disruptions, sections 2-5</v>
          </cell>
        </row>
        <row r="46">
          <cell r="B46" t="str">
            <v>CFEFD-S4-60-21 Bohme et al., A Fundamental Approach to Cyber Risk Analysis</v>
          </cell>
        </row>
        <row r="47">
          <cell r="B47" t="str">
            <v>CFEFD-S4-43-21 Foundations of Airline Finance: Methodology and Practice, Ch 11 (p482-510)</v>
          </cell>
        </row>
        <row r="48">
          <cell r="B48" t="str">
            <v>CFEFD-S4-61-21 Bravo and Díaz-Giménez, Is longevity an insurable risk? Hedging the unhedgeable</v>
          </cell>
        </row>
        <row r="49">
          <cell r="B49" t="str">
            <v>CFEFD-S5-44-21 Hubbard, How to Measure Anything 3rd Ed, Ch 9: Sampling Reality: How Observing Some Things Tells Us About All Things</v>
          </cell>
        </row>
        <row r="50">
          <cell r="B50" t="str">
            <v>CFEFD-S5-45-21 Hubbard, How to Measure Anything 3rd Ed, Ch 14: A Universal Measurement Method: Applied Information Economics</v>
          </cell>
        </row>
        <row r="51">
          <cell r="B51" t="str">
            <v>CFEFD-S5-46-21 Dowd, Measuring Market Risk 2nd ed, Ch 9 Applications of Stochastic Risk Measurement Methods</v>
          </cell>
        </row>
        <row r="52">
          <cell r="B52" t="str">
            <v xml:space="preserve">CFEFD-S5-47-21 Dowd, Measuring Market Risk 2nd ed, Ch 13 Stress Testing </v>
          </cell>
        </row>
        <row r="53">
          <cell r="B53" t="str">
            <v>CFEFD-S5-48-21 Dowd, Measuring Market Risk 2nd ed, Ch 15 Back Testing Market Risk Models</v>
          </cell>
        </row>
        <row r="54">
          <cell r="B54" t="str">
            <v>CFEFD-S5-49-21 Dowd, Measuring Market Risk 2nd ed, Ch 16 Model Risk</v>
          </cell>
        </row>
        <row r="55">
          <cell r="B55" t="str">
            <v>CFEFD-S5-50-21 Kelleher, Mac Namee, and D'Arcy, Fundamentals of Machine Learning for Predictive Analytics 2nd Ed, Ch. 2 Data to Insights to Decisions (background)</v>
          </cell>
        </row>
        <row r="56">
          <cell r="B56" t="str">
            <v>CFEFD-S5-51-21 Kelleher, Mac Namee, and D'Arcy, Fundamentals of Machine Learning for Predictive Analytics 2nd Ed, Ch. 3 Data Exploration (background)</v>
          </cell>
        </row>
        <row r="57">
          <cell r="B57" t="str">
            <v>CFEFD-S5-52-21 Kelleher, Mac Namee, and D'Arcy, Fundamentals of Machine Learning for Predictive Analytics 2nd Ed, Ch. 9 Evaluations</v>
          </cell>
        </row>
        <row r="58">
          <cell r="B58" t="str">
            <v>CFEFD-S5-53-21 Kelleher, Mac Namee, and D'Arcy, Fundamentals of Machine Learning for Predictive Analytics 2nd Ed, Ch. 12 Case Study: Customer Churn</v>
          </cell>
        </row>
        <row r="59">
          <cell r="B59" t="str">
            <v>CFEFD-S5-54-21 Kelleher, Mac Namee, and D'Arcy, Fundamentals of Machine Learning for Predictive Analytics 2nd Ed, Ch. 14 The Art of Machine Learning for Predictive Data Analytics</v>
          </cell>
        </row>
        <row r="60">
          <cell r="B60" t="str">
            <v>CFEFD-S5-55-21 Heavy Models, Light Models, and Proxy Models, sections 1-5, 7 (excl appendices)</v>
          </cell>
        </row>
        <row r="61">
          <cell r="B61" t="str">
            <v>CFEFD-S5-56-21 Gersl and Seidler, How to Improve the Quality of Stress Tests through Backtesting (excl appendices)</v>
          </cell>
        </row>
        <row r="62">
          <cell r="B62" t="str">
            <v>CFEFD-S5-57-21 Bolle-Reddat, Bernard (et al.), Modeling in Life Insurance - A Management Perspective, Chapter 11</v>
          </cell>
        </row>
        <row r="63">
          <cell r="B63" t="str">
            <v>CFEFD-S5-58-21 Kaye, A Guide to Risk Measures, Capital Allocation &amp; Related Decision Support Issues</v>
          </cell>
        </row>
        <row r="64">
          <cell r="B64" t="str">
            <v>CFEFD-S5-59-21 ASOP 56: Modeling, Dec 2019 (excl appendices)</v>
          </cell>
        </row>
        <row r="65">
          <cell r="B65" t="str">
            <v>CFEFD-S5-60-21 Bohme et al., A Fundamental Approach to Cyber Risk Analysis</v>
          </cell>
        </row>
        <row r="66">
          <cell r="B66" t="str">
            <v>CFEFD-S5-61-21 Bravo and Díaz-Giménez, Is longevity an insurable risk? Hedging the unhedgeable</v>
          </cell>
        </row>
        <row r="67">
          <cell r="B67" t="str">
            <v>Case Study</v>
          </cell>
        </row>
        <row r="70">
          <cell r="A70" t="str">
            <v>LO_1 A</v>
          </cell>
        </row>
        <row r="71">
          <cell r="A71" t="str">
            <v>LO_1 B</v>
          </cell>
          <cell r="C71" t="str">
            <v>Retrieval</v>
          </cell>
        </row>
        <row r="72">
          <cell r="A72" t="str">
            <v>LO_1 C</v>
          </cell>
          <cell r="C72" t="str">
            <v>Comprehension</v>
          </cell>
        </row>
        <row r="73">
          <cell r="A73" t="str">
            <v>LO_1 D</v>
          </cell>
          <cell r="C73" t="str">
            <v>Analysis</v>
          </cell>
        </row>
        <row r="74">
          <cell r="A74" t="str">
            <v>LO_2 A</v>
          </cell>
          <cell r="C74" t="str">
            <v>Knowledge Utilization</v>
          </cell>
        </row>
        <row r="75">
          <cell r="A75" t="str">
            <v>LO_2 B</v>
          </cell>
        </row>
        <row r="76">
          <cell r="A76" t="str">
            <v>LO_2 C</v>
          </cell>
        </row>
        <row r="77">
          <cell r="A77" t="str">
            <v>LO_3 A</v>
          </cell>
        </row>
        <row r="78">
          <cell r="A78" t="str">
            <v>LO_3 B</v>
          </cell>
        </row>
        <row r="79">
          <cell r="A79" t="str">
            <v>LO_3 C</v>
          </cell>
        </row>
        <row r="80">
          <cell r="A80" t="str">
            <v>LO_4 A</v>
          </cell>
        </row>
        <row r="81">
          <cell r="A81" t="str">
            <v>LO_4 B</v>
          </cell>
        </row>
        <row r="82">
          <cell r="A82" t="str">
            <v>LO_4 C</v>
          </cell>
        </row>
        <row r="83">
          <cell r="A83" t="str">
            <v>LO_4 D</v>
          </cell>
        </row>
        <row r="84">
          <cell r="A84" t="str">
            <v>LO_4 E</v>
          </cell>
        </row>
        <row r="85">
          <cell r="A85" t="str">
            <v>LO_5 A</v>
          </cell>
        </row>
        <row r="86">
          <cell r="A86" t="str">
            <v>LO_5 B</v>
          </cell>
        </row>
        <row r="87">
          <cell r="A87" t="str">
            <v>LO_5 C</v>
          </cell>
        </row>
        <row r="88">
          <cell r="A88" t="str">
            <v>LO_5 D</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Income_Stmt"/>
      <sheetName val="Balance_Sheet"/>
      <sheetName val="Value at Risk"/>
      <sheetName val="Economic Capital"/>
      <sheetName val="Liability Maturity"/>
      <sheetName val="Asset Maturity"/>
      <sheetName val="Engagement"/>
      <sheetName val="Income_Stmt for FD"/>
      <sheetName val="Balance_Sheet for FD"/>
      <sheetName val="DB_IS"/>
      <sheetName val="DB_BS"/>
      <sheetName val="DB_CF"/>
      <sheetName val="DB_EC"/>
      <sheetName val="DB_VaR"/>
      <sheetName val="DB_Asset Maturity"/>
      <sheetName val="DB Liab Maturity"/>
      <sheetName val="Sheet4"/>
      <sheetName val="earnings_per_common_share"/>
    </sheetNames>
    <sheetDataSet>
      <sheetData sheetId="0">
        <row r="1">
          <cell r="B1">
            <v>2017</v>
          </cell>
        </row>
        <row r="4">
          <cell r="B4">
            <v>1</v>
          </cell>
        </row>
      </sheetData>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ample1"/>
      <sheetName val="syllabus list"/>
    </sheetNames>
    <sheetDataSet>
      <sheetData sheetId="0"/>
      <sheetData sheetId="1">
        <row r="9">
          <cell r="B9" t="str">
            <v>S1-06</v>
          </cell>
        </row>
        <row r="10">
          <cell r="B10" t="e">
            <v>#N/A</v>
          </cell>
        </row>
        <row r="11">
          <cell r="B11" t="e">
            <v>#N/A</v>
          </cell>
        </row>
        <row r="12">
          <cell r="B12" t="e">
            <v>#N/A</v>
          </cell>
        </row>
        <row r="13">
          <cell r="B13" t="e">
            <v>#N/A</v>
          </cell>
        </row>
        <row r="14">
          <cell r="B14" t="e">
            <v>#N/A</v>
          </cell>
        </row>
        <row r="15">
          <cell r="B15" t="e">
            <v>#N/A</v>
          </cell>
        </row>
        <row r="16">
          <cell r="B16" t="e">
            <v>#N/A</v>
          </cell>
        </row>
        <row r="17">
          <cell r="B17" t="e">
            <v>#N/A</v>
          </cell>
        </row>
        <row r="18">
          <cell r="B18" t="e">
            <v>#N/A</v>
          </cell>
        </row>
      </sheetData>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k Mappings"/>
      <sheetName val="Inputs and Risk Scenarios"/>
      <sheetName val="Forecast"/>
      <sheetName val="Financials for Case Study"/>
    </sheetNames>
    <sheetDataSet>
      <sheetData sheetId="0" refreshError="1"/>
      <sheetData sheetId="1">
        <row r="1">
          <cell r="M1">
            <v>2015</v>
          </cell>
        </row>
      </sheetData>
      <sheetData sheetId="2">
        <row r="67">
          <cell r="A67" t="str">
            <v>Sales</v>
          </cell>
        </row>
      </sheetData>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08381-4DFF-3C43-9798-0C8304CF305C}">
  <dimension ref="A1:O45"/>
  <sheetViews>
    <sheetView zoomScale="79" zoomScaleNormal="79" workbookViewId="0">
      <selection activeCell="A13" sqref="A13"/>
    </sheetView>
  </sheetViews>
  <sheetFormatPr defaultColWidth="12.296875" defaultRowHeight="15.6" x14ac:dyDescent="0.3"/>
  <cols>
    <col min="1" max="1" width="72.296875" style="2" customWidth="1"/>
    <col min="2" max="7" width="12.296875" style="2"/>
    <col min="8" max="11" width="12.296875" style="3"/>
    <col min="12" max="12" width="7.796875" style="3" customWidth="1"/>
    <col min="13" max="16384" width="12.296875" style="3"/>
  </cols>
  <sheetData>
    <row r="1" spans="1:12" x14ac:dyDescent="0.3">
      <c r="A1" s="1" t="s">
        <v>0</v>
      </c>
    </row>
    <row r="2" spans="1:12" x14ac:dyDescent="0.3">
      <c r="B2" s="4">
        <v>2018</v>
      </c>
      <c r="C2" s="4">
        <v>2019</v>
      </c>
      <c r="D2" s="4">
        <v>2020</v>
      </c>
      <c r="E2" s="4">
        <v>2021</v>
      </c>
    </row>
    <row r="3" spans="1:12" x14ac:dyDescent="0.3">
      <c r="A3" s="2" t="s">
        <v>1</v>
      </c>
      <c r="B3" s="5">
        <v>10580</v>
      </c>
      <c r="C3" s="5">
        <v>10746</v>
      </c>
      <c r="D3" s="5">
        <v>10920</v>
      </c>
      <c r="E3" s="6">
        <f>D3*1.08</f>
        <v>11793.6</v>
      </c>
      <c r="G3" s="7" t="s">
        <v>2</v>
      </c>
      <c r="H3" s="8"/>
      <c r="I3" s="8"/>
      <c r="J3" s="8"/>
      <c r="K3" s="8"/>
      <c r="L3" s="8"/>
    </row>
    <row r="4" spans="1:12" x14ac:dyDescent="0.3">
      <c r="A4" s="2" t="s">
        <v>3</v>
      </c>
      <c r="B4" s="5">
        <f>-(B3-B5)</f>
        <v>-10158</v>
      </c>
      <c r="C4" s="5">
        <f>-(C3-C5)</f>
        <v>-10355</v>
      </c>
      <c r="D4" s="5">
        <f>-(D3-D5)</f>
        <v>-10703</v>
      </c>
      <c r="E4" s="9">
        <f>-(E3-E5)</f>
        <v>-11559.24</v>
      </c>
    </row>
    <row r="5" spans="1:12" x14ac:dyDescent="0.3">
      <c r="A5" s="1" t="s">
        <v>4</v>
      </c>
      <c r="B5" s="10">
        <v>422</v>
      </c>
      <c r="C5" s="10">
        <v>391</v>
      </c>
      <c r="D5" s="10">
        <v>217</v>
      </c>
      <c r="E5" s="11">
        <f>D5*1.08</f>
        <v>234.36</v>
      </c>
    </row>
    <row r="7" spans="1:12" x14ac:dyDescent="0.3">
      <c r="A7" s="1" t="s">
        <v>5</v>
      </c>
    </row>
    <row r="8" spans="1:12" x14ac:dyDescent="0.3">
      <c r="B8" s="4">
        <v>2018</v>
      </c>
      <c r="C8" s="4">
        <v>2019</v>
      </c>
      <c r="D8" s="4">
        <v>2020</v>
      </c>
      <c r="E8" s="4">
        <v>2021</v>
      </c>
    </row>
    <row r="9" spans="1:12" x14ac:dyDescent="0.3">
      <c r="A9" s="1" t="s">
        <v>6</v>
      </c>
      <c r="B9" s="10">
        <v>6552</v>
      </c>
      <c r="C9" s="10">
        <v>6448</v>
      </c>
      <c r="D9" s="10">
        <v>6348</v>
      </c>
      <c r="E9" s="12">
        <f>E16</f>
        <v>7059.15</v>
      </c>
    </row>
    <row r="10" spans="1:12" x14ac:dyDescent="0.3">
      <c r="B10" s="5"/>
      <c r="C10" s="5"/>
      <c r="D10" s="5"/>
      <c r="E10" s="5"/>
    </row>
    <row r="11" spans="1:12" x14ac:dyDescent="0.3">
      <c r="A11" s="1" t="s">
        <v>7</v>
      </c>
      <c r="B11" s="10">
        <v>3823</v>
      </c>
      <c r="C11" s="10">
        <v>3858</v>
      </c>
      <c r="D11" s="10">
        <v>3897</v>
      </c>
      <c r="E11" s="12">
        <f>D11*1.07</f>
        <v>4169.79</v>
      </c>
    </row>
    <row r="12" spans="1:12" x14ac:dyDescent="0.3">
      <c r="B12" s="5"/>
      <c r="C12" s="5"/>
      <c r="D12" s="5"/>
      <c r="E12" s="5"/>
    </row>
    <row r="13" spans="1:12" x14ac:dyDescent="0.3">
      <c r="A13" s="2" t="s">
        <v>8</v>
      </c>
      <c r="B13" s="5">
        <v>951</v>
      </c>
      <c r="C13" s="5">
        <v>976</v>
      </c>
      <c r="D13" s="5">
        <v>1000</v>
      </c>
      <c r="E13" s="9">
        <f>D13</f>
        <v>1000</v>
      </c>
    </row>
    <row r="14" spans="1:12" x14ac:dyDescent="0.3">
      <c r="A14" s="2" t="s">
        <v>9</v>
      </c>
      <c r="B14" s="5">
        <v>1754</v>
      </c>
      <c r="C14" s="5">
        <v>1614</v>
      </c>
      <c r="D14" s="5">
        <v>1654</v>
      </c>
      <c r="E14" s="9">
        <f>D14+E5</f>
        <v>1888.3600000000001</v>
      </c>
    </row>
    <row r="15" spans="1:12" x14ac:dyDescent="0.3">
      <c r="A15" s="1" t="s">
        <v>10</v>
      </c>
      <c r="B15" s="10">
        <v>2655</v>
      </c>
      <c r="C15" s="10">
        <v>2589</v>
      </c>
      <c r="D15" s="10">
        <v>2655</v>
      </c>
      <c r="E15" s="12">
        <f>D15+E5</f>
        <v>2889.36</v>
      </c>
    </row>
    <row r="16" spans="1:12" x14ac:dyDescent="0.3">
      <c r="A16" s="1" t="s">
        <v>11</v>
      </c>
      <c r="B16" s="10">
        <f>B11+B15</f>
        <v>6478</v>
      </c>
      <c r="C16" s="10">
        <f>C11+C15</f>
        <v>6447</v>
      </c>
      <c r="D16" s="10">
        <f>D11+D15</f>
        <v>6552</v>
      </c>
      <c r="E16" s="12">
        <f>E11+E15</f>
        <v>7059.15</v>
      </c>
    </row>
    <row r="17" spans="1:15" x14ac:dyDescent="0.3">
      <c r="A17" s="1"/>
      <c r="B17" s="10"/>
      <c r="C17" s="10"/>
      <c r="D17" s="10"/>
      <c r="E17" s="10"/>
    </row>
    <row r="18" spans="1:15" x14ac:dyDescent="0.3">
      <c r="A18" s="1" t="s">
        <v>12</v>
      </c>
      <c r="B18" s="13">
        <f>B15*0.8</f>
        <v>2124</v>
      </c>
      <c r="C18" s="14">
        <f>C15*0.8</f>
        <v>2071.2000000000003</v>
      </c>
      <c r="D18" s="14">
        <f>D15*0.8</f>
        <v>2124</v>
      </c>
      <c r="E18" s="15">
        <f>E15*0.8</f>
        <v>2311.4880000000003</v>
      </c>
    </row>
    <row r="19" spans="1:15" x14ac:dyDescent="0.3">
      <c r="A19" s="1" t="s">
        <v>13</v>
      </c>
      <c r="B19" s="13">
        <f>0.06*B18</f>
        <v>127.44</v>
      </c>
      <c r="C19" s="14">
        <f>0.06*C18</f>
        <v>124.27200000000001</v>
      </c>
      <c r="D19" s="14">
        <f>0.06*D18</f>
        <v>127.44</v>
      </c>
      <c r="E19" s="15">
        <f>0.06*E18</f>
        <v>138.68928000000002</v>
      </c>
    </row>
    <row r="20" spans="1:15" x14ac:dyDescent="0.3">
      <c r="A20" s="1"/>
      <c r="B20" s="10"/>
      <c r="C20" s="10"/>
      <c r="D20" s="10"/>
      <c r="E20" s="10"/>
    </row>
    <row r="22" spans="1:15" x14ac:dyDescent="0.3">
      <c r="A22" s="16" t="s">
        <v>14</v>
      </c>
      <c r="G22" s="17" t="s">
        <v>15</v>
      </c>
      <c r="H22" s="18"/>
      <c r="I22" s="18"/>
      <c r="J22" s="18"/>
      <c r="K22" s="18"/>
      <c r="L22" s="18"/>
      <c r="M22" s="18"/>
      <c r="N22" s="18"/>
      <c r="O22" s="18"/>
    </row>
    <row r="23" spans="1:15" x14ac:dyDescent="0.3">
      <c r="A23" s="2" t="s">
        <v>16</v>
      </c>
      <c r="B23" s="19"/>
      <c r="C23" s="20">
        <f>C5/C3</f>
        <v>3.6385631863018797E-2</v>
      </c>
      <c r="D23" s="20">
        <f>D5/D3</f>
        <v>1.9871794871794871E-2</v>
      </c>
      <c r="E23" s="20">
        <f>E5/E3</f>
        <v>1.9871794871794874E-2</v>
      </c>
      <c r="G23" s="21"/>
    </row>
    <row r="24" spans="1:15" x14ac:dyDescent="0.3">
      <c r="A24" s="2" t="s">
        <v>17</v>
      </c>
      <c r="C24" s="20">
        <f>C5/(0.5*(B9+C9))</f>
        <v>6.0153846153846155E-2</v>
      </c>
      <c r="D24" s="20">
        <f>D5/(0.5*(C9+D9))</f>
        <v>3.3916849015317288E-2</v>
      </c>
      <c r="E24" s="20">
        <f>E5/(0.5*(D9+E9))</f>
        <v>3.4960450207538518E-2</v>
      </c>
      <c r="G24" s="21"/>
    </row>
    <row r="25" spans="1:15" ht="16.05" customHeight="1" x14ac:dyDescent="0.3">
      <c r="A25" s="2" t="s">
        <v>18</v>
      </c>
      <c r="C25" s="20">
        <f>C5/(0.5*(B15+C15))</f>
        <v>0.14912280701754385</v>
      </c>
      <c r="D25" s="20">
        <f>D5/(0.5*(C15+D15))</f>
        <v>8.276125095347063E-2</v>
      </c>
      <c r="E25" s="20">
        <f>E5/(0.5*(D15+E15))</f>
        <v>8.4539964937341727E-2</v>
      </c>
      <c r="G25" s="21"/>
    </row>
    <row r="26" spans="1:15" x14ac:dyDescent="0.3">
      <c r="A26" s="22" t="s">
        <v>19</v>
      </c>
      <c r="C26" s="20">
        <f>C5/(0.5*(B18+C18))</f>
        <v>0.18640350877192979</v>
      </c>
      <c r="D26" s="20">
        <f>D5/(0.5*(C18+D18))</f>
        <v>0.10345156369183828</v>
      </c>
      <c r="E26" s="20">
        <f>E5/(0.5*(D18+E18))</f>
        <v>0.10567495617167716</v>
      </c>
      <c r="G26" s="21"/>
    </row>
    <row r="27" spans="1:15" x14ac:dyDescent="0.3">
      <c r="A27" s="2" t="s">
        <v>20</v>
      </c>
      <c r="B27" s="5"/>
      <c r="C27" s="23">
        <f>C5-C19</f>
        <v>266.72800000000001</v>
      </c>
      <c r="D27" s="23">
        <f>D5-D19</f>
        <v>89.56</v>
      </c>
      <c r="E27" s="23">
        <f>E5-E19</f>
        <v>95.670719999999989</v>
      </c>
      <c r="G27" s="21"/>
    </row>
    <row r="28" spans="1:15" x14ac:dyDescent="0.3">
      <c r="G28" s="21"/>
    </row>
    <row r="29" spans="1:15" x14ac:dyDescent="0.3">
      <c r="A29" s="24" t="s">
        <v>21</v>
      </c>
      <c r="G29" s="25" t="s">
        <v>22</v>
      </c>
      <c r="H29" s="26"/>
      <c r="I29" s="26"/>
      <c r="J29" s="26"/>
      <c r="K29" s="26"/>
      <c r="L29" s="26"/>
      <c r="M29" s="26"/>
      <c r="N29" s="26"/>
      <c r="O29" s="26"/>
    </row>
    <row r="30" spans="1:15" x14ac:dyDescent="0.3">
      <c r="A30" s="1" t="s">
        <v>23</v>
      </c>
    </row>
    <row r="31" spans="1:15" x14ac:dyDescent="0.3">
      <c r="A31" s="2" t="s">
        <v>24</v>
      </c>
      <c r="C31" s="27">
        <f>C26</f>
        <v>0.18640350877192979</v>
      </c>
      <c r="D31" s="27">
        <f>D26</f>
        <v>0.10345156369183828</v>
      </c>
      <c r="E31" s="27">
        <f>E26</f>
        <v>0.10567495617167716</v>
      </c>
    </row>
    <row r="32" spans="1:15" x14ac:dyDescent="0.3">
      <c r="A32" s="2" t="s">
        <v>25</v>
      </c>
      <c r="C32" s="27">
        <v>0.06</v>
      </c>
      <c r="D32" s="27">
        <v>0.06</v>
      </c>
      <c r="E32" s="27">
        <v>0.06</v>
      </c>
    </row>
    <row r="33" spans="1:5" x14ac:dyDescent="0.3">
      <c r="C33" s="19"/>
      <c r="D33" s="19"/>
      <c r="E33" s="19"/>
    </row>
    <row r="34" spans="1:5" x14ac:dyDescent="0.3">
      <c r="A34" s="1" t="s">
        <v>26</v>
      </c>
    </row>
    <row r="35" spans="1:5" x14ac:dyDescent="0.3">
      <c r="A35" s="2" t="s">
        <v>27</v>
      </c>
      <c r="B35" s="5"/>
      <c r="C35" s="28">
        <f>C15</f>
        <v>2589</v>
      </c>
      <c r="D35" s="28">
        <f>D15</f>
        <v>2655</v>
      </c>
      <c r="E35" s="28">
        <f>E15</f>
        <v>2889.36</v>
      </c>
    </row>
    <row r="36" spans="1:5" x14ac:dyDescent="0.3">
      <c r="A36" s="2" t="s">
        <v>28</v>
      </c>
      <c r="B36" s="5"/>
      <c r="C36" s="28">
        <f>0.24*C3</f>
        <v>2579.04</v>
      </c>
      <c r="D36" s="28">
        <f>0.24*D3</f>
        <v>2620.7999999999997</v>
      </c>
      <c r="E36" s="28">
        <f>0.24*E3</f>
        <v>2830.4639999999999</v>
      </c>
    </row>
    <row r="37" spans="1:5" x14ac:dyDescent="0.3">
      <c r="B37" s="5"/>
      <c r="C37" s="5"/>
      <c r="D37" s="5"/>
      <c r="E37" s="5"/>
    </row>
    <row r="38" spans="1:5" x14ac:dyDescent="0.3">
      <c r="A38" s="1" t="s">
        <v>29</v>
      </c>
    </row>
    <row r="39" spans="1:5" x14ac:dyDescent="0.3">
      <c r="A39" s="2" t="s">
        <v>30</v>
      </c>
      <c r="B39" s="5"/>
      <c r="C39" s="28">
        <f>C18</f>
        <v>2071.2000000000003</v>
      </c>
      <c r="D39" s="28">
        <f>D18</f>
        <v>2124</v>
      </c>
      <c r="E39" s="28">
        <f>E18</f>
        <v>2311.4880000000003</v>
      </c>
    </row>
    <row r="40" spans="1:5" x14ac:dyDescent="0.3">
      <c r="A40" s="2" t="s">
        <v>28</v>
      </c>
      <c r="B40" s="5"/>
      <c r="C40" s="28">
        <f>C36</f>
        <v>2579.04</v>
      </c>
      <c r="D40" s="28">
        <f>D36</f>
        <v>2620.7999999999997</v>
      </c>
      <c r="E40" s="28">
        <f>E36</f>
        <v>2830.4639999999999</v>
      </c>
    </row>
    <row r="41" spans="1:5" x14ac:dyDescent="0.3">
      <c r="B41" s="5"/>
      <c r="C41" s="5"/>
      <c r="D41" s="5"/>
      <c r="E41" s="5"/>
    </row>
    <row r="42" spans="1:5" x14ac:dyDescent="0.3">
      <c r="A42" s="1" t="s">
        <v>31</v>
      </c>
    </row>
    <row r="43" spans="1:5" x14ac:dyDescent="0.3">
      <c r="A43" s="2" t="s">
        <v>27</v>
      </c>
      <c r="B43" s="5"/>
      <c r="C43" s="28">
        <f>C15</f>
        <v>2589</v>
      </c>
      <c r="D43" s="28">
        <f>D15</f>
        <v>2655</v>
      </c>
      <c r="E43" s="28">
        <f>E15</f>
        <v>2889.36</v>
      </c>
    </row>
    <row r="44" spans="1:5" x14ac:dyDescent="0.3">
      <c r="A44" s="2" t="s">
        <v>30</v>
      </c>
      <c r="B44" s="5"/>
      <c r="C44" s="28">
        <f>C18</f>
        <v>2071.2000000000003</v>
      </c>
      <c r="D44" s="28">
        <f>D18</f>
        <v>2124</v>
      </c>
      <c r="E44" s="28">
        <f>E18</f>
        <v>2311.4880000000003</v>
      </c>
    </row>
    <row r="45" spans="1:5" x14ac:dyDescent="0.3">
      <c r="B45" s="29"/>
      <c r="C45" s="30">
        <f>C43/C44</f>
        <v>1.2499999999999998</v>
      </c>
      <c r="D45" s="30">
        <f>D43/D44</f>
        <v>1.25</v>
      </c>
      <c r="E45" s="30">
        <f>E43/E44</f>
        <v>1.25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45C33-53CD-4942-9FBB-0C578D39AF19}">
  <dimension ref="B1:T42"/>
  <sheetViews>
    <sheetView tabSelected="1" workbookViewId="0">
      <selection activeCell="C2" sqref="C2:R2"/>
    </sheetView>
  </sheetViews>
  <sheetFormatPr defaultColWidth="12.09765625" defaultRowHeight="15.6" x14ac:dyDescent="0.3"/>
  <cols>
    <col min="1" max="16384" width="12.09765625" style="101"/>
  </cols>
  <sheetData>
    <row r="1" spans="3:20" ht="18" x14ac:dyDescent="0.35">
      <c r="C1" s="133" t="s">
        <v>101</v>
      </c>
      <c r="D1" s="133"/>
      <c r="E1" s="133"/>
      <c r="F1" s="133"/>
      <c r="G1" s="133"/>
      <c r="H1" s="133"/>
      <c r="I1" s="133"/>
      <c r="J1" s="133"/>
      <c r="K1" s="133"/>
      <c r="L1" s="133"/>
      <c r="M1" s="133"/>
      <c r="N1" s="133"/>
      <c r="O1" s="133"/>
      <c r="P1" s="133"/>
      <c r="Q1" s="133"/>
      <c r="R1" s="133"/>
    </row>
    <row r="2" spans="3:20" ht="20.100000000000001" customHeight="1" x14ac:dyDescent="0.3">
      <c r="C2" s="134" t="s">
        <v>100</v>
      </c>
      <c r="D2" s="134"/>
      <c r="E2" s="134"/>
      <c r="F2" s="134"/>
      <c r="G2" s="134"/>
      <c r="H2" s="134"/>
      <c r="I2" s="134"/>
      <c r="J2" s="134"/>
      <c r="K2" s="134"/>
      <c r="L2" s="134"/>
      <c r="M2" s="134"/>
      <c r="N2" s="134"/>
      <c r="O2" s="134"/>
      <c r="P2" s="134"/>
      <c r="Q2" s="134"/>
      <c r="R2" s="134"/>
    </row>
    <row r="3" spans="3:20" x14ac:dyDescent="0.3">
      <c r="C3" s="101" t="s">
        <v>72</v>
      </c>
    </row>
    <row r="4" spans="3:20" ht="20.100000000000001" customHeight="1" x14ac:dyDescent="0.3">
      <c r="C4" s="135" t="s">
        <v>99</v>
      </c>
      <c r="D4" s="136"/>
      <c r="E4" s="136"/>
      <c r="F4" s="136"/>
      <c r="G4" s="136"/>
      <c r="H4" s="136"/>
      <c r="I4" s="136"/>
      <c r="J4" s="137"/>
      <c r="K4" s="136" t="s">
        <v>98</v>
      </c>
      <c r="L4" s="136"/>
      <c r="M4" s="136"/>
      <c r="N4" s="136"/>
      <c r="O4" s="136"/>
      <c r="P4" s="136"/>
      <c r="Q4" s="136"/>
      <c r="R4" s="137"/>
      <c r="T4" s="132"/>
    </row>
    <row r="5" spans="3:20" ht="20.100000000000001" customHeight="1" x14ac:dyDescent="0.3">
      <c r="C5" s="130" t="s">
        <v>97</v>
      </c>
      <c r="D5" s="115"/>
      <c r="E5" s="115"/>
      <c r="F5" s="115"/>
      <c r="G5" s="115"/>
      <c r="H5" s="115"/>
      <c r="I5" s="115" t="s">
        <v>75</v>
      </c>
      <c r="J5" s="131" t="s">
        <v>88</v>
      </c>
      <c r="K5" s="130" t="s">
        <v>96</v>
      </c>
      <c r="L5" s="115"/>
      <c r="M5" s="115"/>
      <c r="N5" s="115"/>
      <c r="O5" s="115"/>
      <c r="P5" s="115"/>
      <c r="Q5" s="115" t="s">
        <v>75</v>
      </c>
      <c r="R5" s="129" t="s">
        <v>74</v>
      </c>
      <c r="T5" s="104"/>
    </row>
    <row r="6" spans="3:20" ht="20.100000000000001" customHeight="1" x14ac:dyDescent="0.3">
      <c r="C6" s="121">
        <v>2019</v>
      </c>
      <c r="D6" s="120">
        <v>2020</v>
      </c>
      <c r="E6" s="120">
        <v>2021</v>
      </c>
      <c r="F6" s="138" t="s">
        <v>95</v>
      </c>
      <c r="G6" s="138"/>
      <c r="H6" s="138"/>
      <c r="I6" s="138"/>
      <c r="J6" s="139"/>
      <c r="K6" s="121">
        <v>2019</v>
      </c>
      <c r="L6" s="120">
        <v>2020</v>
      </c>
      <c r="M6" s="120">
        <v>2021</v>
      </c>
      <c r="N6" s="138" t="s">
        <v>94</v>
      </c>
      <c r="O6" s="138"/>
      <c r="P6" s="138"/>
      <c r="Q6" s="138"/>
      <c r="R6" s="139"/>
      <c r="T6" s="104"/>
    </row>
    <row r="7" spans="3:20" ht="20.100000000000001" customHeight="1" x14ac:dyDescent="0.3">
      <c r="C7" s="128">
        <v>267</v>
      </c>
      <c r="D7" s="127">
        <v>90</v>
      </c>
      <c r="E7" s="127">
        <v>96</v>
      </c>
      <c r="F7" s="138"/>
      <c r="G7" s="138"/>
      <c r="H7" s="138"/>
      <c r="I7" s="138"/>
      <c r="J7" s="139"/>
      <c r="K7" s="119">
        <f>C15</f>
        <v>0.186</v>
      </c>
      <c r="L7" s="118">
        <f>D15</f>
        <v>0.10299999999999999</v>
      </c>
      <c r="M7" s="118">
        <f>E15</f>
        <v>0.106</v>
      </c>
      <c r="N7" s="138"/>
      <c r="O7" s="138"/>
      <c r="P7" s="138"/>
      <c r="Q7" s="138"/>
      <c r="R7" s="139"/>
      <c r="T7" s="104"/>
    </row>
    <row r="8" spans="3:20" ht="8.1" customHeight="1" x14ac:dyDescent="0.3">
      <c r="C8" s="128"/>
      <c r="D8" s="127"/>
      <c r="E8" s="127"/>
      <c r="F8" s="126"/>
      <c r="G8" s="126"/>
      <c r="H8" s="126"/>
      <c r="I8" s="126"/>
      <c r="J8" s="125"/>
      <c r="K8" s="119"/>
      <c r="L8" s="118"/>
      <c r="M8" s="118"/>
      <c r="N8" s="126"/>
      <c r="O8" s="126"/>
      <c r="P8" s="126"/>
      <c r="Q8" s="126"/>
      <c r="R8" s="125"/>
    </row>
    <row r="9" spans="3:20" ht="20.100000000000001" customHeight="1" x14ac:dyDescent="0.3">
      <c r="C9" s="124" t="s">
        <v>93</v>
      </c>
      <c r="D9" s="105"/>
      <c r="E9" s="105"/>
      <c r="F9" s="105"/>
      <c r="G9" s="105"/>
      <c r="H9" s="105"/>
      <c r="I9" s="105" t="s">
        <v>75</v>
      </c>
      <c r="J9" s="123" t="s">
        <v>88</v>
      </c>
      <c r="K9" s="124" t="s">
        <v>92</v>
      </c>
      <c r="L9" s="105"/>
      <c r="M9" s="105"/>
      <c r="N9" s="105"/>
      <c r="O9" s="105"/>
      <c r="P9" s="105"/>
      <c r="Q9" s="105" t="s">
        <v>75</v>
      </c>
      <c r="R9" s="109" t="s">
        <v>74</v>
      </c>
    </row>
    <row r="10" spans="3:20" ht="20.100000000000001" customHeight="1" x14ac:dyDescent="0.3">
      <c r="C10" s="121">
        <v>2019</v>
      </c>
      <c r="D10" s="120">
        <v>2020</v>
      </c>
      <c r="E10" s="120">
        <v>2021</v>
      </c>
      <c r="F10" s="138" t="s">
        <v>91</v>
      </c>
      <c r="G10" s="138"/>
      <c r="H10" s="138"/>
      <c r="I10" s="138"/>
      <c r="J10" s="139"/>
      <c r="K10" s="121">
        <v>2019</v>
      </c>
      <c r="L10" s="120">
        <v>2020</v>
      </c>
      <c r="M10" s="120">
        <v>2021</v>
      </c>
      <c r="N10" s="138" t="s">
        <v>90</v>
      </c>
      <c r="O10" s="138"/>
      <c r="P10" s="138"/>
      <c r="Q10" s="138"/>
      <c r="R10" s="139"/>
    </row>
    <row r="11" spans="3:20" ht="20.100000000000001" customHeight="1" x14ac:dyDescent="0.3">
      <c r="C11" s="119">
        <v>0.14899999999999999</v>
      </c>
      <c r="D11" s="118">
        <v>8.3000000000000004E-2</v>
      </c>
      <c r="E11" s="118">
        <v>8.5000000000000006E-2</v>
      </c>
      <c r="F11" s="138"/>
      <c r="G11" s="138"/>
      <c r="H11" s="138"/>
      <c r="I11" s="138"/>
      <c r="J11" s="139"/>
      <c r="K11" s="128">
        <v>10</v>
      </c>
      <c r="L11" s="127">
        <v>34</v>
      </c>
      <c r="M11" s="127">
        <v>59</v>
      </c>
      <c r="N11" s="138"/>
      <c r="O11" s="138"/>
      <c r="P11" s="138"/>
      <c r="Q11" s="138"/>
      <c r="R11" s="139"/>
    </row>
    <row r="12" spans="3:20" ht="8.1" customHeight="1" x14ac:dyDescent="0.3">
      <c r="C12" s="119"/>
      <c r="D12" s="118"/>
      <c r="E12" s="118"/>
      <c r="F12" s="126"/>
      <c r="G12" s="126"/>
      <c r="H12" s="126"/>
      <c r="I12" s="126"/>
      <c r="J12" s="125"/>
      <c r="K12" s="127"/>
      <c r="L12" s="127"/>
      <c r="M12" s="127"/>
      <c r="N12" s="126"/>
      <c r="O12" s="126"/>
      <c r="P12" s="126"/>
      <c r="Q12" s="126"/>
      <c r="R12" s="125"/>
    </row>
    <row r="13" spans="3:20" ht="20.100000000000001" customHeight="1" x14ac:dyDescent="0.3">
      <c r="C13" s="124" t="s">
        <v>89</v>
      </c>
      <c r="D13" s="105"/>
      <c r="E13" s="105"/>
      <c r="F13" s="105"/>
      <c r="G13" s="105"/>
      <c r="H13" s="105"/>
      <c r="I13" s="105" t="s">
        <v>75</v>
      </c>
      <c r="J13" s="123" t="s">
        <v>88</v>
      </c>
      <c r="K13" s="122" t="s">
        <v>87</v>
      </c>
      <c r="L13" s="105"/>
      <c r="M13" s="105"/>
      <c r="N13" s="105"/>
      <c r="O13" s="105"/>
      <c r="P13" s="105"/>
      <c r="Q13" s="105" t="s">
        <v>75</v>
      </c>
      <c r="R13" s="109" t="s">
        <v>74</v>
      </c>
    </row>
    <row r="14" spans="3:20" ht="20.100000000000001" customHeight="1" x14ac:dyDescent="0.3">
      <c r="C14" s="121">
        <v>2019</v>
      </c>
      <c r="D14" s="120">
        <v>2020</v>
      </c>
      <c r="E14" s="120">
        <v>2021</v>
      </c>
      <c r="F14" s="138" t="s">
        <v>86</v>
      </c>
      <c r="G14" s="138"/>
      <c r="H14" s="138"/>
      <c r="I14" s="138"/>
      <c r="J14" s="139"/>
      <c r="K14" s="121">
        <v>2019</v>
      </c>
      <c r="L14" s="120">
        <v>2020</v>
      </c>
      <c r="M14" s="120">
        <v>2021</v>
      </c>
      <c r="N14" s="138" t="s">
        <v>85</v>
      </c>
      <c r="O14" s="138"/>
      <c r="P14" s="138"/>
      <c r="Q14" s="138"/>
      <c r="R14" s="139"/>
    </row>
    <row r="15" spans="3:20" ht="20.100000000000001" customHeight="1" x14ac:dyDescent="0.3">
      <c r="C15" s="119">
        <v>0.186</v>
      </c>
      <c r="D15" s="118">
        <v>0.10299999999999999</v>
      </c>
      <c r="E15" s="118">
        <v>0.106</v>
      </c>
      <c r="F15" s="138"/>
      <c r="G15" s="138"/>
      <c r="H15" s="138"/>
      <c r="I15" s="138"/>
      <c r="J15" s="139"/>
      <c r="K15" s="117">
        <v>1.25</v>
      </c>
      <c r="L15" s="117">
        <v>1.25</v>
      </c>
      <c r="M15" s="117">
        <v>1.25</v>
      </c>
      <c r="N15" s="138"/>
      <c r="O15" s="138"/>
      <c r="P15" s="138"/>
      <c r="Q15" s="138"/>
      <c r="R15" s="139"/>
    </row>
    <row r="16" spans="3:20" ht="8.1" customHeight="1" x14ac:dyDescent="0.3">
      <c r="C16" s="108"/>
      <c r="D16" s="107"/>
      <c r="E16" s="107"/>
      <c r="F16" s="107"/>
      <c r="G16" s="107"/>
      <c r="H16" s="107"/>
      <c r="I16" s="107"/>
      <c r="J16" s="106"/>
      <c r="K16" s="107"/>
      <c r="L16" s="107"/>
      <c r="M16" s="107"/>
      <c r="N16" s="107"/>
      <c r="O16" s="107"/>
      <c r="P16" s="107"/>
      <c r="Q16" s="107"/>
      <c r="R16" s="106"/>
    </row>
    <row r="17" spans="3:18" ht="20.100000000000001" customHeight="1" x14ac:dyDescent="0.3">
      <c r="C17" s="116" t="s">
        <v>84</v>
      </c>
      <c r="D17" s="115"/>
      <c r="E17" s="115"/>
      <c r="F17" s="115"/>
      <c r="G17" s="115"/>
      <c r="H17" s="115"/>
      <c r="I17" s="115"/>
      <c r="J17" s="115"/>
      <c r="K17" s="115"/>
      <c r="L17" s="115"/>
      <c r="M17" s="115"/>
      <c r="N17" s="115"/>
      <c r="O17" s="115"/>
      <c r="P17" s="115"/>
      <c r="Q17" s="115"/>
      <c r="R17" s="114"/>
    </row>
    <row r="18" spans="3:18" ht="20.100000000000001" customHeight="1" x14ac:dyDescent="0.3">
      <c r="C18" s="110" t="s">
        <v>83</v>
      </c>
      <c r="D18" s="105"/>
      <c r="E18" s="105"/>
      <c r="F18" s="105"/>
      <c r="G18" s="105"/>
      <c r="H18" s="105"/>
      <c r="I18" s="105"/>
      <c r="J18" s="105"/>
      <c r="K18" s="105"/>
      <c r="L18" s="105"/>
      <c r="M18" s="105"/>
      <c r="N18" s="105"/>
      <c r="O18" s="105"/>
      <c r="P18" s="105"/>
      <c r="Q18" s="105" t="s">
        <v>75</v>
      </c>
      <c r="R18" s="109" t="s">
        <v>74</v>
      </c>
    </row>
    <row r="19" spans="3:18" ht="20.100000000000001" customHeight="1" x14ac:dyDescent="0.3">
      <c r="C19" s="141" t="s">
        <v>82</v>
      </c>
      <c r="D19" s="142"/>
      <c r="E19" s="142"/>
      <c r="F19" s="142"/>
      <c r="G19" s="142"/>
      <c r="H19" s="142"/>
      <c r="I19" s="142"/>
      <c r="J19" s="142"/>
      <c r="K19" s="142"/>
      <c r="L19" s="142"/>
      <c r="M19" s="142"/>
      <c r="N19" s="142"/>
      <c r="O19" s="142"/>
      <c r="P19" s="142"/>
      <c r="Q19" s="142"/>
      <c r="R19" s="143"/>
    </row>
    <row r="20" spans="3:18" ht="8.1" customHeight="1" x14ac:dyDescent="0.3">
      <c r="C20" s="112"/>
      <c r="D20" s="105"/>
      <c r="E20" s="105"/>
      <c r="F20" s="105"/>
      <c r="G20" s="105"/>
      <c r="H20" s="105"/>
      <c r="I20" s="105"/>
      <c r="J20" s="105"/>
      <c r="K20" s="105"/>
      <c r="L20" s="105"/>
      <c r="M20" s="105"/>
      <c r="N20" s="105"/>
      <c r="O20" s="105"/>
      <c r="P20" s="105"/>
      <c r="Q20" s="105"/>
      <c r="R20" s="111"/>
    </row>
    <row r="21" spans="3:18" ht="20.100000000000001" customHeight="1" x14ac:dyDescent="0.3">
      <c r="C21" s="110" t="s">
        <v>81</v>
      </c>
      <c r="D21" s="105"/>
      <c r="E21" s="105"/>
      <c r="F21" s="105"/>
      <c r="G21" s="105"/>
      <c r="H21" s="105"/>
      <c r="I21" s="105"/>
      <c r="J21" s="105"/>
      <c r="K21" s="105"/>
      <c r="L21" s="105"/>
      <c r="M21" s="105"/>
      <c r="N21" s="105"/>
      <c r="O21" s="105"/>
      <c r="P21" s="105"/>
      <c r="Q21" s="105" t="s">
        <v>75</v>
      </c>
      <c r="R21" s="113" t="s">
        <v>80</v>
      </c>
    </row>
    <row r="22" spans="3:18" ht="20.100000000000001" customHeight="1" x14ac:dyDescent="0.3">
      <c r="C22" s="140" t="s">
        <v>79</v>
      </c>
      <c r="D22" s="138"/>
      <c r="E22" s="138"/>
      <c r="F22" s="138"/>
      <c r="G22" s="138"/>
      <c r="H22" s="138"/>
      <c r="I22" s="138"/>
      <c r="J22" s="138"/>
      <c r="K22" s="138"/>
      <c r="L22" s="138"/>
      <c r="M22" s="138"/>
      <c r="N22" s="138"/>
      <c r="O22" s="138"/>
      <c r="P22" s="138"/>
      <c r="Q22" s="138"/>
      <c r="R22" s="139"/>
    </row>
    <row r="23" spans="3:18" ht="20.100000000000001" customHeight="1" x14ac:dyDescent="0.3">
      <c r="C23" s="140"/>
      <c r="D23" s="138"/>
      <c r="E23" s="138"/>
      <c r="F23" s="138"/>
      <c r="G23" s="138"/>
      <c r="H23" s="138"/>
      <c r="I23" s="138"/>
      <c r="J23" s="138"/>
      <c r="K23" s="138"/>
      <c r="L23" s="138"/>
      <c r="M23" s="138"/>
      <c r="N23" s="138"/>
      <c r="O23" s="138"/>
      <c r="P23" s="138"/>
      <c r="Q23" s="138"/>
      <c r="R23" s="139"/>
    </row>
    <row r="24" spans="3:18" ht="8.1" customHeight="1" x14ac:dyDescent="0.3">
      <c r="C24" s="112"/>
      <c r="D24" s="105"/>
      <c r="E24" s="105"/>
      <c r="F24" s="105"/>
      <c r="G24" s="105"/>
      <c r="H24" s="105"/>
      <c r="I24" s="105"/>
      <c r="J24" s="105"/>
      <c r="K24" s="105"/>
      <c r="L24" s="105"/>
      <c r="M24" s="105"/>
      <c r="N24" s="105"/>
      <c r="O24" s="105"/>
      <c r="P24" s="105"/>
      <c r="Q24" s="105"/>
      <c r="R24" s="111"/>
    </row>
    <row r="25" spans="3:18" ht="20.100000000000001" customHeight="1" x14ac:dyDescent="0.3">
      <c r="C25" s="110" t="s">
        <v>78</v>
      </c>
      <c r="D25" s="105"/>
      <c r="E25" s="105"/>
      <c r="F25" s="105"/>
      <c r="G25" s="105"/>
      <c r="H25" s="105"/>
      <c r="I25" s="105"/>
      <c r="J25" s="105"/>
      <c r="K25" s="105"/>
      <c r="L25" s="105"/>
      <c r="M25" s="105"/>
      <c r="N25" s="105"/>
      <c r="O25" s="105"/>
      <c r="P25" s="105"/>
      <c r="Q25" s="105" t="s">
        <v>75</v>
      </c>
      <c r="R25" s="109" t="s">
        <v>74</v>
      </c>
    </row>
    <row r="26" spans="3:18" ht="20.100000000000001" customHeight="1" x14ac:dyDescent="0.3">
      <c r="C26" s="140" t="s">
        <v>77</v>
      </c>
      <c r="D26" s="138"/>
      <c r="E26" s="138"/>
      <c r="F26" s="138"/>
      <c r="G26" s="138"/>
      <c r="H26" s="138"/>
      <c r="I26" s="138"/>
      <c r="J26" s="138"/>
      <c r="K26" s="138"/>
      <c r="L26" s="138"/>
      <c r="M26" s="138"/>
      <c r="N26" s="138"/>
      <c r="O26" s="138"/>
      <c r="P26" s="138"/>
      <c r="Q26" s="138"/>
      <c r="R26" s="139"/>
    </row>
    <row r="27" spans="3:18" ht="20.100000000000001" customHeight="1" x14ac:dyDescent="0.3">
      <c r="C27" s="140"/>
      <c r="D27" s="138"/>
      <c r="E27" s="138"/>
      <c r="F27" s="138"/>
      <c r="G27" s="138"/>
      <c r="H27" s="138"/>
      <c r="I27" s="138"/>
      <c r="J27" s="138"/>
      <c r="K27" s="138"/>
      <c r="L27" s="138"/>
      <c r="M27" s="138"/>
      <c r="N27" s="138"/>
      <c r="O27" s="138"/>
      <c r="P27" s="138"/>
      <c r="Q27" s="138"/>
      <c r="R27" s="139"/>
    </row>
    <row r="28" spans="3:18" ht="8.1" customHeight="1" x14ac:dyDescent="0.3">
      <c r="C28" s="112"/>
      <c r="D28" s="105"/>
      <c r="E28" s="105"/>
      <c r="F28" s="105"/>
      <c r="G28" s="105"/>
      <c r="H28" s="105"/>
      <c r="I28" s="105"/>
      <c r="J28" s="105"/>
      <c r="K28" s="105"/>
      <c r="L28" s="105"/>
      <c r="M28" s="105"/>
      <c r="N28" s="105"/>
      <c r="O28" s="105"/>
      <c r="P28" s="105"/>
      <c r="Q28" s="105"/>
      <c r="R28" s="111"/>
    </row>
    <row r="29" spans="3:18" x14ac:dyDescent="0.3">
      <c r="C29" s="110" t="s">
        <v>76</v>
      </c>
      <c r="D29" s="105"/>
      <c r="E29" s="105"/>
      <c r="F29" s="105"/>
      <c r="G29" s="105"/>
      <c r="H29" s="105"/>
      <c r="I29" s="105"/>
      <c r="J29" s="105"/>
      <c r="K29" s="105"/>
      <c r="L29" s="105"/>
      <c r="M29" s="105"/>
      <c r="N29" s="105"/>
      <c r="O29" s="105"/>
      <c r="P29" s="105"/>
      <c r="Q29" s="105" t="s">
        <v>75</v>
      </c>
      <c r="R29" s="109" t="s">
        <v>74</v>
      </c>
    </row>
    <row r="30" spans="3:18" x14ac:dyDescent="0.3">
      <c r="C30" s="108" t="s">
        <v>73</v>
      </c>
      <c r="D30" s="107"/>
      <c r="E30" s="107"/>
      <c r="F30" s="107"/>
      <c r="G30" s="107"/>
      <c r="H30" s="107"/>
      <c r="I30" s="107"/>
      <c r="J30" s="107"/>
      <c r="K30" s="107"/>
      <c r="L30" s="107"/>
      <c r="M30" s="107"/>
      <c r="N30" s="107"/>
      <c r="O30" s="107"/>
      <c r="P30" s="107"/>
      <c r="Q30" s="107"/>
      <c r="R30" s="106"/>
    </row>
    <row r="31" spans="3:18" x14ac:dyDescent="0.3">
      <c r="C31" s="105"/>
      <c r="D31" s="105"/>
      <c r="E31" s="105"/>
      <c r="F31" s="105"/>
      <c r="G31" s="105"/>
      <c r="H31" s="105"/>
      <c r="I31" s="105"/>
      <c r="J31" s="105"/>
      <c r="K31" s="105"/>
      <c r="L31" s="105"/>
      <c r="M31" s="105"/>
      <c r="N31" s="105"/>
      <c r="O31" s="105"/>
      <c r="P31" s="105"/>
      <c r="Q31" s="105"/>
      <c r="R31" s="105"/>
    </row>
    <row r="32" spans="3:18" x14ac:dyDescent="0.3">
      <c r="C32" s="105"/>
      <c r="D32" s="105"/>
      <c r="E32" s="105"/>
      <c r="F32" s="105"/>
      <c r="G32" s="105"/>
      <c r="H32" s="105"/>
      <c r="I32" s="105"/>
      <c r="J32" s="105"/>
      <c r="K32" s="105"/>
      <c r="L32" s="105"/>
      <c r="M32" s="105"/>
      <c r="N32" s="105"/>
      <c r="O32" s="105"/>
      <c r="P32" s="105"/>
      <c r="Q32" s="105"/>
      <c r="R32" s="105"/>
    </row>
    <row r="33" spans="2:18" x14ac:dyDescent="0.3">
      <c r="C33" s="104" t="s">
        <v>72</v>
      </c>
      <c r="D33" s="105"/>
      <c r="E33" s="105"/>
      <c r="F33" s="105"/>
      <c r="G33" s="105"/>
      <c r="H33" s="105"/>
      <c r="I33" s="105"/>
      <c r="K33" s="104" t="s">
        <v>72</v>
      </c>
      <c r="L33" s="105"/>
      <c r="M33" s="105"/>
      <c r="N33" s="105"/>
      <c r="O33" s="105"/>
      <c r="P33" s="105"/>
      <c r="Q33" s="105"/>
      <c r="R33" s="105"/>
    </row>
    <row r="34" spans="2:18" x14ac:dyDescent="0.3">
      <c r="B34" s="103" t="s">
        <v>72</v>
      </c>
      <c r="C34" s="102" t="s">
        <v>72</v>
      </c>
      <c r="J34" s="103" t="s">
        <v>72</v>
      </c>
      <c r="K34" s="102" t="s">
        <v>72</v>
      </c>
    </row>
    <row r="35" spans="2:18" x14ac:dyDescent="0.3">
      <c r="B35" s="103" t="s">
        <v>72</v>
      </c>
      <c r="C35" s="102" t="s">
        <v>72</v>
      </c>
      <c r="J35" s="103" t="s">
        <v>72</v>
      </c>
      <c r="K35" s="104" t="s">
        <v>72</v>
      </c>
    </row>
    <row r="36" spans="2:18" x14ac:dyDescent="0.3">
      <c r="B36" s="103" t="s">
        <v>72</v>
      </c>
      <c r="C36" s="102" t="s">
        <v>72</v>
      </c>
      <c r="J36" s="103" t="s">
        <v>72</v>
      </c>
      <c r="K36" s="102" t="s">
        <v>72</v>
      </c>
    </row>
    <row r="37" spans="2:18" x14ac:dyDescent="0.3">
      <c r="B37" s="103" t="s">
        <v>72</v>
      </c>
      <c r="C37" s="102" t="s">
        <v>72</v>
      </c>
      <c r="J37" s="103" t="s">
        <v>72</v>
      </c>
      <c r="K37" s="102" t="s">
        <v>72</v>
      </c>
    </row>
    <row r="38" spans="2:18" x14ac:dyDescent="0.3">
      <c r="B38" s="103" t="s">
        <v>72</v>
      </c>
      <c r="C38" s="102" t="s">
        <v>72</v>
      </c>
      <c r="J38" s="103"/>
      <c r="K38" s="102"/>
    </row>
    <row r="39" spans="2:18" x14ac:dyDescent="0.3">
      <c r="B39" s="103"/>
      <c r="C39" s="102"/>
    </row>
    <row r="40" spans="2:18" x14ac:dyDescent="0.3">
      <c r="C40" s="104" t="s">
        <v>72</v>
      </c>
    </row>
    <row r="41" spans="2:18" x14ac:dyDescent="0.3">
      <c r="B41" s="103" t="s">
        <v>72</v>
      </c>
      <c r="C41" s="102" t="s">
        <v>72</v>
      </c>
    </row>
    <row r="42" spans="2:18" x14ac:dyDescent="0.3">
      <c r="B42" s="103" t="s">
        <v>72</v>
      </c>
      <c r="C42" s="102" t="s">
        <v>72</v>
      </c>
    </row>
  </sheetData>
  <mergeCells count="13">
    <mergeCell ref="C26:R27"/>
    <mergeCell ref="F10:J11"/>
    <mergeCell ref="N10:R11"/>
    <mergeCell ref="F14:J15"/>
    <mergeCell ref="N14:R15"/>
    <mergeCell ref="C19:R19"/>
    <mergeCell ref="C22:R23"/>
    <mergeCell ref="C1:R1"/>
    <mergeCell ref="C2:R2"/>
    <mergeCell ref="C4:J4"/>
    <mergeCell ref="K4:R4"/>
    <mergeCell ref="F6:J7"/>
    <mergeCell ref="N6:R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1BD5D-878D-4B1C-8096-EB308978C73A}">
  <dimension ref="B1:AF1086"/>
  <sheetViews>
    <sheetView zoomScaleNormal="100" workbookViewId="0">
      <selection activeCell="D37" sqref="D37"/>
    </sheetView>
  </sheetViews>
  <sheetFormatPr defaultColWidth="8" defaultRowHeight="14.4" x14ac:dyDescent="0.3"/>
  <cols>
    <col min="1" max="1" width="8" style="31"/>
    <col min="2" max="2" width="12.296875" style="31" bestFit="1" customWidth="1"/>
    <col min="3" max="3" width="11.296875" style="31" bestFit="1" customWidth="1"/>
    <col min="4" max="4" width="18.296875" style="31" bestFit="1" customWidth="1"/>
    <col min="5" max="5" width="10.796875" style="31" bestFit="1" customWidth="1"/>
    <col min="6" max="6" width="14.69921875" style="31" bestFit="1" customWidth="1"/>
    <col min="7" max="7" width="7.296875" style="31" bestFit="1" customWidth="1"/>
    <col min="8" max="8" width="10.796875" style="31" bestFit="1" customWidth="1"/>
    <col min="9" max="13" width="8" style="31"/>
    <col min="14" max="14" width="9.09765625" style="31" customWidth="1"/>
    <col min="15" max="18" width="8" style="31"/>
    <col min="19" max="19" width="10.796875" style="31" bestFit="1" customWidth="1"/>
    <col min="20" max="20" width="11.3984375" style="31" bestFit="1" customWidth="1"/>
    <col min="21" max="22" width="11.59765625" style="31" bestFit="1" customWidth="1"/>
    <col min="23" max="23" width="9.8984375" style="31" bestFit="1" customWidth="1"/>
    <col min="24" max="24" width="10.796875" style="31" bestFit="1" customWidth="1"/>
    <col min="25" max="16384" width="8" style="31"/>
  </cols>
  <sheetData>
    <row r="1" spans="2:30" x14ac:dyDescent="0.3">
      <c r="N1" s="100" t="str">
        <f>HYPERLINK("#'Navigation'!A1","Navigation")</f>
        <v>Navigation</v>
      </c>
    </row>
    <row r="2" spans="2:30" x14ac:dyDescent="0.3">
      <c r="B2" s="99" t="s">
        <v>71</v>
      </c>
      <c r="C2" s="60"/>
      <c r="D2" s="60"/>
      <c r="E2" s="60"/>
      <c r="F2" s="60"/>
      <c r="G2" s="60"/>
      <c r="H2" s="60"/>
      <c r="I2" s="60"/>
      <c r="J2" s="60"/>
      <c r="K2" s="60"/>
      <c r="L2" s="60"/>
      <c r="M2" s="60"/>
      <c r="N2" s="60"/>
      <c r="O2" s="60"/>
      <c r="P2" s="60"/>
    </row>
    <row r="3" spans="2:30" x14ac:dyDescent="0.3">
      <c r="B3" s="98"/>
      <c r="C3" s="98"/>
      <c r="D3" s="98"/>
      <c r="E3" s="98"/>
      <c r="F3" s="98"/>
      <c r="G3" s="98"/>
      <c r="H3" s="98"/>
      <c r="I3" s="98"/>
      <c r="J3" s="98"/>
      <c r="K3" s="98"/>
      <c r="L3" s="98"/>
      <c r="M3" s="98"/>
      <c r="N3" s="98"/>
      <c r="O3" s="98"/>
      <c r="P3" s="60"/>
    </row>
    <row r="4" spans="2:30" x14ac:dyDescent="0.3">
      <c r="B4" s="75" t="s">
        <v>70</v>
      </c>
      <c r="C4" s="74"/>
      <c r="D4" s="74"/>
      <c r="E4" s="74"/>
      <c r="F4" s="74"/>
      <c r="G4" s="74"/>
      <c r="H4" s="74"/>
      <c r="I4" s="74"/>
      <c r="J4" s="74"/>
      <c r="K4" s="74"/>
      <c r="L4" s="74"/>
      <c r="M4" s="74"/>
      <c r="N4" s="74"/>
      <c r="O4" s="73"/>
      <c r="P4" s="60"/>
      <c r="R4" s="46" t="s">
        <v>69</v>
      </c>
    </row>
    <row r="5" spans="2:30" x14ac:dyDescent="0.3">
      <c r="B5" s="70"/>
      <c r="C5" s="67"/>
      <c r="D5" s="67"/>
      <c r="E5" s="67"/>
      <c r="F5" s="67"/>
      <c r="G5" s="67"/>
      <c r="H5" s="67"/>
      <c r="I5" s="67"/>
      <c r="J5" s="67"/>
      <c r="K5" s="67"/>
      <c r="L5" s="67"/>
      <c r="M5" s="67"/>
      <c r="N5" s="67"/>
      <c r="O5" s="66"/>
      <c r="P5" s="60"/>
      <c r="R5" s="97" t="s">
        <v>68</v>
      </c>
      <c r="S5" s="96"/>
      <c r="T5" s="96"/>
      <c r="U5" s="96"/>
      <c r="V5" s="96"/>
      <c r="W5" s="96"/>
      <c r="X5" s="96"/>
      <c r="Y5" s="95"/>
    </row>
    <row r="6" spans="2:30" ht="15.6" x14ac:dyDescent="0.3">
      <c r="B6" s="87"/>
      <c r="C6" s="86"/>
      <c r="D6" s="85"/>
      <c r="E6" s="85"/>
      <c r="F6" s="85"/>
      <c r="G6" s="85"/>
      <c r="H6" s="85"/>
      <c r="I6" s="85"/>
      <c r="J6" s="85"/>
      <c r="K6" s="85"/>
      <c r="L6" s="85"/>
      <c r="M6" s="85"/>
      <c r="N6" s="85"/>
      <c r="O6" s="84"/>
      <c r="P6" s="83"/>
      <c r="R6" s="94" t="s">
        <v>67</v>
      </c>
      <c r="S6" s="93"/>
      <c r="T6" s="93"/>
      <c r="U6" s="93"/>
      <c r="V6" s="93"/>
      <c r="W6" s="93"/>
      <c r="X6" s="93"/>
      <c r="Y6" s="92"/>
    </row>
    <row r="7" spans="2:30" ht="15.6" x14ac:dyDescent="0.3">
      <c r="B7" s="87"/>
      <c r="C7" s="86"/>
      <c r="D7" s="85"/>
      <c r="E7" s="85"/>
      <c r="F7" s="85"/>
      <c r="G7" s="85"/>
      <c r="H7" s="85"/>
      <c r="I7" s="85"/>
      <c r="J7" s="85"/>
      <c r="K7" s="85"/>
      <c r="L7" s="85"/>
      <c r="M7" s="85"/>
      <c r="N7" s="85"/>
      <c r="O7" s="84"/>
      <c r="P7" s="83"/>
      <c r="R7" s="94" t="s">
        <v>66</v>
      </c>
      <c r="S7" s="93"/>
      <c r="T7" s="93"/>
      <c r="U7" s="93"/>
      <c r="V7" s="93"/>
      <c r="W7" s="93"/>
      <c r="X7" s="93"/>
      <c r="Y7" s="92"/>
    </row>
    <row r="8" spans="2:30" ht="15.6" x14ac:dyDescent="0.3">
      <c r="B8" s="87"/>
      <c r="C8" s="86"/>
      <c r="D8" s="85"/>
      <c r="E8" s="85"/>
      <c r="F8" s="85"/>
      <c r="G8" s="85"/>
      <c r="H8" s="85"/>
      <c r="I8" s="85"/>
      <c r="J8" s="85"/>
      <c r="K8" s="85"/>
      <c r="L8" s="85"/>
      <c r="M8" s="85"/>
      <c r="N8" s="85"/>
      <c r="O8" s="84"/>
      <c r="P8" s="83"/>
      <c r="R8" s="94" t="s">
        <v>65</v>
      </c>
      <c r="S8" s="93"/>
      <c r="T8" s="93"/>
      <c r="U8" s="93"/>
      <c r="V8" s="93"/>
      <c r="W8" s="93"/>
      <c r="X8" s="93"/>
      <c r="Y8" s="92"/>
    </row>
    <row r="9" spans="2:30" ht="15.6" x14ac:dyDescent="0.3">
      <c r="B9" s="72" t="s">
        <v>64</v>
      </c>
      <c r="C9" s="91"/>
      <c r="D9" s="85"/>
      <c r="E9" s="85"/>
      <c r="F9" s="85"/>
      <c r="G9" s="85"/>
      <c r="H9" s="85"/>
      <c r="I9" s="85"/>
      <c r="J9" s="85"/>
      <c r="K9" s="85"/>
      <c r="L9" s="85"/>
      <c r="M9" s="85"/>
      <c r="N9" s="85"/>
      <c r="O9" s="84"/>
      <c r="P9" s="83"/>
      <c r="R9" s="90" t="s">
        <v>63</v>
      </c>
      <c r="S9" s="89"/>
      <c r="T9" s="89"/>
      <c r="U9" s="89"/>
      <c r="V9" s="89"/>
      <c r="W9" s="89"/>
      <c r="X9" s="89"/>
      <c r="Y9" s="88"/>
    </row>
    <row r="10" spans="2:30" ht="15.6" x14ac:dyDescent="0.3">
      <c r="B10" s="87"/>
      <c r="C10" s="86"/>
      <c r="D10" s="85"/>
      <c r="E10" s="85"/>
      <c r="F10" s="85"/>
      <c r="G10" s="85"/>
      <c r="H10" s="85"/>
      <c r="I10" s="85"/>
      <c r="J10" s="85"/>
      <c r="K10" s="85"/>
      <c r="L10" s="85"/>
      <c r="M10" s="85"/>
      <c r="N10" s="85"/>
      <c r="O10" s="84"/>
      <c r="P10" s="83"/>
    </row>
    <row r="11" spans="2:30" ht="15.6" x14ac:dyDescent="0.3">
      <c r="B11" s="72" t="s">
        <v>62</v>
      </c>
      <c r="C11" s="85"/>
      <c r="D11" s="85"/>
      <c r="E11" s="85"/>
      <c r="F11" s="85"/>
      <c r="G11" s="85"/>
      <c r="H11" s="85"/>
      <c r="I11" s="85"/>
      <c r="J11" s="85"/>
      <c r="K11" s="85"/>
      <c r="L11" s="85"/>
      <c r="M11" s="85"/>
      <c r="N11" s="85"/>
      <c r="O11" s="84"/>
      <c r="P11" s="83"/>
    </row>
    <row r="12" spans="2:30" x14ac:dyDescent="0.3">
      <c r="B12" s="82"/>
      <c r="C12" s="67"/>
      <c r="D12" s="67"/>
      <c r="E12" s="67"/>
      <c r="F12" s="67"/>
      <c r="G12" s="67"/>
      <c r="H12" s="67"/>
      <c r="I12" s="67"/>
      <c r="J12" s="67"/>
      <c r="K12" s="67"/>
      <c r="L12" s="67"/>
      <c r="M12" s="67"/>
      <c r="N12" s="67"/>
      <c r="O12" s="66"/>
      <c r="P12" s="60"/>
      <c r="R12" s="46"/>
      <c r="S12" s="76"/>
    </row>
    <row r="13" spans="2:30" x14ac:dyDescent="0.3">
      <c r="B13" s="81" t="s">
        <v>61</v>
      </c>
      <c r="C13" s="80" t="s">
        <v>60</v>
      </c>
      <c r="D13" s="67"/>
      <c r="E13" s="67"/>
      <c r="F13" s="67"/>
      <c r="G13" s="67"/>
      <c r="H13" s="67"/>
      <c r="I13" s="67"/>
      <c r="J13" s="67"/>
      <c r="K13" s="67"/>
      <c r="L13" s="67"/>
      <c r="M13" s="67"/>
      <c r="N13" s="67"/>
      <c r="O13" s="66"/>
      <c r="P13" s="60"/>
      <c r="S13" s="76"/>
    </row>
    <row r="14" spans="2:30" x14ac:dyDescent="0.3">
      <c r="B14" s="79"/>
      <c r="C14" s="62"/>
      <c r="D14" s="62"/>
      <c r="E14" s="62"/>
      <c r="F14" s="62"/>
      <c r="G14" s="62"/>
      <c r="H14" s="62"/>
      <c r="I14" s="62"/>
      <c r="J14" s="62"/>
      <c r="K14" s="62"/>
      <c r="L14" s="62"/>
      <c r="M14" s="62"/>
      <c r="N14" s="62"/>
      <c r="O14" s="61"/>
      <c r="P14" s="60"/>
      <c r="S14" s="76"/>
    </row>
    <row r="15" spans="2:30" x14ac:dyDescent="0.3">
      <c r="B15" s="78"/>
      <c r="C15" s="77"/>
      <c r="D15" s="77"/>
      <c r="E15" s="77"/>
      <c r="F15" s="77"/>
      <c r="G15" s="77"/>
      <c r="H15" s="77"/>
      <c r="I15" s="77"/>
      <c r="J15" s="77"/>
      <c r="K15" s="77"/>
      <c r="L15" s="77"/>
      <c r="M15" s="77"/>
      <c r="N15" s="77"/>
      <c r="O15" s="77"/>
      <c r="P15" s="77"/>
      <c r="S15" s="76"/>
    </row>
    <row r="16" spans="2:30" ht="15.6" x14ac:dyDescent="0.3">
      <c r="B16" s="75" t="s">
        <v>59</v>
      </c>
      <c r="C16" s="74"/>
      <c r="D16" s="74"/>
      <c r="E16" s="74"/>
      <c r="F16" s="74"/>
      <c r="G16" s="74"/>
      <c r="H16" s="74"/>
      <c r="I16" s="74"/>
      <c r="J16" s="74"/>
      <c r="K16" s="74"/>
      <c r="L16" s="74"/>
      <c r="M16" s="74"/>
      <c r="N16" s="74"/>
      <c r="O16" s="73"/>
      <c r="P16" s="60"/>
      <c r="Q16" s="59"/>
      <c r="R16" s="59"/>
      <c r="S16" s="59"/>
      <c r="T16" s="59"/>
      <c r="U16" s="59"/>
      <c r="V16" s="59"/>
      <c r="W16" s="59"/>
      <c r="X16" s="59"/>
      <c r="Y16" s="59"/>
      <c r="Z16" s="59"/>
      <c r="AA16" s="59"/>
      <c r="AB16" s="59"/>
      <c r="AC16" s="59"/>
      <c r="AD16" s="59"/>
    </row>
    <row r="17" spans="2:32" ht="15.6" x14ac:dyDescent="0.3">
      <c r="B17" s="72" t="s">
        <v>58</v>
      </c>
      <c r="C17" s="69" t="s">
        <v>57</v>
      </c>
      <c r="D17" s="71">
        <f>S44</f>
        <v>1.262962247395123</v>
      </c>
      <c r="E17" s="67"/>
      <c r="F17" s="67"/>
      <c r="G17" s="67"/>
      <c r="H17" s="67"/>
      <c r="I17" s="67"/>
      <c r="J17" s="67"/>
      <c r="K17" s="67"/>
      <c r="L17" s="67"/>
      <c r="M17" s="67"/>
      <c r="N17" s="67"/>
      <c r="O17" s="66"/>
      <c r="P17" s="60"/>
      <c r="Q17" s="59"/>
      <c r="R17" s="59"/>
      <c r="S17" s="59"/>
      <c r="T17" s="59"/>
      <c r="U17" s="59"/>
      <c r="V17" s="59"/>
      <c r="W17" s="59"/>
      <c r="X17" s="59"/>
      <c r="Y17" s="59"/>
      <c r="Z17" s="59"/>
      <c r="AA17" s="59"/>
      <c r="AB17" s="59"/>
      <c r="AC17" s="59"/>
      <c r="AD17" s="59"/>
    </row>
    <row r="18" spans="2:32" ht="15.6" x14ac:dyDescent="0.3">
      <c r="B18" s="70"/>
      <c r="C18" s="69" t="s">
        <v>56</v>
      </c>
      <c r="D18" s="68">
        <f>S45</f>
        <v>0.31604883726280875</v>
      </c>
      <c r="E18" s="67"/>
      <c r="F18" s="67"/>
      <c r="G18" s="67"/>
      <c r="H18" s="67"/>
      <c r="I18" s="67"/>
      <c r="J18" s="67"/>
      <c r="K18" s="67"/>
      <c r="L18" s="67"/>
      <c r="M18" s="67"/>
      <c r="N18" s="67"/>
      <c r="O18" s="66"/>
      <c r="P18" s="60"/>
      <c r="Q18" s="59"/>
      <c r="R18" s="59"/>
      <c r="S18" s="59"/>
      <c r="T18" s="59"/>
      <c r="U18" s="59"/>
      <c r="V18" s="59"/>
      <c r="W18" s="59"/>
      <c r="X18" s="59"/>
      <c r="Y18" s="59"/>
      <c r="Z18" s="59"/>
      <c r="AA18" s="59"/>
      <c r="AB18" s="59"/>
      <c r="AC18" s="59"/>
      <c r="AD18" s="59"/>
    </row>
    <row r="19" spans="2:32" ht="15.6" x14ac:dyDescent="0.3">
      <c r="B19" s="70"/>
      <c r="C19" s="69" t="s">
        <v>55</v>
      </c>
      <c r="D19" s="68">
        <f>S46</f>
        <v>0.57341305320369429</v>
      </c>
      <c r="E19" s="67"/>
      <c r="F19" s="67"/>
      <c r="G19" s="67"/>
      <c r="H19" s="67"/>
      <c r="I19" s="67"/>
      <c r="J19" s="67"/>
      <c r="K19" s="67"/>
      <c r="L19" s="67"/>
      <c r="M19" s="67"/>
      <c r="N19" s="67"/>
      <c r="O19" s="66"/>
      <c r="P19" s="60"/>
      <c r="Q19" s="59"/>
      <c r="R19" s="59"/>
      <c r="S19" s="59"/>
      <c r="T19" s="59"/>
      <c r="U19" s="59"/>
      <c r="V19" s="59"/>
      <c r="W19" s="59"/>
      <c r="X19" s="59"/>
      <c r="Y19" s="59"/>
      <c r="Z19" s="59"/>
      <c r="AA19" s="59"/>
      <c r="AB19" s="59"/>
      <c r="AC19" s="59"/>
      <c r="AD19" s="59"/>
    </row>
    <row r="20" spans="2:32" ht="15.6" x14ac:dyDescent="0.3">
      <c r="B20" s="65"/>
      <c r="C20" s="64" t="s">
        <v>54</v>
      </c>
      <c r="D20" s="63">
        <f>S47</f>
        <v>0.99985418663031567</v>
      </c>
      <c r="E20" s="62"/>
      <c r="F20" s="62"/>
      <c r="G20" s="62"/>
      <c r="H20" s="62"/>
      <c r="I20" s="62"/>
      <c r="J20" s="62"/>
      <c r="K20" s="62"/>
      <c r="L20" s="62"/>
      <c r="M20" s="62"/>
      <c r="N20" s="62"/>
      <c r="O20" s="61"/>
      <c r="P20" s="60"/>
      <c r="Q20" s="59"/>
      <c r="R20" s="59"/>
      <c r="S20" s="59"/>
      <c r="T20" s="59"/>
      <c r="U20" s="59"/>
      <c r="V20" s="59"/>
      <c r="W20" s="59"/>
      <c r="X20" s="59"/>
      <c r="Y20" s="59"/>
      <c r="Z20" s="59"/>
      <c r="AA20" s="59"/>
      <c r="AB20" s="59"/>
      <c r="AC20" s="59"/>
      <c r="AD20" s="59"/>
    </row>
    <row r="22" spans="2:32" x14ac:dyDescent="0.3">
      <c r="B22" s="58" t="s">
        <v>53</v>
      </c>
      <c r="C22" s="52"/>
      <c r="D22" s="52"/>
      <c r="E22" s="52"/>
      <c r="F22" s="52"/>
      <c r="G22" s="52"/>
      <c r="H22" s="51"/>
      <c r="J22" s="57" t="s">
        <v>52</v>
      </c>
      <c r="K22" s="56"/>
      <c r="L22" s="52"/>
      <c r="M22" s="52"/>
      <c r="N22" s="52"/>
      <c r="O22" s="52"/>
      <c r="P22" s="52"/>
      <c r="Q22" s="52"/>
      <c r="R22" s="52"/>
      <c r="S22" s="52"/>
      <c r="T22" s="52"/>
      <c r="U22" s="52"/>
      <c r="V22" s="52"/>
      <c r="W22" s="52"/>
      <c r="X22" s="52"/>
      <c r="Y22" s="52"/>
      <c r="Z22" s="52"/>
      <c r="AA22" s="146" t="s">
        <v>51</v>
      </c>
      <c r="AB22" s="147"/>
      <c r="AC22" s="147"/>
      <c r="AD22" s="147"/>
      <c r="AE22" s="147"/>
      <c r="AF22" s="148"/>
    </row>
    <row r="23" spans="2:32" x14ac:dyDescent="0.3">
      <c r="B23" s="40"/>
      <c r="H23" s="39"/>
      <c r="J23" s="40"/>
      <c r="AA23" s="149"/>
      <c r="AB23" s="150"/>
      <c r="AC23" s="150"/>
      <c r="AD23" s="150"/>
      <c r="AE23" s="150"/>
      <c r="AF23" s="151"/>
    </row>
    <row r="24" spans="2:32" x14ac:dyDescent="0.3">
      <c r="B24" s="55" t="s">
        <v>50</v>
      </c>
      <c r="C24" s="46" t="s">
        <v>49</v>
      </c>
      <c r="D24" s="46" t="s">
        <v>48</v>
      </c>
      <c r="E24" s="46" t="s">
        <v>47</v>
      </c>
      <c r="F24" s="46" t="s">
        <v>46</v>
      </c>
      <c r="G24" s="46" t="s">
        <v>45</v>
      </c>
      <c r="H24" s="54" t="s">
        <v>44</v>
      </c>
      <c r="J24" s="40"/>
      <c r="K24" s="46" t="s">
        <v>43</v>
      </c>
      <c r="L24" s="46" t="s">
        <v>42</v>
      </c>
      <c r="M24" s="46" t="s">
        <v>41</v>
      </c>
      <c r="N24" s="46" t="s">
        <v>40</v>
      </c>
      <c r="R24" s="46" t="s">
        <v>39</v>
      </c>
      <c r="S24" s="53">
        <f>SUMPRODUCT($K$25:$K$1086,K$25:K$1086)</f>
        <v>227196498.04473403</v>
      </c>
      <c r="T24" s="52">
        <f>SUMPRODUCT($K$25:$K$1086,L$25:L$1086)</f>
        <v>342779578.84225804</v>
      </c>
      <c r="U24" s="52">
        <f>SUMPRODUCT($K$25:$K$1086,M$25:M$1086)</f>
        <v>30814667.807409845</v>
      </c>
      <c r="V24" s="51">
        <f>SUMPRODUCT($K$25:$K$1086,N$25:N$1086)</f>
        <v>4307378353.1631117</v>
      </c>
      <c r="W24" s="144" t="s">
        <v>38</v>
      </c>
      <c r="X24" s="145"/>
      <c r="Y24" s="145"/>
      <c r="AA24" s="40"/>
      <c r="AF24" s="39"/>
    </row>
    <row r="25" spans="2:32" x14ac:dyDescent="0.3">
      <c r="B25" s="42">
        <v>330.87</v>
      </c>
      <c r="C25" s="31">
        <v>25</v>
      </c>
      <c r="D25" s="31">
        <v>175</v>
      </c>
      <c r="E25" s="35">
        <v>20.477847379094499</v>
      </c>
      <c r="F25" s="31">
        <v>10</v>
      </c>
      <c r="G25" s="31" t="s">
        <v>32</v>
      </c>
      <c r="H25" s="41">
        <v>26.167432244657846</v>
      </c>
      <c r="J25" s="40"/>
      <c r="K25" s="31">
        <f t="shared" ref="K25:K88" si="0">D25*F25/E25</f>
        <v>85.458201128432407</v>
      </c>
      <c r="L25" s="31">
        <f t="shared" ref="L25:L88" si="1">IF(G25="F",0,C25^2)</f>
        <v>625</v>
      </c>
      <c r="M25" s="31">
        <f t="shared" ref="M25:M88" si="2">C25*D25/1000</f>
        <v>4.375</v>
      </c>
      <c r="N25" s="35">
        <f t="shared" ref="N25:N88" si="3">H25</f>
        <v>26.167432244657846</v>
      </c>
      <c r="S25" s="40">
        <f>SUMPRODUCT($L$25:$L$1086,K$25:K$1086)</f>
        <v>342779578.84225804</v>
      </c>
      <c r="T25" s="31">
        <f>SUMPRODUCT($L$25:$L$1086,L$25:L$1086)</f>
        <v>1481297576</v>
      </c>
      <c r="U25" s="31">
        <f>SUMPRODUCT($L$25:$L$1086,M$25:M$1086)</f>
        <v>84110554.726771191</v>
      </c>
      <c r="V25" s="39">
        <f>SUMPRODUCT($L$25:$L$1086,N$25:N$1086)</f>
        <v>17325604220.549908</v>
      </c>
      <c r="W25" s="144"/>
      <c r="X25" s="145"/>
      <c r="Y25" s="145"/>
      <c r="AA25" s="40"/>
      <c r="AF25" s="39"/>
    </row>
    <row r="26" spans="2:32" x14ac:dyDescent="0.3">
      <c r="B26" s="42">
        <v>8397.17</v>
      </c>
      <c r="C26" s="31">
        <v>35</v>
      </c>
      <c r="D26" s="31">
        <v>1050</v>
      </c>
      <c r="E26" s="35">
        <v>154.85997868581006</v>
      </c>
      <c r="F26" s="31">
        <v>40</v>
      </c>
      <c r="G26" s="31" t="s">
        <v>32</v>
      </c>
      <c r="H26" s="41">
        <v>7623.039590652148</v>
      </c>
      <c r="J26" s="40"/>
      <c r="K26" s="31">
        <f t="shared" si="0"/>
        <v>271.21274558104074</v>
      </c>
      <c r="L26" s="31">
        <f t="shared" si="1"/>
        <v>1225</v>
      </c>
      <c r="M26" s="31">
        <f t="shared" si="2"/>
        <v>36.75</v>
      </c>
      <c r="N26" s="35">
        <f t="shared" si="3"/>
        <v>7623.039590652148</v>
      </c>
      <c r="S26" s="40">
        <f>SUMPRODUCT($M$25:$M$1086,K$25:K$1086)</f>
        <v>30814667.807409845</v>
      </c>
      <c r="T26" s="31">
        <f>SUMPRODUCT($M$25:$M$1086,L$25:L$1086)</f>
        <v>84110554.726771191</v>
      </c>
      <c r="U26" s="31">
        <f>SUMPRODUCT($M$25:$M$1086,M$25:M$1086)</f>
        <v>11377147.211680898</v>
      </c>
      <c r="V26" s="39">
        <f>SUMPRODUCT($M$25:$M$1086,N$25:N$1086)</f>
        <v>2331425692.0299411</v>
      </c>
      <c r="W26" s="144"/>
      <c r="X26" s="145"/>
      <c r="Y26" s="145"/>
      <c r="AA26" s="40"/>
      <c r="AF26" s="39"/>
    </row>
    <row r="27" spans="2:32" x14ac:dyDescent="0.3">
      <c r="B27" s="42">
        <v>367.93</v>
      </c>
      <c r="C27" s="31">
        <v>25</v>
      </c>
      <c r="D27" s="31">
        <v>175</v>
      </c>
      <c r="E27" s="35">
        <v>20.477847379094499</v>
      </c>
      <c r="F27" s="31">
        <v>10</v>
      </c>
      <c r="G27" s="31" t="s">
        <v>32</v>
      </c>
      <c r="H27" s="41">
        <v>26.167432244657846</v>
      </c>
      <c r="J27" s="40"/>
      <c r="K27" s="31">
        <f t="shared" si="0"/>
        <v>85.458201128432407</v>
      </c>
      <c r="L27" s="31">
        <f t="shared" si="1"/>
        <v>625</v>
      </c>
      <c r="M27" s="31">
        <f t="shared" si="2"/>
        <v>4.375</v>
      </c>
      <c r="N27" s="35">
        <f t="shared" si="3"/>
        <v>26.167432244657846</v>
      </c>
      <c r="S27" s="34">
        <f>SUMPRODUCT($N$25:$N$1086,K$25:K$1086)</f>
        <v>4307378353.1631117</v>
      </c>
      <c r="T27" s="33">
        <f>SUMPRODUCT($N$25:$N$1086,L$25:L$1086)</f>
        <v>17325604220.549908</v>
      </c>
      <c r="U27" s="33">
        <f>SUMPRODUCT($N$25:$N$1086,M$25:M$1086)</f>
        <v>2331425692.0299411</v>
      </c>
      <c r="V27" s="32">
        <f>SUMPRODUCT($N$25:$N$1086,N$25:N$1086)</f>
        <v>644856928603.83411</v>
      </c>
      <c r="W27" s="144"/>
      <c r="X27" s="145"/>
      <c r="Y27" s="145"/>
      <c r="AA27" s="40"/>
      <c r="AF27" s="39"/>
    </row>
    <row r="28" spans="2:32" x14ac:dyDescent="0.3">
      <c r="B28" s="42">
        <v>1774.71</v>
      </c>
      <c r="C28" s="31">
        <v>35</v>
      </c>
      <c r="D28" s="31">
        <v>1050</v>
      </c>
      <c r="E28" s="35">
        <v>98.069015736285834</v>
      </c>
      <c r="F28" s="31">
        <v>10</v>
      </c>
      <c r="G28" s="31" t="s">
        <v>32</v>
      </c>
      <c r="H28" s="41">
        <v>1238.4673538659918</v>
      </c>
      <c r="J28" s="40"/>
      <c r="K28" s="31">
        <f t="shared" si="0"/>
        <v>107.0674557215421</v>
      </c>
      <c r="L28" s="31">
        <f t="shared" si="1"/>
        <v>1225</v>
      </c>
      <c r="M28" s="31">
        <f t="shared" si="2"/>
        <v>36.75</v>
      </c>
      <c r="N28" s="35">
        <f t="shared" si="3"/>
        <v>1238.4673538659918</v>
      </c>
      <c r="AA28" s="40"/>
      <c r="AF28" s="39"/>
    </row>
    <row r="29" spans="2:32" x14ac:dyDescent="0.3">
      <c r="B29" s="42">
        <v>4536.91</v>
      </c>
      <c r="C29" s="31">
        <v>33</v>
      </c>
      <c r="D29" s="31">
        <v>1050</v>
      </c>
      <c r="E29" s="35">
        <v>88.301619277771181</v>
      </c>
      <c r="F29" s="31">
        <v>40</v>
      </c>
      <c r="G29" s="31" t="s">
        <v>32</v>
      </c>
      <c r="H29" s="41">
        <v>3616.5204897517233</v>
      </c>
      <c r="J29" s="40"/>
      <c r="K29" s="31">
        <f t="shared" si="0"/>
        <v>475.64246662204721</v>
      </c>
      <c r="L29" s="31">
        <f t="shared" si="1"/>
        <v>1089</v>
      </c>
      <c r="M29" s="31">
        <f t="shared" si="2"/>
        <v>34.65</v>
      </c>
      <c r="N29" s="35">
        <f t="shared" si="3"/>
        <v>3616.5204897517233</v>
      </c>
      <c r="AA29" s="40"/>
      <c r="AF29" s="39"/>
    </row>
    <row r="30" spans="2:32" x14ac:dyDescent="0.3">
      <c r="B30" s="42">
        <v>3784.06</v>
      </c>
      <c r="C30" s="31">
        <v>32</v>
      </c>
      <c r="D30" s="31">
        <v>1050</v>
      </c>
      <c r="E30" s="35">
        <v>77.077887739678758</v>
      </c>
      <c r="F30" s="31">
        <v>40</v>
      </c>
      <c r="G30" s="31" t="s">
        <v>32</v>
      </c>
      <c r="H30" s="41">
        <v>2773.3269170158824</v>
      </c>
      <c r="J30" s="40"/>
      <c r="K30" s="31">
        <f t="shared" si="0"/>
        <v>544.90335985658976</v>
      </c>
      <c r="L30" s="31">
        <f t="shared" si="1"/>
        <v>1024</v>
      </c>
      <c r="M30" s="31">
        <f t="shared" si="2"/>
        <v>33.6</v>
      </c>
      <c r="N30" s="35">
        <f t="shared" si="3"/>
        <v>2773.3269170158824</v>
      </c>
      <c r="R30" s="46" t="s">
        <v>37</v>
      </c>
      <c r="S30" s="50">
        <f t="array" ref="S30:V33">MINVERSE(S24:V27)</f>
        <v>9.6194806365106961E-9</v>
      </c>
      <c r="T30" s="50">
        <v>-1.2988703913572714E-9</v>
      </c>
      <c r="U30" s="50">
        <v>-4.0273353940401345E-8</v>
      </c>
      <c r="V30" s="50">
        <v>1.1624796203281465E-10</v>
      </c>
      <c r="W30" s="144" t="s">
        <v>36</v>
      </c>
      <c r="X30" s="145"/>
      <c r="Y30" s="145"/>
      <c r="AA30" s="40"/>
      <c r="AF30" s="39"/>
    </row>
    <row r="31" spans="2:32" x14ac:dyDescent="0.3">
      <c r="B31" s="42">
        <v>5879.24</v>
      </c>
      <c r="C31" s="31">
        <v>39</v>
      </c>
      <c r="D31" s="31">
        <v>1050</v>
      </c>
      <c r="E31" s="35">
        <v>128.93332142351892</v>
      </c>
      <c r="F31" s="31">
        <v>25</v>
      </c>
      <c r="G31" s="31" t="s">
        <v>32</v>
      </c>
      <c r="H31" s="41">
        <v>5063.8988351193775</v>
      </c>
      <c r="J31" s="40"/>
      <c r="K31" s="31">
        <f t="shared" si="0"/>
        <v>203.59360722411125</v>
      </c>
      <c r="L31" s="31">
        <f t="shared" si="1"/>
        <v>1521</v>
      </c>
      <c r="M31" s="31">
        <f t="shared" si="2"/>
        <v>40.950000000000003</v>
      </c>
      <c r="N31" s="35">
        <f t="shared" si="3"/>
        <v>5063.8988351193775</v>
      </c>
      <c r="S31" s="50">
        <v>-1.2988703913572706E-9</v>
      </c>
      <c r="T31" s="50">
        <v>1.3389480670769376E-9</v>
      </c>
      <c r="U31" s="50">
        <v>-3.0365418903644011E-9</v>
      </c>
      <c r="V31" s="50">
        <v>-1.631972276302101E-11</v>
      </c>
      <c r="W31" s="144"/>
      <c r="X31" s="145"/>
      <c r="Y31" s="145"/>
      <c r="AA31" s="40"/>
      <c r="AF31" s="39"/>
    </row>
    <row r="32" spans="2:32" x14ac:dyDescent="0.3">
      <c r="B32" s="42">
        <v>1229.3699999999999</v>
      </c>
      <c r="C32" s="31">
        <v>31</v>
      </c>
      <c r="D32" s="31">
        <v>175</v>
      </c>
      <c r="E32" s="35">
        <v>25.041437029338386</v>
      </c>
      <c r="F32" s="31">
        <v>35</v>
      </c>
      <c r="G32" s="31" t="s">
        <v>32</v>
      </c>
      <c r="H32" s="41">
        <v>562.25118807232764</v>
      </c>
      <c r="J32" s="40"/>
      <c r="K32" s="31">
        <f t="shared" si="0"/>
        <v>244.59458907346209</v>
      </c>
      <c r="L32" s="31">
        <f t="shared" si="1"/>
        <v>961</v>
      </c>
      <c r="M32" s="31">
        <f t="shared" si="2"/>
        <v>5.4249999999999998</v>
      </c>
      <c r="N32" s="35">
        <f t="shared" si="3"/>
        <v>562.25118807232764</v>
      </c>
      <c r="S32" s="50">
        <v>-4.0273353940401332E-8</v>
      </c>
      <c r="T32" s="50">
        <v>-3.0365418903643791E-9</v>
      </c>
      <c r="U32" s="50">
        <v>5.6953545095405129E-7</v>
      </c>
      <c r="V32" s="50">
        <v>-1.708513994410772E-9</v>
      </c>
      <c r="W32" s="144"/>
      <c r="X32" s="145"/>
      <c r="Y32" s="145"/>
      <c r="AA32" s="40"/>
      <c r="AF32" s="39"/>
    </row>
    <row r="33" spans="2:32" x14ac:dyDescent="0.3">
      <c r="B33" s="42">
        <v>1039.8399999999999</v>
      </c>
      <c r="C33" s="31">
        <v>28</v>
      </c>
      <c r="D33" s="31">
        <v>175</v>
      </c>
      <c r="E33" s="35">
        <v>23.364144650714866</v>
      </c>
      <c r="F33" s="31">
        <v>40</v>
      </c>
      <c r="G33" s="31" t="s">
        <v>32</v>
      </c>
      <c r="H33" s="41">
        <v>391.79660074259982</v>
      </c>
      <c r="J33" s="40"/>
      <c r="K33" s="31">
        <f t="shared" si="0"/>
        <v>299.60437690518336</v>
      </c>
      <c r="L33" s="31">
        <f t="shared" si="1"/>
        <v>784</v>
      </c>
      <c r="M33" s="31">
        <f t="shared" si="2"/>
        <v>4.9000000000000004</v>
      </c>
      <c r="N33" s="35">
        <f t="shared" si="3"/>
        <v>391.79660074259982</v>
      </c>
      <c r="S33" s="50">
        <v>1.1624796203281451E-10</v>
      </c>
      <c r="T33" s="50">
        <v>-1.6319722763021065E-11</v>
      </c>
      <c r="U33" s="50">
        <v>-1.7085139944107718E-9</v>
      </c>
      <c r="V33" s="50">
        <v>7.3896988815812942E-12</v>
      </c>
      <c r="W33" s="144"/>
      <c r="X33" s="145"/>
      <c r="Y33" s="145"/>
      <c r="AA33" s="40"/>
      <c r="AF33" s="39"/>
    </row>
    <row r="34" spans="2:32" x14ac:dyDescent="0.3">
      <c r="B34" s="42">
        <v>2672.94</v>
      </c>
      <c r="C34" s="31">
        <v>27</v>
      </c>
      <c r="D34" s="31">
        <v>1050</v>
      </c>
      <c r="E34" s="35">
        <v>68.198256023348691</v>
      </c>
      <c r="F34" s="31">
        <v>40</v>
      </c>
      <c r="G34" s="31" t="s">
        <v>32</v>
      </c>
      <c r="H34" s="41">
        <v>1628.4215714345162</v>
      </c>
      <c r="J34" s="40"/>
      <c r="K34" s="31">
        <f t="shared" si="0"/>
        <v>615.85152537655324</v>
      </c>
      <c r="L34" s="31">
        <f t="shared" si="1"/>
        <v>729</v>
      </c>
      <c r="M34" s="31">
        <f t="shared" si="2"/>
        <v>28.35</v>
      </c>
      <c r="N34" s="35">
        <f t="shared" si="3"/>
        <v>1628.4215714345162</v>
      </c>
      <c r="AA34" s="40"/>
      <c r="AF34" s="39"/>
    </row>
    <row r="35" spans="2:32" x14ac:dyDescent="0.3">
      <c r="B35" s="42">
        <v>7618.41</v>
      </c>
      <c r="C35" s="31">
        <v>43</v>
      </c>
      <c r="D35" s="31">
        <v>1050</v>
      </c>
      <c r="E35" s="35">
        <v>183.23645473319311</v>
      </c>
      <c r="F35" s="31">
        <v>22</v>
      </c>
      <c r="G35" s="31" t="s">
        <v>32</v>
      </c>
      <c r="H35" s="41">
        <v>6832.6695856575989</v>
      </c>
      <c r="J35" s="40"/>
      <c r="K35" s="31">
        <f t="shared" si="0"/>
        <v>126.06661722218672</v>
      </c>
      <c r="L35" s="31">
        <f t="shared" si="1"/>
        <v>1849</v>
      </c>
      <c r="M35" s="31">
        <f t="shared" si="2"/>
        <v>45.15</v>
      </c>
      <c r="N35" s="35">
        <f t="shared" si="3"/>
        <v>6832.6695856575989</v>
      </c>
      <c r="AA35" s="40"/>
      <c r="AF35" s="39"/>
    </row>
    <row r="36" spans="2:32" x14ac:dyDescent="0.3">
      <c r="B36" s="42">
        <v>7641.14</v>
      </c>
      <c r="C36" s="31">
        <v>43</v>
      </c>
      <c r="D36" s="31">
        <v>1050</v>
      </c>
      <c r="E36" s="35">
        <v>183.23645473319311</v>
      </c>
      <c r="F36" s="31">
        <v>22</v>
      </c>
      <c r="G36" s="31" t="s">
        <v>32</v>
      </c>
      <c r="H36" s="41">
        <v>6832.6695856575989</v>
      </c>
      <c r="J36" s="40"/>
      <c r="K36" s="31">
        <f t="shared" si="0"/>
        <v>126.06661722218672</v>
      </c>
      <c r="L36" s="31">
        <f t="shared" si="1"/>
        <v>1849</v>
      </c>
      <c r="M36" s="31">
        <f t="shared" si="2"/>
        <v>45.15</v>
      </c>
      <c r="N36" s="35">
        <f t="shared" si="3"/>
        <v>6832.6695856575989</v>
      </c>
      <c r="R36" s="46" t="s">
        <v>35</v>
      </c>
      <c r="S36" s="49">
        <f>SUMPRODUCT($K$25:$K$1086,$B$25:$B$1086)</f>
        <v>4719695499.6632299</v>
      </c>
      <c r="U36" s="31">
        <f t="array" ref="U36:X36">TRANSPOSE(S36:S39)</f>
        <v>4719695499.6632299</v>
      </c>
      <c r="V36" s="31">
        <v>18272388049.599998</v>
      </c>
      <c r="W36" s="31">
        <v>2403110348.8427191</v>
      </c>
      <c r="X36" s="31">
        <v>657015563080.56665</v>
      </c>
      <c r="AA36" s="40"/>
      <c r="AF36" s="39"/>
    </row>
    <row r="37" spans="2:32" x14ac:dyDescent="0.3">
      <c r="B37" s="42">
        <v>5238.37</v>
      </c>
      <c r="C37" s="31">
        <v>29</v>
      </c>
      <c r="D37" s="31">
        <v>1050</v>
      </c>
      <c r="E37" s="35">
        <v>122.54031630906169</v>
      </c>
      <c r="F37" s="31">
        <v>40</v>
      </c>
      <c r="G37" s="31" t="s">
        <v>32</v>
      </c>
      <c r="H37" s="41">
        <v>4514.8480648694995</v>
      </c>
      <c r="J37" s="40"/>
      <c r="K37" s="31">
        <f t="shared" si="0"/>
        <v>342.74434133229141</v>
      </c>
      <c r="L37" s="31">
        <f t="shared" si="1"/>
        <v>841</v>
      </c>
      <c r="M37" s="31">
        <f t="shared" si="2"/>
        <v>30.45</v>
      </c>
      <c r="N37" s="35">
        <f t="shared" si="3"/>
        <v>4514.8480648694995</v>
      </c>
      <c r="S37" s="48">
        <f>SUMPRODUCT($L$25:$L$1086,$B$25:$B$1086)</f>
        <v>18272388049.599998</v>
      </c>
      <c r="AA37" s="40"/>
      <c r="AF37" s="39"/>
    </row>
    <row r="38" spans="2:32" x14ac:dyDescent="0.3">
      <c r="B38" s="42">
        <v>415.64</v>
      </c>
      <c r="C38" s="31">
        <v>29</v>
      </c>
      <c r="D38" s="31">
        <v>175</v>
      </c>
      <c r="E38" s="35">
        <v>23.723561437839482</v>
      </c>
      <c r="F38" s="31">
        <v>10</v>
      </c>
      <c r="G38" s="31" t="s">
        <v>32</v>
      </c>
      <c r="H38" s="41">
        <v>53.389807637648801</v>
      </c>
      <c r="J38" s="40"/>
      <c r="K38" s="31">
        <f t="shared" si="0"/>
        <v>73.76632739503944</v>
      </c>
      <c r="L38" s="31">
        <f t="shared" si="1"/>
        <v>841</v>
      </c>
      <c r="M38" s="31">
        <f t="shared" si="2"/>
        <v>5.0750000000000002</v>
      </c>
      <c r="N38" s="35">
        <f t="shared" si="3"/>
        <v>53.389807637648801</v>
      </c>
      <c r="S38" s="48">
        <f>SUMPRODUCT($M$25:$M$1086,$B$25:$B$1086)</f>
        <v>2403110348.8427191</v>
      </c>
      <c r="AA38" s="40"/>
      <c r="AF38" s="39"/>
    </row>
    <row r="39" spans="2:32" x14ac:dyDescent="0.3">
      <c r="B39" s="42">
        <v>4248.57</v>
      </c>
      <c r="C39" s="31">
        <v>29</v>
      </c>
      <c r="D39" s="31">
        <v>1050</v>
      </c>
      <c r="E39" s="35">
        <v>67.487778092444898</v>
      </c>
      <c r="F39" s="31">
        <v>40</v>
      </c>
      <c r="G39" s="31" t="s">
        <v>33</v>
      </c>
      <c r="H39" s="41">
        <v>3395.9883683996818</v>
      </c>
      <c r="J39" s="40"/>
      <c r="K39" s="31">
        <f t="shared" si="0"/>
        <v>622.33490547678593</v>
      </c>
      <c r="L39" s="31">
        <f t="shared" si="1"/>
        <v>0</v>
      </c>
      <c r="M39" s="31">
        <f t="shared" si="2"/>
        <v>30.45</v>
      </c>
      <c r="N39" s="35">
        <f t="shared" si="3"/>
        <v>3395.9883683996818</v>
      </c>
      <c r="S39" s="47">
        <f>SUMPRODUCT($N$25:$N$1086,$B$25:$B$1086)</f>
        <v>657015563080.56665</v>
      </c>
      <c r="AA39" s="40"/>
      <c r="AF39" s="39"/>
    </row>
    <row r="40" spans="2:32" x14ac:dyDescent="0.3">
      <c r="B40" s="42">
        <v>7236.33</v>
      </c>
      <c r="C40" s="31">
        <v>39</v>
      </c>
      <c r="D40" s="31">
        <v>1050</v>
      </c>
      <c r="E40" s="35">
        <v>128.93332142351892</v>
      </c>
      <c r="F40" s="31">
        <v>36</v>
      </c>
      <c r="G40" s="31" t="s">
        <v>32</v>
      </c>
      <c r="H40" s="41">
        <v>6341.9844907585311</v>
      </c>
      <c r="J40" s="40"/>
      <c r="K40" s="31">
        <f t="shared" si="0"/>
        <v>293.17479440272018</v>
      </c>
      <c r="L40" s="31">
        <f t="shared" si="1"/>
        <v>1521</v>
      </c>
      <c r="M40" s="31">
        <f t="shared" si="2"/>
        <v>40.950000000000003</v>
      </c>
      <c r="N40" s="35">
        <f t="shared" si="3"/>
        <v>6341.9844907585311</v>
      </c>
      <c r="AA40" s="40"/>
      <c r="AF40" s="39"/>
    </row>
    <row r="41" spans="2:32" x14ac:dyDescent="0.3">
      <c r="B41" s="42">
        <v>7754.99</v>
      </c>
      <c r="C41" s="31">
        <v>40</v>
      </c>
      <c r="D41" s="31">
        <v>1050</v>
      </c>
      <c r="E41" s="35">
        <v>139.48163567721519</v>
      </c>
      <c r="F41" s="31">
        <v>35</v>
      </c>
      <c r="G41" s="31" t="s">
        <v>32</v>
      </c>
      <c r="H41" s="41">
        <v>6896.5078815180432</v>
      </c>
      <c r="J41" s="40"/>
      <c r="K41" s="31">
        <f t="shared" si="0"/>
        <v>263.47554516098381</v>
      </c>
      <c r="L41" s="31">
        <f t="shared" si="1"/>
        <v>1600</v>
      </c>
      <c r="M41" s="31">
        <f t="shared" si="2"/>
        <v>42</v>
      </c>
      <c r="N41" s="35">
        <f t="shared" si="3"/>
        <v>6896.5078815180432</v>
      </c>
      <c r="AA41" s="40"/>
      <c r="AF41" s="39"/>
    </row>
    <row r="42" spans="2:32" x14ac:dyDescent="0.3">
      <c r="B42" s="42">
        <v>1967.09</v>
      </c>
      <c r="C42" s="31">
        <v>29</v>
      </c>
      <c r="D42" s="31">
        <v>1050</v>
      </c>
      <c r="E42" s="35">
        <v>122.54031630906169</v>
      </c>
      <c r="F42" s="31">
        <v>10</v>
      </c>
      <c r="G42" s="31" t="s">
        <v>32</v>
      </c>
      <c r="H42" s="41">
        <v>1505.8068039505661</v>
      </c>
      <c r="J42" s="40"/>
      <c r="K42" s="31">
        <f t="shared" si="0"/>
        <v>85.686085333072853</v>
      </c>
      <c r="L42" s="31">
        <f t="shared" si="1"/>
        <v>841</v>
      </c>
      <c r="M42" s="31">
        <f t="shared" si="2"/>
        <v>30.45</v>
      </c>
      <c r="N42" s="35">
        <f t="shared" si="3"/>
        <v>1505.8068039505661</v>
      </c>
      <c r="AA42" s="40"/>
      <c r="AF42" s="39"/>
    </row>
    <row r="43" spans="2:32" x14ac:dyDescent="0.3">
      <c r="B43" s="42">
        <v>635.02</v>
      </c>
      <c r="C43" s="31">
        <v>36</v>
      </c>
      <c r="D43" s="31">
        <v>175</v>
      </c>
      <c r="E43" s="35">
        <v>31.870247400230109</v>
      </c>
      <c r="F43" s="31">
        <v>10</v>
      </c>
      <c r="G43" s="31" t="s">
        <v>32</v>
      </c>
      <c r="H43" s="41">
        <v>168.26069172356262</v>
      </c>
      <c r="J43" s="40"/>
      <c r="K43" s="31">
        <f t="shared" si="0"/>
        <v>54.910147951577073</v>
      </c>
      <c r="L43" s="31">
        <f t="shared" si="1"/>
        <v>1296</v>
      </c>
      <c r="M43" s="31">
        <f t="shared" si="2"/>
        <v>6.3</v>
      </c>
      <c r="N43" s="35">
        <f t="shared" si="3"/>
        <v>168.26069172356262</v>
      </c>
      <c r="AA43" s="40"/>
      <c r="AF43" s="39"/>
    </row>
    <row r="44" spans="2:32" x14ac:dyDescent="0.3">
      <c r="B44" s="42">
        <v>1398.35</v>
      </c>
      <c r="C44" s="31">
        <v>44</v>
      </c>
      <c r="D44" s="31">
        <v>175</v>
      </c>
      <c r="E44" s="35">
        <v>62.177121763873409</v>
      </c>
      <c r="F44" s="31">
        <v>10</v>
      </c>
      <c r="G44" s="31" t="s">
        <v>32</v>
      </c>
      <c r="H44" s="41">
        <v>680.53863503882826</v>
      </c>
      <c r="J44" s="40"/>
      <c r="K44" s="31">
        <f t="shared" si="0"/>
        <v>28.145400596796318</v>
      </c>
      <c r="L44" s="31">
        <f t="shared" si="1"/>
        <v>1936</v>
      </c>
      <c r="M44" s="31">
        <f t="shared" si="2"/>
        <v>7.7</v>
      </c>
      <c r="N44" s="35">
        <f t="shared" si="3"/>
        <v>680.53863503882826</v>
      </c>
      <c r="R44" s="46" t="s">
        <v>34</v>
      </c>
      <c r="S44" s="45">
        <f>SUMPRODUCT(S30:V30,$U$36:$X$36)</f>
        <v>1.262962247395123</v>
      </c>
      <c r="AA44" s="40"/>
      <c r="AF44" s="39"/>
    </row>
    <row r="45" spans="2:32" x14ac:dyDescent="0.3">
      <c r="B45" s="42">
        <v>4050.25</v>
      </c>
      <c r="C45" s="31">
        <v>31</v>
      </c>
      <c r="D45" s="31">
        <v>1050</v>
      </c>
      <c r="E45" s="35">
        <v>81.659738837604152</v>
      </c>
      <c r="F45" s="31">
        <v>40</v>
      </c>
      <c r="G45" s="31" t="s">
        <v>32</v>
      </c>
      <c r="H45" s="41">
        <v>3069.0917579030524</v>
      </c>
      <c r="J45" s="40"/>
      <c r="K45" s="31">
        <f t="shared" si="0"/>
        <v>514.3293451320601</v>
      </c>
      <c r="L45" s="31">
        <f t="shared" si="1"/>
        <v>961</v>
      </c>
      <c r="M45" s="31">
        <f t="shared" si="2"/>
        <v>32.549999999999997</v>
      </c>
      <c r="N45" s="35">
        <f t="shared" si="3"/>
        <v>3069.0917579030524</v>
      </c>
      <c r="S45" s="44">
        <f>SUMPRODUCT(S31:V31,$U$36:$X$36)</f>
        <v>0.31604883726280875</v>
      </c>
      <c r="AA45" s="40"/>
      <c r="AF45" s="39"/>
    </row>
    <row r="46" spans="2:32" x14ac:dyDescent="0.3">
      <c r="B46" s="42">
        <v>617.67999999999995</v>
      </c>
      <c r="C46" s="31">
        <v>33</v>
      </c>
      <c r="D46" s="31">
        <v>175</v>
      </c>
      <c r="E46" s="35">
        <v>22.111433596534702</v>
      </c>
      <c r="F46" s="31">
        <v>10</v>
      </c>
      <c r="G46" s="31" t="s">
        <v>33</v>
      </c>
      <c r="H46" s="41">
        <v>459.22245942767387</v>
      </c>
      <c r="J46" s="40"/>
      <c r="K46" s="31">
        <f t="shared" si="0"/>
        <v>79.144574337968734</v>
      </c>
      <c r="L46" s="31">
        <f t="shared" si="1"/>
        <v>0</v>
      </c>
      <c r="M46" s="31">
        <f t="shared" si="2"/>
        <v>5.7750000000000004</v>
      </c>
      <c r="N46" s="35">
        <f t="shared" si="3"/>
        <v>459.22245942767387</v>
      </c>
      <c r="S46" s="44">
        <f>SUMPRODUCT(S32:V32,$U$36:$X$36)</f>
        <v>0.57341305320369429</v>
      </c>
      <c r="AA46" s="40"/>
      <c r="AF46" s="39"/>
    </row>
    <row r="47" spans="2:32" x14ac:dyDescent="0.3">
      <c r="B47" s="42">
        <v>1901.18</v>
      </c>
      <c r="C47" s="31">
        <v>41</v>
      </c>
      <c r="D47" s="31">
        <v>175</v>
      </c>
      <c r="E47" s="35">
        <v>46.605127084546467</v>
      </c>
      <c r="F47" s="31">
        <v>20</v>
      </c>
      <c r="G47" s="31" t="s">
        <v>32</v>
      </c>
      <c r="H47" s="41">
        <v>1285.3541884597826</v>
      </c>
      <c r="J47" s="40"/>
      <c r="K47" s="31">
        <f t="shared" si="0"/>
        <v>75.099033495834959</v>
      </c>
      <c r="L47" s="31">
        <f t="shared" si="1"/>
        <v>1681</v>
      </c>
      <c r="M47" s="31">
        <f t="shared" si="2"/>
        <v>7.1749999999999998</v>
      </c>
      <c r="N47" s="35">
        <f t="shared" si="3"/>
        <v>1285.3541884597826</v>
      </c>
      <c r="S47" s="43">
        <f>SUMPRODUCT(S33:V33,$U$36:$X$36)</f>
        <v>0.99985418663031567</v>
      </c>
      <c r="AA47" s="40"/>
      <c r="AF47" s="39"/>
    </row>
    <row r="48" spans="2:32" x14ac:dyDescent="0.3">
      <c r="B48" s="42">
        <v>883.67</v>
      </c>
      <c r="C48" s="31">
        <v>25</v>
      </c>
      <c r="D48" s="31">
        <v>175</v>
      </c>
      <c r="E48" s="35">
        <v>22.525490179202293</v>
      </c>
      <c r="F48" s="31">
        <v>40</v>
      </c>
      <c r="G48" s="31" t="s">
        <v>32</v>
      </c>
      <c r="H48" s="41">
        <v>288.23059339709596</v>
      </c>
      <c r="J48" s="40"/>
      <c r="K48" s="31">
        <f t="shared" si="0"/>
        <v>310.75905315761236</v>
      </c>
      <c r="L48" s="31">
        <f t="shared" si="1"/>
        <v>625</v>
      </c>
      <c r="M48" s="31">
        <f t="shared" si="2"/>
        <v>4.375</v>
      </c>
      <c r="N48" s="35">
        <f t="shared" si="3"/>
        <v>288.23059339709596</v>
      </c>
      <c r="AA48" s="40"/>
      <c r="AF48" s="39"/>
    </row>
    <row r="49" spans="2:32" x14ac:dyDescent="0.3">
      <c r="B49" s="42">
        <v>2817.88</v>
      </c>
      <c r="C49" s="31">
        <v>26</v>
      </c>
      <c r="D49" s="31">
        <v>1050</v>
      </c>
      <c r="E49" s="35">
        <v>74.236417386869107</v>
      </c>
      <c r="F49" s="31">
        <v>40</v>
      </c>
      <c r="G49" s="31" t="s">
        <v>32</v>
      </c>
      <c r="H49" s="41">
        <v>1903.2956760384127</v>
      </c>
      <c r="J49" s="40"/>
      <c r="K49" s="31">
        <f t="shared" si="0"/>
        <v>565.76006060643942</v>
      </c>
      <c r="L49" s="31">
        <f t="shared" si="1"/>
        <v>676</v>
      </c>
      <c r="M49" s="31">
        <f t="shared" si="2"/>
        <v>27.3</v>
      </c>
      <c r="N49" s="35">
        <f t="shared" si="3"/>
        <v>1903.2956760384127</v>
      </c>
      <c r="AA49" s="40"/>
      <c r="AF49" s="39"/>
    </row>
    <row r="50" spans="2:32" x14ac:dyDescent="0.3">
      <c r="B50" s="42">
        <v>3266.72</v>
      </c>
      <c r="C50" s="31">
        <v>28</v>
      </c>
      <c r="D50" s="31">
        <v>1050</v>
      </c>
      <c r="E50" s="35">
        <v>76.189928984120797</v>
      </c>
      <c r="F50" s="31">
        <v>40</v>
      </c>
      <c r="G50" s="31" t="s">
        <v>32</v>
      </c>
      <c r="H50" s="41">
        <v>2285.6080101338221</v>
      </c>
      <c r="J50" s="40"/>
      <c r="K50" s="31">
        <f t="shared" si="0"/>
        <v>551.25395915191723</v>
      </c>
      <c r="L50" s="31">
        <f t="shared" si="1"/>
        <v>784</v>
      </c>
      <c r="M50" s="31">
        <f t="shared" si="2"/>
        <v>29.4</v>
      </c>
      <c r="N50" s="35">
        <f t="shared" si="3"/>
        <v>2285.6080101338221</v>
      </c>
      <c r="AA50" s="40"/>
      <c r="AF50" s="39"/>
    </row>
    <row r="51" spans="2:32" x14ac:dyDescent="0.3">
      <c r="B51" s="42">
        <v>2966.74</v>
      </c>
      <c r="C51" s="31">
        <v>28</v>
      </c>
      <c r="D51" s="31">
        <v>1050</v>
      </c>
      <c r="E51" s="35">
        <v>69.263817808691513</v>
      </c>
      <c r="F51" s="31">
        <v>40</v>
      </c>
      <c r="G51" s="31" t="s">
        <v>32</v>
      </c>
      <c r="H51" s="41">
        <v>1938.6730599666967</v>
      </c>
      <c r="J51" s="40"/>
      <c r="K51" s="31">
        <f t="shared" si="0"/>
        <v>606.37720138391887</v>
      </c>
      <c r="L51" s="31">
        <f t="shared" si="1"/>
        <v>784</v>
      </c>
      <c r="M51" s="31">
        <f t="shared" si="2"/>
        <v>29.4</v>
      </c>
      <c r="N51" s="35">
        <f t="shared" si="3"/>
        <v>1938.6730599666967</v>
      </c>
      <c r="AA51" s="40"/>
      <c r="AF51" s="39"/>
    </row>
    <row r="52" spans="2:32" x14ac:dyDescent="0.3">
      <c r="B52" s="42">
        <v>2103.71</v>
      </c>
      <c r="C52" s="31">
        <v>28</v>
      </c>
      <c r="D52" s="31">
        <v>1050</v>
      </c>
      <c r="E52" s="35">
        <v>76.189928984120797</v>
      </c>
      <c r="F52" s="31">
        <v>20</v>
      </c>
      <c r="G52" s="31" t="s">
        <v>32</v>
      </c>
      <c r="H52" s="41">
        <v>1448.9050279350463</v>
      </c>
      <c r="J52" s="40"/>
      <c r="K52" s="31">
        <f t="shared" si="0"/>
        <v>275.62697957595861</v>
      </c>
      <c r="L52" s="31">
        <f t="shared" si="1"/>
        <v>784</v>
      </c>
      <c r="M52" s="31">
        <f t="shared" si="2"/>
        <v>29.4</v>
      </c>
      <c r="N52" s="35">
        <f t="shared" si="3"/>
        <v>1448.9050279350463</v>
      </c>
      <c r="AA52" s="40"/>
      <c r="AF52" s="39"/>
    </row>
    <row r="53" spans="2:32" x14ac:dyDescent="0.3">
      <c r="B53" s="42">
        <v>3438.71</v>
      </c>
      <c r="C53" s="31">
        <v>30</v>
      </c>
      <c r="D53" s="31">
        <v>1050</v>
      </c>
      <c r="E53" s="35">
        <v>72.105300507740509</v>
      </c>
      <c r="F53" s="31">
        <v>40</v>
      </c>
      <c r="G53" s="31" t="s">
        <v>32</v>
      </c>
      <c r="H53" s="41">
        <v>2387.0258895163456</v>
      </c>
      <c r="J53" s="40"/>
      <c r="K53" s="31">
        <f t="shared" si="0"/>
        <v>582.48145010492397</v>
      </c>
      <c r="L53" s="31">
        <f t="shared" si="1"/>
        <v>900</v>
      </c>
      <c r="M53" s="31">
        <f t="shared" si="2"/>
        <v>31.5</v>
      </c>
      <c r="N53" s="35">
        <f t="shared" si="3"/>
        <v>2387.0258895163456</v>
      </c>
      <c r="AA53" s="40"/>
      <c r="AF53" s="39"/>
    </row>
    <row r="54" spans="2:32" x14ac:dyDescent="0.3">
      <c r="B54" s="42">
        <v>423.88</v>
      </c>
      <c r="C54" s="31">
        <v>26</v>
      </c>
      <c r="D54" s="31">
        <v>175</v>
      </c>
      <c r="E54" s="35">
        <v>20.695683633860106</v>
      </c>
      <c r="F54" s="31">
        <v>10</v>
      </c>
      <c r="G54" s="31" t="s">
        <v>32</v>
      </c>
      <c r="H54" s="41">
        <v>29.720224103463863</v>
      </c>
      <c r="J54" s="40"/>
      <c r="K54" s="31">
        <f t="shared" si="0"/>
        <v>84.558694989753008</v>
      </c>
      <c r="L54" s="31">
        <f t="shared" si="1"/>
        <v>676</v>
      </c>
      <c r="M54" s="31">
        <f t="shared" si="2"/>
        <v>4.55</v>
      </c>
      <c r="N54" s="35">
        <f t="shared" si="3"/>
        <v>29.720224103463863</v>
      </c>
      <c r="AA54" s="40"/>
      <c r="AF54" s="39"/>
    </row>
    <row r="55" spans="2:32" x14ac:dyDescent="0.3">
      <c r="B55" s="42">
        <v>1359.5</v>
      </c>
      <c r="C55" s="31">
        <v>25</v>
      </c>
      <c r="D55" s="31">
        <v>175</v>
      </c>
      <c r="E55" s="35">
        <v>35.50780271533975</v>
      </c>
      <c r="F55" s="31">
        <v>40</v>
      </c>
      <c r="G55" s="31" t="s">
        <v>32</v>
      </c>
      <c r="H55" s="41">
        <v>868.78438369334015</v>
      </c>
      <c r="J55" s="40"/>
      <c r="K55" s="31">
        <f t="shared" si="0"/>
        <v>197.13976829593923</v>
      </c>
      <c r="L55" s="31">
        <f t="shared" si="1"/>
        <v>625</v>
      </c>
      <c r="M55" s="31">
        <f t="shared" si="2"/>
        <v>4.375</v>
      </c>
      <c r="N55" s="35">
        <f t="shared" si="3"/>
        <v>868.78438369334015</v>
      </c>
      <c r="AA55" s="40"/>
      <c r="AF55" s="39"/>
    </row>
    <row r="56" spans="2:32" x14ac:dyDescent="0.3">
      <c r="B56" s="42">
        <v>358.2</v>
      </c>
      <c r="C56" s="31">
        <v>25</v>
      </c>
      <c r="D56" s="31">
        <v>175</v>
      </c>
      <c r="E56" s="35">
        <v>20.477847379094499</v>
      </c>
      <c r="F56" s="31">
        <v>10</v>
      </c>
      <c r="G56" s="31" t="s">
        <v>32</v>
      </c>
      <c r="H56" s="41">
        <v>35.94773120444728</v>
      </c>
      <c r="J56" s="40"/>
      <c r="K56" s="31">
        <f t="shared" si="0"/>
        <v>85.458201128432407</v>
      </c>
      <c r="L56" s="31">
        <f t="shared" si="1"/>
        <v>625</v>
      </c>
      <c r="M56" s="31">
        <f t="shared" si="2"/>
        <v>4.375</v>
      </c>
      <c r="N56" s="35">
        <f t="shared" si="3"/>
        <v>35.94773120444728</v>
      </c>
      <c r="AA56" s="40"/>
      <c r="AF56" s="39"/>
    </row>
    <row r="57" spans="2:32" x14ac:dyDescent="0.3">
      <c r="B57" s="42">
        <v>4504.9399999999996</v>
      </c>
      <c r="C57" s="31">
        <v>36</v>
      </c>
      <c r="D57" s="31">
        <v>1050</v>
      </c>
      <c r="E57" s="35">
        <v>103.92938536929607</v>
      </c>
      <c r="F57" s="31">
        <v>24</v>
      </c>
      <c r="G57" s="31" t="s">
        <v>32</v>
      </c>
      <c r="H57" s="41">
        <v>3745.1375059712946</v>
      </c>
      <c r="J57" s="40"/>
      <c r="K57" s="31">
        <f t="shared" si="0"/>
        <v>242.4723278258206</v>
      </c>
      <c r="L57" s="31">
        <f t="shared" si="1"/>
        <v>1296</v>
      </c>
      <c r="M57" s="31">
        <f t="shared" si="2"/>
        <v>37.799999999999997</v>
      </c>
      <c r="N57" s="35">
        <f t="shared" si="3"/>
        <v>3745.1375059712946</v>
      </c>
      <c r="AA57" s="40"/>
      <c r="AF57" s="39"/>
    </row>
    <row r="58" spans="2:32" x14ac:dyDescent="0.3">
      <c r="B58" s="42">
        <v>3209.33</v>
      </c>
      <c r="C58" s="31">
        <v>29</v>
      </c>
      <c r="D58" s="31">
        <v>1050</v>
      </c>
      <c r="E58" s="35">
        <v>70.329368748968903</v>
      </c>
      <c r="F58" s="31">
        <v>40</v>
      </c>
      <c r="G58" s="31" t="s">
        <v>32</v>
      </c>
      <c r="H58" s="41">
        <v>2147.0221341858619</v>
      </c>
      <c r="J58" s="40"/>
      <c r="K58" s="31">
        <f t="shared" si="0"/>
        <v>597.19006081105715</v>
      </c>
      <c r="L58" s="31">
        <f t="shared" si="1"/>
        <v>841</v>
      </c>
      <c r="M58" s="31">
        <f t="shared" si="2"/>
        <v>30.45</v>
      </c>
      <c r="N58" s="35">
        <f t="shared" si="3"/>
        <v>2147.0221341858619</v>
      </c>
      <c r="AA58" s="40"/>
      <c r="AF58" s="39"/>
    </row>
    <row r="59" spans="2:32" x14ac:dyDescent="0.3">
      <c r="B59" s="42">
        <v>3023.18</v>
      </c>
      <c r="C59" s="31">
        <v>27</v>
      </c>
      <c r="D59" s="31">
        <v>1050</v>
      </c>
      <c r="E59" s="35">
        <v>75.017819079958471</v>
      </c>
      <c r="F59" s="31">
        <v>40</v>
      </c>
      <c r="G59" s="31" t="s">
        <v>32</v>
      </c>
      <c r="H59" s="41">
        <v>2081.4337555902152</v>
      </c>
      <c r="J59" s="40"/>
      <c r="K59" s="31">
        <f t="shared" si="0"/>
        <v>559.86698247297613</v>
      </c>
      <c r="L59" s="31">
        <f t="shared" si="1"/>
        <v>729</v>
      </c>
      <c r="M59" s="31">
        <f t="shared" si="2"/>
        <v>28.35</v>
      </c>
      <c r="N59" s="35">
        <f t="shared" si="3"/>
        <v>2081.4337555902152</v>
      </c>
      <c r="AA59" s="40"/>
      <c r="AF59" s="39"/>
    </row>
    <row r="60" spans="2:32" x14ac:dyDescent="0.3">
      <c r="B60" s="42">
        <v>1044.51</v>
      </c>
      <c r="C60" s="31">
        <v>29</v>
      </c>
      <c r="D60" s="31">
        <v>175</v>
      </c>
      <c r="E60" s="35">
        <v>21.567017631727985</v>
      </c>
      <c r="F60" s="31">
        <v>40</v>
      </c>
      <c r="G60" s="31" t="s">
        <v>32</v>
      </c>
      <c r="H60" s="41">
        <v>356.05250069793681</v>
      </c>
      <c r="J60" s="40"/>
      <c r="K60" s="31">
        <f t="shared" si="0"/>
        <v>324.5696794767793</v>
      </c>
      <c r="L60" s="31">
        <f t="shared" si="1"/>
        <v>841</v>
      </c>
      <c r="M60" s="31">
        <f t="shared" si="2"/>
        <v>5.0750000000000002</v>
      </c>
      <c r="N60" s="35">
        <f t="shared" si="3"/>
        <v>356.05250069793681</v>
      </c>
      <c r="AA60" s="40"/>
      <c r="AF60" s="39"/>
    </row>
    <row r="61" spans="2:32" x14ac:dyDescent="0.3">
      <c r="B61" s="42">
        <v>3529.49</v>
      </c>
      <c r="C61" s="31">
        <v>25</v>
      </c>
      <c r="D61" s="31">
        <v>1050</v>
      </c>
      <c r="E61" s="35">
        <v>70.719982440120972</v>
      </c>
      <c r="F61" s="31">
        <v>40</v>
      </c>
      <c r="G61" s="31" t="s">
        <v>33</v>
      </c>
      <c r="H61" s="41">
        <v>2743.1686399553819</v>
      </c>
      <c r="J61" s="40"/>
      <c r="K61" s="31">
        <f t="shared" si="0"/>
        <v>593.89155017906921</v>
      </c>
      <c r="L61" s="31">
        <f t="shared" si="1"/>
        <v>0</v>
      </c>
      <c r="M61" s="31">
        <f t="shared" si="2"/>
        <v>26.25</v>
      </c>
      <c r="N61" s="35">
        <f t="shared" si="3"/>
        <v>2743.1686399553819</v>
      </c>
      <c r="AA61" s="40"/>
      <c r="AF61" s="39"/>
    </row>
    <row r="62" spans="2:32" x14ac:dyDescent="0.3">
      <c r="B62" s="42">
        <v>3019.81</v>
      </c>
      <c r="C62" s="31">
        <v>27</v>
      </c>
      <c r="D62" s="31">
        <v>1050</v>
      </c>
      <c r="E62" s="35">
        <v>75.017819079958471</v>
      </c>
      <c r="F62" s="31">
        <v>40</v>
      </c>
      <c r="G62" s="31" t="s">
        <v>32</v>
      </c>
      <c r="H62" s="41">
        <v>2081.4337555902152</v>
      </c>
      <c r="J62" s="40"/>
      <c r="K62" s="31">
        <f t="shared" si="0"/>
        <v>559.86698247297613</v>
      </c>
      <c r="L62" s="31">
        <f t="shared" si="1"/>
        <v>729</v>
      </c>
      <c r="M62" s="31">
        <f t="shared" si="2"/>
        <v>28.35</v>
      </c>
      <c r="N62" s="35">
        <f t="shared" si="3"/>
        <v>2081.4337555902152</v>
      </c>
      <c r="AA62" s="40"/>
      <c r="AF62" s="39"/>
    </row>
    <row r="63" spans="2:32" x14ac:dyDescent="0.3">
      <c r="B63" s="42">
        <v>2254.0300000000002</v>
      </c>
      <c r="C63" s="31">
        <v>27</v>
      </c>
      <c r="D63" s="31">
        <v>1050</v>
      </c>
      <c r="E63" s="35">
        <v>75.017819079958471</v>
      </c>
      <c r="F63" s="31">
        <v>24</v>
      </c>
      <c r="G63" s="31" t="s">
        <v>32</v>
      </c>
      <c r="H63" s="41">
        <v>1588.5047910930778</v>
      </c>
      <c r="J63" s="40"/>
      <c r="K63" s="31">
        <f t="shared" si="0"/>
        <v>335.92018948378563</v>
      </c>
      <c r="L63" s="31">
        <f t="shared" si="1"/>
        <v>729</v>
      </c>
      <c r="M63" s="31">
        <f t="shared" si="2"/>
        <v>28.35</v>
      </c>
      <c r="N63" s="35">
        <f t="shared" si="3"/>
        <v>1588.5047910930778</v>
      </c>
      <c r="AA63" s="40"/>
      <c r="AF63" s="39"/>
    </row>
    <row r="64" spans="2:32" x14ac:dyDescent="0.3">
      <c r="B64" s="42">
        <v>1887.06</v>
      </c>
      <c r="C64" s="31">
        <v>24</v>
      </c>
      <c r="D64" s="31">
        <v>1050</v>
      </c>
      <c r="E64" s="35">
        <v>66.067133706329145</v>
      </c>
      <c r="F64" s="31">
        <v>26</v>
      </c>
      <c r="G64" s="31" t="s">
        <v>32</v>
      </c>
      <c r="H64" s="41">
        <v>1108.1246567105163</v>
      </c>
      <c r="J64" s="40"/>
      <c r="K64" s="31">
        <f t="shared" si="0"/>
        <v>413.21604962233585</v>
      </c>
      <c r="L64" s="31">
        <f t="shared" si="1"/>
        <v>576</v>
      </c>
      <c r="M64" s="31">
        <f t="shared" si="2"/>
        <v>25.2</v>
      </c>
      <c r="N64" s="35">
        <f t="shared" si="3"/>
        <v>1108.1246567105163</v>
      </c>
      <c r="AA64" s="40"/>
      <c r="AF64" s="39"/>
    </row>
    <row r="65" spans="2:32" x14ac:dyDescent="0.3">
      <c r="B65" s="42">
        <v>427.52</v>
      </c>
      <c r="C65" s="31">
        <v>31</v>
      </c>
      <c r="D65" s="31">
        <v>175</v>
      </c>
      <c r="E65" s="35">
        <v>22.765102601733524</v>
      </c>
      <c r="F65" s="31">
        <v>10</v>
      </c>
      <c r="G65" s="31" t="s">
        <v>32</v>
      </c>
      <c r="H65" s="41">
        <v>31.225369986583019</v>
      </c>
      <c r="J65" s="40"/>
      <c r="K65" s="31">
        <f t="shared" si="0"/>
        <v>76.872045367664654</v>
      </c>
      <c r="L65" s="31">
        <f t="shared" si="1"/>
        <v>961</v>
      </c>
      <c r="M65" s="31">
        <f t="shared" si="2"/>
        <v>5.4249999999999998</v>
      </c>
      <c r="N65" s="35">
        <f t="shared" si="3"/>
        <v>31.225369986583019</v>
      </c>
      <c r="AA65" s="40"/>
      <c r="AF65" s="39"/>
    </row>
    <row r="66" spans="2:32" x14ac:dyDescent="0.3">
      <c r="B66" s="42">
        <v>2613.88</v>
      </c>
      <c r="C66" s="31">
        <v>29</v>
      </c>
      <c r="D66" s="31">
        <v>1050</v>
      </c>
      <c r="E66" s="35">
        <v>70.329368748968903</v>
      </c>
      <c r="F66" s="31">
        <v>30</v>
      </c>
      <c r="G66" s="31" t="s">
        <v>32</v>
      </c>
      <c r="H66" s="41">
        <v>1758.4083948805035</v>
      </c>
      <c r="J66" s="40"/>
      <c r="K66" s="31">
        <f t="shared" si="0"/>
        <v>447.89254560829283</v>
      </c>
      <c r="L66" s="31">
        <f t="shared" si="1"/>
        <v>841</v>
      </c>
      <c r="M66" s="31">
        <f t="shared" si="2"/>
        <v>30.45</v>
      </c>
      <c r="N66" s="35">
        <f t="shared" si="3"/>
        <v>1758.4083948805035</v>
      </c>
      <c r="AA66" s="40"/>
      <c r="AF66" s="39"/>
    </row>
    <row r="67" spans="2:32" x14ac:dyDescent="0.3">
      <c r="B67" s="42">
        <v>7775.5</v>
      </c>
      <c r="C67" s="31">
        <v>41</v>
      </c>
      <c r="D67" s="31">
        <v>367.89305000000002</v>
      </c>
      <c r="E67" s="35">
        <v>77.070656169284632</v>
      </c>
      <c r="F67" s="31">
        <v>34</v>
      </c>
      <c r="G67" s="31" t="s">
        <v>33</v>
      </c>
      <c r="H67" s="41">
        <v>7497.3705935732869</v>
      </c>
      <c r="J67" s="40"/>
      <c r="K67" s="31">
        <f t="shared" si="0"/>
        <v>162.2973557215544</v>
      </c>
      <c r="L67" s="31">
        <f t="shared" si="1"/>
        <v>0</v>
      </c>
      <c r="M67" s="31">
        <f t="shared" si="2"/>
        <v>15.083615050000001</v>
      </c>
      <c r="N67" s="35">
        <f t="shared" si="3"/>
        <v>7497.3705935732869</v>
      </c>
      <c r="AA67" s="40"/>
      <c r="AF67" s="39"/>
    </row>
    <row r="68" spans="2:32" x14ac:dyDescent="0.3">
      <c r="B68" s="42">
        <v>9609.77</v>
      </c>
      <c r="C68" s="31">
        <v>29</v>
      </c>
      <c r="D68" s="31">
        <v>2800</v>
      </c>
      <c r="E68" s="35">
        <v>206.2987353742366</v>
      </c>
      <c r="F68" s="31">
        <v>46</v>
      </c>
      <c r="G68" s="31" t="s">
        <v>32</v>
      </c>
      <c r="H68" s="41">
        <v>8554.5056079869428</v>
      </c>
      <c r="J68" s="40"/>
      <c r="K68" s="31">
        <f t="shared" si="0"/>
        <v>624.33732211857784</v>
      </c>
      <c r="L68" s="31">
        <f t="shared" si="1"/>
        <v>841</v>
      </c>
      <c r="M68" s="31">
        <f t="shared" si="2"/>
        <v>81.2</v>
      </c>
      <c r="N68" s="35">
        <f t="shared" si="3"/>
        <v>8554.5056079869428</v>
      </c>
      <c r="AA68" s="40"/>
      <c r="AF68" s="39"/>
    </row>
    <row r="69" spans="2:32" x14ac:dyDescent="0.3">
      <c r="B69" s="42">
        <v>25637.18</v>
      </c>
      <c r="C69" s="31">
        <v>49</v>
      </c>
      <c r="D69" s="31">
        <v>1072.75</v>
      </c>
      <c r="E69" s="35">
        <v>533.9845466655911</v>
      </c>
      <c r="F69" s="31">
        <v>36</v>
      </c>
      <c r="G69" s="31" t="s">
        <v>32</v>
      </c>
      <c r="H69" s="41">
        <v>24748.789917852304</v>
      </c>
      <c r="J69" s="40"/>
      <c r="K69" s="31">
        <f t="shared" si="0"/>
        <v>72.32231764224673</v>
      </c>
      <c r="L69" s="31">
        <f t="shared" si="1"/>
        <v>2401</v>
      </c>
      <c r="M69" s="31">
        <f t="shared" si="2"/>
        <v>52.564749999999997</v>
      </c>
      <c r="N69" s="35">
        <f t="shared" si="3"/>
        <v>24748.789917852304</v>
      </c>
      <c r="AA69" s="40"/>
      <c r="AF69" s="39"/>
    </row>
    <row r="70" spans="2:32" x14ac:dyDescent="0.3">
      <c r="B70" s="42">
        <v>12290.86</v>
      </c>
      <c r="C70" s="31">
        <v>30</v>
      </c>
      <c r="D70" s="31">
        <v>4550</v>
      </c>
      <c r="E70" s="35">
        <v>312.45630220020888</v>
      </c>
      <c r="F70" s="31">
        <v>30</v>
      </c>
      <c r="G70" s="31" t="s">
        <v>32</v>
      </c>
      <c r="H70" s="41">
        <v>11428.245295610404</v>
      </c>
      <c r="J70" s="40"/>
      <c r="K70" s="31">
        <f t="shared" si="0"/>
        <v>436.86108757869295</v>
      </c>
      <c r="L70" s="31">
        <f t="shared" si="1"/>
        <v>900</v>
      </c>
      <c r="M70" s="31">
        <f t="shared" si="2"/>
        <v>136.5</v>
      </c>
      <c r="N70" s="35">
        <f t="shared" si="3"/>
        <v>11428.245295610404</v>
      </c>
      <c r="AA70" s="40"/>
      <c r="AF70" s="39"/>
    </row>
    <row r="71" spans="2:32" x14ac:dyDescent="0.3">
      <c r="B71" s="42">
        <v>2935.37</v>
      </c>
      <c r="C71" s="31">
        <v>32</v>
      </c>
      <c r="D71" s="31">
        <v>1050</v>
      </c>
      <c r="E71" s="35">
        <v>140.36173761357645</v>
      </c>
      <c r="F71" s="31">
        <v>38</v>
      </c>
      <c r="G71" s="31" t="s">
        <v>32</v>
      </c>
      <c r="H71" s="41">
        <v>2173.9327271492607</v>
      </c>
      <c r="J71" s="40"/>
      <c r="K71" s="31">
        <f t="shared" si="0"/>
        <v>284.26550339414354</v>
      </c>
      <c r="L71" s="31">
        <f t="shared" si="1"/>
        <v>1024</v>
      </c>
      <c r="M71" s="31">
        <f t="shared" si="2"/>
        <v>33.6</v>
      </c>
      <c r="N71" s="35">
        <f t="shared" si="3"/>
        <v>2173.9327271492607</v>
      </c>
      <c r="AA71" s="40"/>
      <c r="AF71" s="39"/>
    </row>
    <row r="72" spans="2:32" x14ac:dyDescent="0.3">
      <c r="B72" s="42">
        <v>22228.02</v>
      </c>
      <c r="C72" s="31">
        <v>37</v>
      </c>
      <c r="D72" s="31">
        <v>2800</v>
      </c>
      <c r="E72" s="35">
        <v>486.17219621053454</v>
      </c>
      <c r="F72" s="31">
        <v>48</v>
      </c>
      <c r="G72" s="31" t="s">
        <v>32</v>
      </c>
      <c r="H72" s="41">
        <v>21376.013032406972</v>
      </c>
      <c r="J72" s="40"/>
      <c r="K72" s="31">
        <f t="shared" si="0"/>
        <v>276.44526167390848</v>
      </c>
      <c r="L72" s="31">
        <f t="shared" si="1"/>
        <v>1369</v>
      </c>
      <c r="M72" s="31">
        <f t="shared" si="2"/>
        <v>103.6</v>
      </c>
      <c r="N72" s="35">
        <f t="shared" si="3"/>
        <v>21376.013032406972</v>
      </c>
      <c r="AA72" s="40"/>
      <c r="AF72" s="39"/>
    </row>
    <row r="73" spans="2:32" x14ac:dyDescent="0.3">
      <c r="B73" s="42">
        <v>3919.05</v>
      </c>
      <c r="C73" s="31">
        <v>29</v>
      </c>
      <c r="D73" s="31">
        <v>1050</v>
      </c>
      <c r="E73" s="35">
        <v>77.362025765338728</v>
      </c>
      <c r="F73" s="31">
        <v>50</v>
      </c>
      <c r="G73" s="31" t="s">
        <v>32</v>
      </c>
      <c r="H73" s="41">
        <v>2757.527205282493</v>
      </c>
      <c r="J73" s="40"/>
      <c r="K73" s="31">
        <f t="shared" si="0"/>
        <v>678.62752404193236</v>
      </c>
      <c r="L73" s="31">
        <f t="shared" si="1"/>
        <v>841</v>
      </c>
      <c r="M73" s="31">
        <f t="shared" si="2"/>
        <v>30.45</v>
      </c>
      <c r="N73" s="35">
        <f t="shared" si="3"/>
        <v>2757.527205282493</v>
      </c>
      <c r="AA73" s="40"/>
      <c r="AF73" s="39"/>
    </row>
    <row r="74" spans="2:32" x14ac:dyDescent="0.3">
      <c r="B74" s="42">
        <v>8511.2000000000007</v>
      </c>
      <c r="C74" s="31">
        <v>36</v>
      </c>
      <c r="D74" s="31">
        <v>1050</v>
      </c>
      <c r="E74" s="35">
        <v>88.3009063663944</v>
      </c>
      <c r="F74" s="31">
        <v>39</v>
      </c>
      <c r="G74" s="31" t="s">
        <v>33</v>
      </c>
      <c r="H74" s="41">
        <v>7854.3278684236029</v>
      </c>
      <c r="J74" s="40"/>
      <c r="K74" s="31">
        <f t="shared" si="0"/>
        <v>463.75514912703966</v>
      </c>
      <c r="L74" s="31">
        <f t="shared" si="1"/>
        <v>0</v>
      </c>
      <c r="M74" s="31">
        <f t="shared" si="2"/>
        <v>37.799999999999997</v>
      </c>
      <c r="N74" s="35">
        <f t="shared" si="3"/>
        <v>7854.3278684236029</v>
      </c>
      <c r="AA74" s="40"/>
      <c r="AF74" s="39"/>
    </row>
    <row r="75" spans="2:32" x14ac:dyDescent="0.3">
      <c r="B75" s="42">
        <v>27513.7</v>
      </c>
      <c r="C75" s="31">
        <v>38</v>
      </c>
      <c r="D75" s="31">
        <v>2800</v>
      </c>
      <c r="E75" s="35">
        <v>519.69331510337065</v>
      </c>
      <c r="F75" s="31">
        <v>42</v>
      </c>
      <c r="G75" s="31" t="s">
        <v>32</v>
      </c>
      <c r="H75" s="41">
        <v>26712.040752044089</v>
      </c>
      <c r="J75" s="40"/>
      <c r="K75" s="31">
        <f t="shared" si="0"/>
        <v>226.28730557484377</v>
      </c>
      <c r="L75" s="31">
        <f t="shared" si="1"/>
        <v>1444</v>
      </c>
      <c r="M75" s="31">
        <f t="shared" si="2"/>
        <v>106.4</v>
      </c>
      <c r="N75" s="35">
        <f t="shared" si="3"/>
        <v>26712.040752044089</v>
      </c>
      <c r="AA75" s="40"/>
      <c r="AF75" s="39"/>
    </row>
    <row r="76" spans="2:32" x14ac:dyDescent="0.3">
      <c r="B76" s="42">
        <v>11537.01</v>
      </c>
      <c r="C76" s="31">
        <v>24</v>
      </c>
      <c r="D76" s="31">
        <v>4550</v>
      </c>
      <c r="E76" s="35">
        <v>307.76194893919131</v>
      </c>
      <c r="F76" s="31">
        <v>50</v>
      </c>
      <c r="G76" s="31" t="s">
        <v>32</v>
      </c>
      <c r="H76" s="41">
        <v>10333.596023759459</v>
      </c>
      <c r="J76" s="40"/>
      <c r="K76" s="31">
        <f t="shared" si="0"/>
        <v>739.20769212749644</v>
      </c>
      <c r="L76" s="31">
        <f t="shared" si="1"/>
        <v>576</v>
      </c>
      <c r="M76" s="31">
        <f t="shared" si="2"/>
        <v>109.2</v>
      </c>
      <c r="N76" s="35">
        <f t="shared" si="3"/>
        <v>10333.596023759459</v>
      </c>
      <c r="AA76" s="40"/>
      <c r="AF76" s="39"/>
    </row>
    <row r="77" spans="2:32" x14ac:dyDescent="0.3">
      <c r="B77" s="42">
        <v>32733.41</v>
      </c>
      <c r="C77" s="31">
        <v>41</v>
      </c>
      <c r="D77" s="31">
        <v>4025</v>
      </c>
      <c r="E77" s="35">
        <v>582.60231591612103</v>
      </c>
      <c r="F77" s="31">
        <v>34</v>
      </c>
      <c r="G77" s="31" t="s">
        <v>32</v>
      </c>
      <c r="H77" s="41">
        <v>31818.788315811089</v>
      </c>
      <c r="J77" s="40"/>
      <c r="K77" s="31">
        <f t="shared" si="0"/>
        <v>234.89436320693017</v>
      </c>
      <c r="L77" s="31">
        <f t="shared" si="1"/>
        <v>1681</v>
      </c>
      <c r="M77" s="31">
        <f t="shared" si="2"/>
        <v>165.02500000000001</v>
      </c>
      <c r="N77" s="35">
        <f t="shared" si="3"/>
        <v>31818.788315811089</v>
      </c>
      <c r="AA77" s="40"/>
      <c r="AF77" s="39"/>
    </row>
    <row r="78" spans="2:32" x14ac:dyDescent="0.3">
      <c r="B78" s="42">
        <v>37004.11</v>
      </c>
      <c r="C78" s="31">
        <v>40</v>
      </c>
      <c r="D78" s="31">
        <v>4812.22</v>
      </c>
      <c r="E78" s="35">
        <v>639.25363508438897</v>
      </c>
      <c r="F78" s="31">
        <v>35</v>
      </c>
      <c r="G78" s="31" t="s">
        <v>32</v>
      </c>
      <c r="H78" s="41">
        <v>36063.244915693555</v>
      </c>
      <c r="J78" s="40"/>
      <c r="K78" s="31">
        <f t="shared" si="0"/>
        <v>263.47554516098381</v>
      </c>
      <c r="L78" s="31">
        <f t="shared" si="1"/>
        <v>1600</v>
      </c>
      <c r="M78" s="31">
        <f t="shared" si="2"/>
        <v>192.48880000000003</v>
      </c>
      <c r="N78" s="35">
        <f t="shared" si="3"/>
        <v>36063.244915693555</v>
      </c>
      <c r="AA78" s="40"/>
      <c r="AF78" s="39"/>
    </row>
    <row r="79" spans="2:32" x14ac:dyDescent="0.3">
      <c r="B79" s="42">
        <v>28487.78</v>
      </c>
      <c r="C79" s="31">
        <v>37</v>
      </c>
      <c r="D79" s="31">
        <v>2800</v>
      </c>
      <c r="E79" s="35">
        <v>507.81435088004218</v>
      </c>
      <c r="F79" s="31">
        <v>38</v>
      </c>
      <c r="G79" s="31" t="s">
        <v>32</v>
      </c>
      <c r="H79" s="41">
        <v>27725.090476851121</v>
      </c>
      <c r="J79" s="40"/>
      <c r="K79" s="31">
        <f t="shared" si="0"/>
        <v>209.52539016593136</v>
      </c>
      <c r="L79" s="31">
        <f t="shared" si="1"/>
        <v>1369</v>
      </c>
      <c r="M79" s="31">
        <f t="shared" si="2"/>
        <v>103.6</v>
      </c>
      <c r="N79" s="35">
        <f t="shared" si="3"/>
        <v>27725.090476851121</v>
      </c>
      <c r="AA79" s="40"/>
      <c r="AF79" s="39"/>
    </row>
    <row r="80" spans="2:32" x14ac:dyDescent="0.3">
      <c r="B80" s="42">
        <v>5959.59</v>
      </c>
      <c r="C80" s="31">
        <v>35</v>
      </c>
      <c r="D80" s="31">
        <v>1050</v>
      </c>
      <c r="E80" s="35">
        <v>95.840283966776042</v>
      </c>
      <c r="F80" s="31">
        <v>50</v>
      </c>
      <c r="G80" s="31" t="s">
        <v>32</v>
      </c>
      <c r="H80" s="41">
        <v>4889.6885512473491</v>
      </c>
      <c r="J80" s="40"/>
      <c r="K80" s="31">
        <f t="shared" si="0"/>
        <v>547.78635691646775</v>
      </c>
      <c r="L80" s="31">
        <f t="shared" si="1"/>
        <v>1225</v>
      </c>
      <c r="M80" s="31">
        <f t="shared" si="2"/>
        <v>36.75</v>
      </c>
      <c r="N80" s="35">
        <f t="shared" si="3"/>
        <v>4889.6885512473491</v>
      </c>
      <c r="AA80" s="40"/>
      <c r="AF80" s="39"/>
    </row>
    <row r="81" spans="2:32" x14ac:dyDescent="0.3">
      <c r="B81" s="42">
        <v>6898.5</v>
      </c>
      <c r="C81" s="31">
        <v>35</v>
      </c>
      <c r="D81" s="31">
        <v>1107.1886000000002</v>
      </c>
      <c r="E81" s="35">
        <v>111.16573653848477</v>
      </c>
      <c r="F81" s="31">
        <v>50</v>
      </c>
      <c r="G81" s="31" t="s">
        <v>32</v>
      </c>
      <c r="H81" s="41">
        <v>5862.1334494825533</v>
      </c>
      <c r="J81" s="40"/>
      <c r="K81" s="31">
        <f t="shared" si="0"/>
        <v>497.99004372930125</v>
      </c>
      <c r="L81" s="31">
        <f t="shared" si="1"/>
        <v>1225</v>
      </c>
      <c r="M81" s="31">
        <f t="shared" si="2"/>
        <v>38.751601000000008</v>
      </c>
      <c r="N81" s="35">
        <f t="shared" si="3"/>
        <v>5862.1334494825533</v>
      </c>
      <c r="AA81" s="40"/>
      <c r="AF81" s="39"/>
    </row>
    <row r="82" spans="2:32" x14ac:dyDescent="0.3">
      <c r="B82" s="42">
        <v>5514.87</v>
      </c>
      <c r="C82" s="31">
        <v>34</v>
      </c>
      <c r="D82" s="31">
        <v>1050</v>
      </c>
      <c r="E82" s="35">
        <v>90.494846513867699</v>
      </c>
      <c r="F82" s="31">
        <v>50</v>
      </c>
      <c r="G82" s="31" t="s">
        <v>32</v>
      </c>
      <c r="H82" s="41">
        <v>4402.4467473846998</v>
      </c>
      <c r="J82" s="40"/>
      <c r="K82" s="31">
        <f t="shared" si="0"/>
        <v>580.14353327793913</v>
      </c>
      <c r="L82" s="31">
        <f t="shared" si="1"/>
        <v>1156</v>
      </c>
      <c r="M82" s="31">
        <f t="shared" si="2"/>
        <v>35.700000000000003</v>
      </c>
      <c r="N82" s="35">
        <f t="shared" si="3"/>
        <v>4402.4467473846998</v>
      </c>
      <c r="AA82" s="40"/>
      <c r="AF82" s="39"/>
    </row>
    <row r="83" spans="2:32" x14ac:dyDescent="0.3">
      <c r="B83" s="42">
        <v>9898.68</v>
      </c>
      <c r="C83" s="31">
        <v>24</v>
      </c>
      <c r="D83" s="31">
        <v>1689.52</v>
      </c>
      <c r="E83" s="35">
        <v>188.61689251035543</v>
      </c>
      <c r="F83" s="31">
        <v>50</v>
      </c>
      <c r="G83" s="31" t="s">
        <v>33</v>
      </c>
      <c r="H83" s="41">
        <v>9284.5642809330238</v>
      </c>
      <c r="J83" s="40"/>
      <c r="K83" s="31">
        <f t="shared" si="0"/>
        <v>447.87080772928175</v>
      </c>
      <c r="L83" s="31">
        <f t="shared" si="1"/>
        <v>0</v>
      </c>
      <c r="M83" s="31">
        <f t="shared" si="2"/>
        <v>40.548479999999998</v>
      </c>
      <c r="N83" s="35">
        <f t="shared" si="3"/>
        <v>9284.5642809330238</v>
      </c>
      <c r="AA83" s="40"/>
      <c r="AF83" s="39"/>
    </row>
    <row r="84" spans="2:32" x14ac:dyDescent="0.3">
      <c r="B84" s="42">
        <v>23844.61</v>
      </c>
      <c r="C84" s="31">
        <v>36</v>
      </c>
      <c r="D84" s="31">
        <v>2866.3764500000002</v>
      </c>
      <c r="E84" s="35">
        <v>425.56111854080473</v>
      </c>
      <c r="F84" s="31">
        <v>39</v>
      </c>
      <c r="G84" s="31" t="s">
        <v>32</v>
      </c>
      <c r="H84" s="41">
        <v>23085.470498138671</v>
      </c>
      <c r="J84" s="40"/>
      <c r="K84" s="31">
        <f t="shared" si="0"/>
        <v>262.68537392069385</v>
      </c>
      <c r="L84" s="31">
        <f t="shared" si="1"/>
        <v>1296</v>
      </c>
      <c r="M84" s="31">
        <f t="shared" si="2"/>
        <v>103.18955220000001</v>
      </c>
      <c r="N84" s="35">
        <f t="shared" si="3"/>
        <v>23085.470498138671</v>
      </c>
      <c r="AA84" s="40"/>
      <c r="AF84" s="39"/>
    </row>
    <row r="85" spans="2:32" x14ac:dyDescent="0.3">
      <c r="B85" s="42">
        <v>33609.94</v>
      </c>
      <c r="C85" s="31">
        <v>45</v>
      </c>
      <c r="D85" s="31">
        <v>3078.3122999999996</v>
      </c>
      <c r="E85" s="35">
        <v>645.87104838354742</v>
      </c>
      <c r="F85" s="31">
        <v>32</v>
      </c>
      <c r="G85" s="31" t="s">
        <v>32</v>
      </c>
      <c r="H85" s="41">
        <v>32664.431926591769</v>
      </c>
      <c r="J85" s="40"/>
      <c r="K85" s="31">
        <f t="shared" si="0"/>
        <v>152.51650286312676</v>
      </c>
      <c r="L85" s="31">
        <f t="shared" si="1"/>
        <v>2025</v>
      </c>
      <c r="M85" s="31">
        <f t="shared" si="2"/>
        <v>138.52405349999998</v>
      </c>
      <c r="N85" s="35">
        <f t="shared" si="3"/>
        <v>32664.431926591769</v>
      </c>
      <c r="AA85" s="40"/>
      <c r="AF85" s="39"/>
    </row>
    <row r="86" spans="2:32" x14ac:dyDescent="0.3">
      <c r="B86" s="42">
        <v>24210.13</v>
      </c>
      <c r="C86" s="31">
        <v>41</v>
      </c>
      <c r="D86" s="31">
        <v>2800</v>
      </c>
      <c r="E86" s="35">
        <v>552.65053266902737</v>
      </c>
      <c r="F86" s="31">
        <v>24</v>
      </c>
      <c r="G86" s="31" t="s">
        <v>32</v>
      </c>
      <c r="H86" s="41">
        <v>23429.476499761906</v>
      </c>
      <c r="J86" s="40"/>
      <c r="K86" s="31">
        <f t="shared" si="0"/>
        <v>121.5958296022215</v>
      </c>
      <c r="L86" s="31">
        <f t="shared" si="1"/>
        <v>1681</v>
      </c>
      <c r="M86" s="31">
        <f t="shared" si="2"/>
        <v>114.8</v>
      </c>
      <c r="N86" s="35">
        <f t="shared" si="3"/>
        <v>23429.476499761906</v>
      </c>
      <c r="AA86" s="40"/>
      <c r="AF86" s="39"/>
    </row>
    <row r="87" spans="2:32" x14ac:dyDescent="0.3">
      <c r="B87" s="42">
        <v>7019.5</v>
      </c>
      <c r="C87" s="31">
        <v>31</v>
      </c>
      <c r="D87" s="31">
        <v>2800</v>
      </c>
      <c r="E87" s="35">
        <v>258.04169106135078</v>
      </c>
      <c r="F87" s="31">
        <v>29</v>
      </c>
      <c r="G87" s="31" t="s">
        <v>32</v>
      </c>
      <c r="H87" s="41">
        <v>6293.8233616833631</v>
      </c>
      <c r="J87" s="40"/>
      <c r="K87" s="31">
        <f t="shared" si="0"/>
        <v>314.67783235343268</v>
      </c>
      <c r="L87" s="31">
        <f t="shared" si="1"/>
        <v>961</v>
      </c>
      <c r="M87" s="31">
        <f t="shared" si="2"/>
        <v>86.8</v>
      </c>
      <c r="N87" s="35">
        <f t="shared" si="3"/>
        <v>6293.8233616833631</v>
      </c>
      <c r="AA87" s="40"/>
      <c r="AF87" s="39"/>
    </row>
    <row r="88" spans="2:32" x14ac:dyDescent="0.3">
      <c r="B88" s="42">
        <v>3845.78</v>
      </c>
      <c r="C88" s="31">
        <v>43</v>
      </c>
      <c r="D88" s="31">
        <v>1050</v>
      </c>
      <c r="E88" s="35">
        <v>179.0723731491772</v>
      </c>
      <c r="F88" s="31">
        <v>10</v>
      </c>
      <c r="G88" s="31" t="s">
        <v>32</v>
      </c>
      <c r="H88" s="41">
        <v>3172.1185355595135</v>
      </c>
      <c r="J88" s="40"/>
      <c r="K88" s="31">
        <f t="shared" si="0"/>
        <v>58.635510410379823</v>
      </c>
      <c r="L88" s="31">
        <f t="shared" si="1"/>
        <v>1849</v>
      </c>
      <c r="M88" s="31">
        <f t="shared" si="2"/>
        <v>45.15</v>
      </c>
      <c r="N88" s="35">
        <f t="shared" si="3"/>
        <v>3172.1185355595135</v>
      </c>
      <c r="AA88" s="40"/>
      <c r="AF88" s="39"/>
    </row>
    <row r="89" spans="2:32" x14ac:dyDescent="0.3">
      <c r="B89" s="42">
        <v>71375.53</v>
      </c>
      <c r="C89" s="31">
        <v>39</v>
      </c>
      <c r="D89" s="31">
        <v>6300</v>
      </c>
      <c r="E89" s="35">
        <v>1205.551907576775</v>
      </c>
      <c r="F89" s="31">
        <v>40</v>
      </c>
      <c r="G89" s="31" t="s">
        <v>32</v>
      </c>
      <c r="H89" s="41">
        <v>70528.881133716699</v>
      </c>
      <c r="J89" s="40"/>
      <c r="K89" s="31">
        <f t="shared" ref="K89:K152" si="4">D89*F89/E89</f>
        <v>209.03289059243724</v>
      </c>
      <c r="L89" s="31">
        <f t="shared" ref="L89:L152" si="5">IF(G89="F",0,C89^2)</f>
        <v>1521</v>
      </c>
      <c r="M89" s="31">
        <f t="shared" ref="M89:M152" si="6">C89*D89/1000</f>
        <v>245.7</v>
      </c>
      <c r="N89" s="35">
        <f t="shared" ref="N89:N152" si="7">H89</f>
        <v>70528.881133716699</v>
      </c>
      <c r="AA89" s="40"/>
      <c r="AF89" s="39"/>
    </row>
    <row r="90" spans="2:32" x14ac:dyDescent="0.3">
      <c r="B90" s="42">
        <v>32033.48</v>
      </c>
      <c r="C90" s="31">
        <v>43</v>
      </c>
      <c r="D90" s="31">
        <v>3149.5754500000003</v>
      </c>
      <c r="E90" s="35">
        <v>537.1447145179884</v>
      </c>
      <c r="F90" s="31">
        <v>40</v>
      </c>
      <c r="G90" s="31" t="s">
        <v>32</v>
      </c>
      <c r="H90" s="41">
        <v>31126.942919211087</v>
      </c>
      <c r="J90" s="40"/>
      <c r="K90" s="31">
        <f t="shared" si="4"/>
        <v>234.54204164151926</v>
      </c>
      <c r="L90" s="31">
        <f t="shared" si="5"/>
        <v>1849</v>
      </c>
      <c r="M90" s="31">
        <f t="shared" si="6"/>
        <v>135.43174435000003</v>
      </c>
      <c r="N90" s="35">
        <f t="shared" si="7"/>
        <v>31126.942919211087</v>
      </c>
      <c r="AA90" s="40"/>
      <c r="AF90" s="39"/>
    </row>
    <row r="91" spans="2:32" x14ac:dyDescent="0.3">
      <c r="B91" s="42">
        <v>11167.32</v>
      </c>
      <c r="C91" s="31">
        <v>40</v>
      </c>
      <c r="D91" s="31">
        <v>2800</v>
      </c>
      <c r="E91" s="35">
        <v>427.00489536834249</v>
      </c>
      <c r="F91" s="31">
        <v>15</v>
      </c>
      <c r="G91" s="31" t="s">
        <v>32</v>
      </c>
      <c r="H91" s="41">
        <v>10486.14899943851</v>
      </c>
      <c r="J91" s="40"/>
      <c r="K91" s="31">
        <f t="shared" si="4"/>
        <v>98.359528088711969</v>
      </c>
      <c r="L91" s="31">
        <f t="shared" si="5"/>
        <v>1600</v>
      </c>
      <c r="M91" s="31">
        <f t="shared" si="6"/>
        <v>112</v>
      </c>
      <c r="N91" s="35">
        <f t="shared" si="7"/>
        <v>10486.14899943851</v>
      </c>
      <c r="AA91" s="40"/>
      <c r="AF91" s="39"/>
    </row>
    <row r="92" spans="2:32" x14ac:dyDescent="0.3">
      <c r="B92" s="42">
        <v>22375.97</v>
      </c>
      <c r="C92" s="31">
        <v>36</v>
      </c>
      <c r="D92" s="31">
        <v>2800</v>
      </c>
      <c r="E92" s="35">
        <v>235.46908364371839</v>
      </c>
      <c r="F92" s="31">
        <v>39</v>
      </c>
      <c r="G92" s="31" t="s">
        <v>33</v>
      </c>
      <c r="H92" s="41">
        <v>21752.797992005202</v>
      </c>
      <c r="J92" s="40"/>
      <c r="K92" s="31">
        <f t="shared" si="4"/>
        <v>463.75514912703966</v>
      </c>
      <c r="L92" s="31">
        <f t="shared" si="5"/>
        <v>0</v>
      </c>
      <c r="M92" s="31">
        <f t="shared" si="6"/>
        <v>100.8</v>
      </c>
      <c r="N92" s="35">
        <f t="shared" si="7"/>
        <v>21752.797992005202</v>
      </c>
      <c r="AA92" s="40"/>
      <c r="AF92" s="39"/>
    </row>
    <row r="93" spans="2:32" x14ac:dyDescent="0.3">
      <c r="B93" s="42">
        <v>35180.239999999998</v>
      </c>
      <c r="C93" s="31">
        <v>35</v>
      </c>
      <c r="D93" s="31">
        <v>4286.7314000000006</v>
      </c>
      <c r="E93" s="35">
        <v>338.27591486385552</v>
      </c>
      <c r="F93" s="31">
        <v>50</v>
      </c>
      <c r="G93" s="31" t="s">
        <v>33</v>
      </c>
      <c r="H93" s="41">
        <v>34329.913147292173</v>
      </c>
      <c r="J93" s="40"/>
      <c r="K93" s="31">
        <f t="shared" si="4"/>
        <v>633.61463403702021</v>
      </c>
      <c r="L93" s="31">
        <f t="shared" si="5"/>
        <v>0</v>
      </c>
      <c r="M93" s="31">
        <f t="shared" si="6"/>
        <v>150.03559900000002</v>
      </c>
      <c r="N93" s="35">
        <f t="shared" si="7"/>
        <v>34329.913147292173</v>
      </c>
      <c r="AA93" s="40"/>
      <c r="AF93" s="39"/>
    </row>
    <row r="94" spans="2:32" x14ac:dyDescent="0.3">
      <c r="B94" s="42">
        <v>7566.24</v>
      </c>
      <c r="C94" s="31">
        <v>27</v>
      </c>
      <c r="D94" s="31">
        <v>2800</v>
      </c>
      <c r="E94" s="35">
        <v>241.51937836799766</v>
      </c>
      <c r="F94" s="31">
        <v>50</v>
      </c>
      <c r="G94" s="31" t="s">
        <v>32</v>
      </c>
      <c r="H94" s="41">
        <v>6538.004168377106</v>
      </c>
      <c r="J94" s="40"/>
      <c r="K94" s="31">
        <f t="shared" si="4"/>
        <v>579.66363173842365</v>
      </c>
      <c r="L94" s="31">
        <f t="shared" si="5"/>
        <v>729</v>
      </c>
      <c r="M94" s="31">
        <f t="shared" si="6"/>
        <v>75.599999999999994</v>
      </c>
      <c r="N94" s="35">
        <f t="shared" si="7"/>
        <v>6538.004168377106</v>
      </c>
      <c r="AA94" s="40"/>
      <c r="AF94" s="39"/>
    </row>
    <row r="95" spans="2:32" x14ac:dyDescent="0.3">
      <c r="B95" s="42">
        <v>14529.03</v>
      </c>
      <c r="C95" s="31">
        <v>32</v>
      </c>
      <c r="D95" s="31">
        <v>2800</v>
      </c>
      <c r="E95" s="35">
        <v>206.29797335013805</v>
      </c>
      <c r="F95" s="31">
        <v>33</v>
      </c>
      <c r="G95" s="31" t="s">
        <v>33</v>
      </c>
      <c r="H95" s="41">
        <v>13860.672495188519</v>
      </c>
      <c r="J95" s="40"/>
      <c r="K95" s="31">
        <f t="shared" si="4"/>
        <v>447.89582030054476</v>
      </c>
      <c r="L95" s="31">
        <f t="shared" si="5"/>
        <v>0</v>
      </c>
      <c r="M95" s="31">
        <f t="shared" si="6"/>
        <v>89.6</v>
      </c>
      <c r="N95" s="35">
        <f t="shared" si="7"/>
        <v>13860.672495188519</v>
      </c>
      <c r="AA95" s="40"/>
      <c r="AF95" s="39"/>
    </row>
    <row r="96" spans="2:32" x14ac:dyDescent="0.3">
      <c r="B96" s="42">
        <v>8657.8799999999992</v>
      </c>
      <c r="C96" s="31">
        <v>31</v>
      </c>
      <c r="D96" s="31">
        <v>1458.6873000000001</v>
      </c>
      <c r="E96" s="35">
        <v>103.43926070539756</v>
      </c>
      <c r="F96" s="31">
        <v>50</v>
      </c>
      <c r="G96" s="31" t="s">
        <v>33</v>
      </c>
      <c r="H96" s="41">
        <v>7707.951288928668</v>
      </c>
      <c r="J96" s="40"/>
      <c r="K96" s="31">
        <f t="shared" si="4"/>
        <v>705.09364145324196</v>
      </c>
      <c r="L96" s="31">
        <f t="shared" si="5"/>
        <v>0</v>
      </c>
      <c r="M96" s="31">
        <f t="shared" si="6"/>
        <v>45.219306300000007</v>
      </c>
      <c r="N96" s="35">
        <f t="shared" si="7"/>
        <v>7707.951288928668</v>
      </c>
      <c r="AA96" s="40"/>
      <c r="AF96" s="39"/>
    </row>
    <row r="97" spans="2:32" x14ac:dyDescent="0.3">
      <c r="B97" s="42">
        <v>9281.5</v>
      </c>
      <c r="C97" s="31">
        <v>35</v>
      </c>
      <c r="D97" s="31">
        <v>2100</v>
      </c>
      <c r="E97" s="35">
        <v>191.68056793355208</v>
      </c>
      <c r="F97" s="31">
        <v>30</v>
      </c>
      <c r="G97" s="31" t="s">
        <v>32</v>
      </c>
      <c r="H97" s="41">
        <v>8419.4045779846001</v>
      </c>
      <c r="J97" s="40"/>
      <c r="K97" s="31">
        <f t="shared" si="4"/>
        <v>328.67181414988062</v>
      </c>
      <c r="L97" s="31">
        <f t="shared" si="5"/>
        <v>1225</v>
      </c>
      <c r="M97" s="31">
        <f t="shared" si="6"/>
        <v>73.5</v>
      </c>
      <c r="N97" s="35">
        <f t="shared" si="7"/>
        <v>8419.4045779846001</v>
      </c>
      <c r="AA97" s="40"/>
      <c r="AF97" s="39"/>
    </row>
    <row r="98" spans="2:32" x14ac:dyDescent="0.3">
      <c r="B98" s="42">
        <v>1926.18</v>
      </c>
      <c r="C98" s="31">
        <v>26</v>
      </c>
      <c r="D98" s="31">
        <v>1050</v>
      </c>
      <c r="E98" s="35">
        <v>111.59679713795552</v>
      </c>
      <c r="F98" s="31">
        <v>47</v>
      </c>
      <c r="G98" s="31" t="s">
        <v>32</v>
      </c>
      <c r="H98" s="41">
        <v>1139.8364032914455</v>
      </c>
      <c r="J98" s="40"/>
      <c r="K98" s="31">
        <f t="shared" si="4"/>
        <v>442.21699247330304</v>
      </c>
      <c r="L98" s="31">
        <f t="shared" si="5"/>
        <v>676</v>
      </c>
      <c r="M98" s="31">
        <f t="shared" si="6"/>
        <v>27.3</v>
      </c>
      <c r="N98" s="35">
        <f t="shared" si="7"/>
        <v>1139.8364032914455</v>
      </c>
      <c r="AA98" s="40"/>
      <c r="AF98" s="39"/>
    </row>
    <row r="99" spans="2:32" x14ac:dyDescent="0.3">
      <c r="B99" s="42">
        <v>10174.73</v>
      </c>
      <c r="C99" s="31">
        <v>32</v>
      </c>
      <c r="D99" s="31">
        <v>2921.1048999999998</v>
      </c>
      <c r="E99" s="35">
        <v>230.51268815799199</v>
      </c>
      <c r="F99" s="31">
        <v>30</v>
      </c>
      <c r="G99" s="31" t="s">
        <v>32</v>
      </c>
      <c r="H99" s="41">
        <v>9318.5067081239104</v>
      </c>
      <c r="J99" s="40"/>
      <c r="K99" s="31">
        <f t="shared" si="4"/>
        <v>380.16626199741671</v>
      </c>
      <c r="L99" s="31">
        <f t="shared" si="5"/>
        <v>1024</v>
      </c>
      <c r="M99" s="31">
        <f t="shared" si="6"/>
        <v>93.4753568</v>
      </c>
      <c r="N99" s="35">
        <f t="shared" si="7"/>
        <v>9318.5067081239104</v>
      </c>
      <c r="AA99" s="40"/>
      <c r="AF99" s="39"/>
    </row>
    <row r="100" spans="2:32" x14ac:dyDescent="0.3">
      <c r="B100" s="42">
        <v>5065.82</v>
      </c>
      <c r="C100" s="31">
        <v>33</v>
      </c>
      <c r="D100" s="31">
        <v>1050</v>
      </c>
      <c r="E100" s="35">
        <v>86.294853246650121</v>
      </c>
      <c r="F100" s="31">
        <v>50</v>
      </c>
      <c r="G100" s="31" t="s">
        <v>32</v>
      </c>
      <c r="H100" s="41">
        <v>3962.635562130009</v>
      </c>
      <c r="J100" s="40"/>
      <c r="K100" s="31">
        <f t="shared" si="4"/>
        <v>608.37927205163885</v>
      </c>
      <c r="L100" s="31">
        <f t="shared" si="5"/>
        <v>1089</v>
      </c>
      <c r="M100" s="31">
        <f t="shared" si="6"/>
        <v>34.65</v>
      </c>
      <c r="N100" s="35">
        <f t="shared" si="7"/>
        <v>3962.635562130009</v>
      </c>
      <c r="AA100" s="40"/>
      <c r="AF100" s="39"/>
    </row>
    <row r="101" spans="2:32" x14ac:dyDescent="0.3">
      <c r="B101" s="42">
        <v>4574.74</v>
      </c>
      <c r="C101" s="31">
        <v>35</v>
      </c>
      <c r="D101" s="31">
        <v>1050</v>
      </c>
      <c r="E101" s="35">
        <v>95.840283966776042</v>
      </c>
      <c r="F101" s="31">
        <v>29</v>
      </c>
      <c r="G101" s="31" t="s">
        <v>32</v>
      </c>
      <c r="H101" s="41">
        <v>3778.5334582391929</v>
      </c>
      <c r="J101" s="40"/>
      <c r="K101" s="31">
        <f t="shared" si="4"/>
        <v>317.71608701155128</v>
      </c>
      <c r="L101" s="31">
        <f t="shared" si="5"/>
        <v>1225</v>
      </c>
      <c r="M101" s="31">
        <f t="shared" si="6"/>
        <v>36.75</v>
      </c>
      <c r="N101" s="35">
        <f t="shared" si="7"/>
        <v>3778.5334582391929</v>
      </c>
      <c r="AA101" s="40"/>
      <c r="AF101" s="39"/>
    </row>
    <row r="102" spans="2:32" x14ac:dyDescent="0.3">
      <c r="B102" s="42">
        <v>9626.01</v>
      </c>
      <c r="C102" s="31">
        <v>41</v>
      </c>
      <c r="D102" s="31">
        <v>1050</v>
      </c>
      <c r="E102" s="35">
        <v>148.52931252753768</v>
      </c>
      <c r="F102" s="31">
        <v>44</v>
      </c>
      <c r="G102" s="31" t="s">
        <v>32</v>
      </c>
      <c r="H102" s="41">
        <v>8634.0015478854693</v>
      </c>
      <c r="J102" s="40"/>
      <c r="K102" s="31">
        <f t="shared" si="4"/>
        <v>311.04971277258426</v>
      </c>
      <c r="L102" s="31">
        <f t="shared" si="5"/>
        <v>1681</v>
      </c>
      <c r="M102" s="31">
        <f t="shared" si="6"/>
        <v>43.05</v>
      </c>
      <c r="N102" s="35">
        <f t="shared" si="7"/>
        <v>8634.0015478854693</v>
      </c>
      <c r="AA102" s="40"/>
      <c r="AF102" s="39"/>
    </row>
    <row r="103" spans="2:32" x14ac:dyDescent="0.3">
      <c r="B103" s="42">
        <v>9058.3799999999992</v>
      </c>
      <c r="C103" s="31">
        <v>29</v>
      </c>
      <c r="D103" s="31">
        <v>1750</v>
      </c>
      <c r="E103" s="35">
        <v>189.0059902478323</v>
      </c>
      <c r="F103" s="31">
        <v>50</v>
      </c>
      <c r="G103" s="31" t="s">
        <v>32</v>
      </c>
      <c r="H103" s="41">
        <v>8204.8661536016516</v>
      </c>
      <c r="J103" s="40"/>
      <c r="K103" s="31">
        <f t="shared" si="4"/>
        <v>462.94829007941206</v>
      </c>
      <c r="L103" s="31">
        <f t="shared" si="5"/>
        <v>841</v>
      </c>
      <c r="M103" s="31">
        <f t="shared" si="6"/>
        <v>50.75</v>
      </c>
      <c r="N103" s="35">
        <f t="shared" si="7"/>
        <v>8204.8661536016516</v>
      </c>
      <c r="AA103" s="40"/>
      <c r="AF103" s="39"/>
    </row>
    <row r="104" spans="2:32" x14ac:dyDescent="0.3">
      <c r="B104" s="42">
        <v>4661.5600000000004</v>
      </c>
      <c r="C104" s="31">
        <v>32</v>
      </c>
      <c r="D104" s="31">
        <v>1050</v>
      </c>
      <c r="E104" s="35">
        <v>82.858483639492576</v>
      </c>
      <c r="F104" s="31">
        <v>50</v>
      </c>
      <c r="G104" s="31" t="s">
        <v>32</v>
      </c>
      <c r="H104" s="41">
        <v>3565.0497587186619</v>
      </c>
      <c r="J104" s="40"/>
      <c r="K104" s="31">
        <f t="shared" si="4"/>
        <v>633.61043666236117</v>
      </c>
      <c r="L104" s="31">
        <f t="shared" si="5"/>
        <v>1024</v>
      </c>
      <c r="M104" s="31">
        <f t="shared" si="6"/>
        <v>33.6</v>
      </c>
      <c r="N104" s="35">
        <f t="shared" si="7"/>
        <v>3565.0497587186619</v>
      </c>
      <c r="AA104" s="40"/>
      <c r="AF104" s="39"/>
    </row>
    <row r="105" spans="2:32" x14ac:dyDescent="0.3">
      <c r="B105" s="42">
        <v>15233.08</v>
      </c>
      <c r="C105" s="31">
        <v>55</v>
      </c>
      <c r="D105" s="31">
        <v>1050</v>
      </c>
      <c r="E105" s="35">
        <v>595.88942257790495</v>
      </c>
      <c r="F105" s="31">
        <v>15</v>
      </c>
      <c r="G105" s="31" t="s">
        <v>32</v>
      </c>
      <c r="H105" s="41">
        <v>14252.87320168103</v>
      </c>
      <c r="J105" s="40"/>
      <c r="K105" s="31">
        <f t="shared" si="4"/>
        <v>26.431078322993539</v>
      </c>
      <c r="L105" s="31">
        <f t="shared" si="5"/>
        <v>3025</v>
      </c>
      <c r="M105" s="31">
        <f t="shared" si="6"/>
        <v>57.75</v>
      </c>
      <c r="N105" s="35">
        <f t="shared" si="7"/>
        <v>14252.87320168103</v>
      </c>
      <c r="AA105" s="40"/>
      <c r="AF105" s="39"/>
    </row>
    <row r="106" spans="2:32" x14ac:dyDescent="0.3">
      <c r="B106" s="42">
        <v>2040.16</v>
      </c>
      <c r="C106" s="31">
        <v>23</v>
      </c>
      <c r="D106" s="31">
        <v>1050</v>
      </c>
      <c r="E106" s="35">
        <v>70.25833968385443</v>
      </c>
      <c r="F106" s="31">
        <v>30</v>
      </c>
      <c r="G106" s="31" t="s">
        <v>32</v>
      </c>
      <c r="H106" s="41">
        <v>1285.2952890759336</v>
      </c>
      <c r="J106" s="40"/>
      <c r="K106" s="31">
        <f t="shared" si="4"/>
        <v>448.34535148058433</v>
      </c>
      <c r="L106" s="31">
        <f t="shared" si="5"/>
        <v>529</v>
      </c>
      <c r="M106" s="31">
        <f t="shared" si="6"/>
        <v>24.15</v>
      </c>
      <c r="N106" s="35">
        <f t="shared" si="7"/>
        <v>1285.2952890759336</v>
      </c>
      <c r="AA106" s="40"/>
      <c r="AF106" s="39"/>
    </row>
    <row r="107" spans="2:32" x14ac:dyDescent="0.3">
      <c r="B107" s="42">
        <v>5624.96</v>
      </c>
      <c r="C107" s="31">
        <v>34</v>
      </c>
      <c r="D107" s="31">
        <v>1050</v>
      </c>
      <c r="E107" s="35">
        <v>90.494846513867699</v>
      </c>
      <c r="F107" s="31">
        <v>50</v>
      </c>
      <c r="G107" s="31" t="s">
        <v>32</v>
      </c>
      <c r="H107" s="41">
        <v>4492.0041756254413</v>
      </c>
      <c r="J107" s="40"/>
      <c r="K107" s="31">
        <f t="shared" si="4"/>
        <v>580.14353327793913</v>
      </c>
      <c r="L107" s="31">
        <f t="shared" si="5"/>
        <v>1156</v>
      </c>
      <c r="M107" s="31">
        <f t="shared" si="6"/>
        <v>35.700000000000003</v>
      </c>
      <c r="N107" s="35">
        <f t="shared" si="7"/>
        <v>4492.0041756254413</v>
      </c>
      <c r="AA107" s="40"/>
      <c r="AF107" s="39"/>
    </row>
    <row r="108" spans="2:32" x14ac:dyDescent="0.3">
      <c r="B108" s="42">
        <v>51824.76</v>
      </c>
      <c r="C108" s="31">
        <v>44</v>
      </c>
      <c r="D108" s="31">
        <v>5250</v>
      </c>
      <c r="E108" s="35">
        <v>1013.8461693400263</v>
      </c>
      <c r="F108" s="31">
        <v>30</v>
      </c>
      <c r="G108" s="31" t="s">
        <v>32</v>
      </c>
      <c r="H108" s="41">
        <v>50856.747420443615</v>
      </c>
      <c r="J108" s="40"/>
      <c r="K108" s="31">
        <f t="shared" si="4"/>
        <v>155.34901128297034</v>
      </c>
      <c r="L108" s="31">
        <f t="shared" si="5"/>
        <v>1936</v>
      </c>
      <c r="M108" s="31">
        <f t="shared" si="6"/>
        <v>231</v>
      </c>
      <c r="N108" s="35">
        <f t="shared" si="7"/>
        <v>50856.747420443615</v>
      </c>
      <c r="AA108" s="40"/>
      <c r="AF108" s="39"/>
    </row>
    <row r="109" spans="2:32" x14ac:dyDescent="0.3">
      <c r="B109" s="42">
        <v>14257.02</v>
      </c>
      <c r="C109" s="31">
        <v>35</v>
      </c>
      <c r="D109" s="31">
        <v>1925</v>
      </c>
      <c r="E109" s="35">
        <v>141.30859008820869</v>
      </c>
      <c r="F109" s="31">
        <v>45</v>
      </c>
      <c r="G109" s="31" t="s">
        <v>32</v>
      </c>
      <c r="H109" s="41">
        <v>13047.408022871052</v>
      </c>
      <c r="J109" s="40"/>
      <c r="K109" s="31">
        <f t="shared" si="4"/>
        <v>613.02005735055673</v>
      </c>
      <c r="L109" s="31">
        <f t="shared" si="5"/>
        <v>1225</v>
      </c>
      <c r="M109" s="31">
        <f t="shared" si="6"/>
        <v>67.375</v>
      </c>
      <c r="N109" s="35">
        <f t="shared" si="7"/>
        <v>13047.408022871052</v>
      </c>
      <c r="AA109" s="40"/>
      <c r="AF109" s="39"/>
    </row>
    <row r="110" spans="2:32" x14ac:dyDescent="0.3">
      <c r="B110" s="42">
        <v>9769.42</v>
      </c>
      <c r="C110" s="31">
        <v>29</v>
      </c>
      <c r="D110" s="31">
        <v>2800</v>
      </c>
      <c r="E110" s="35">
        <v>201.61031008623766</v>
      </c>
      <c r="F110" s="31">
        <v>50</v>
      </c>
      <c r="G110" s="31" t="s">
        <v>32</v>
      </c>
      <c r="H110" s="41">
        <v>8609.2858622142103</v>
      </c>
      <c r="J110" s="40"/>
      <c r="K110" s="31">
        <f t="shared" si="4"/>
        <v>694.40893146841449</v>
      </c>
      <c r="L110" s="31">
        <f t="shared" si="5"/>
        <v>841</v>
      </c>
      <c r="M110" s="31">
        <f t="shared" si="6"/>
        <v>81.2</v>
      </c>
      <c r="N110" s="35">
        <f t="shared" si="7"/>
        <v>8609.2858622142103</v>
      </c>
      <c r="AA110" s="40"/>
      <c r="AF110" s="39"/>
    </row>
    <row r="111" spans="2:32" x14ac:dyDescent="0.3">
      <c r="B111" s="42">
        <v>10860.31</v>
      </c>
      <c r="C111" s="31">
        <v>31</v>
      </c>
      <c r="D111" s="31">
        <v>4079.04</v>
      </c>
      <c r="E111" s="35">
        <v>448.62146248874768</v>
      </c>
      <c r="F111" s="31">
        <v>44</v>
      </c>
      <c r="G111" s="31" t="s">
        <v>33</v>
      </c>
      <c r="H111" s="41">
        <v>10288.089902548161</v>
      </c>
      <c r="J111" s="40"/>
      <c r="K111" s="31">
        <f t="shared" si="4"/>
        <v>400.06503256518107</v>
      </c>
      <c r="L111" s="31">
        <f t="shared" si="5"/>
        <v>0</v>
      </c>
      <c r="M111" s="31">
        <f t="shared" si="6"/>
        <v>126.45024000000001</v>
      </c>
      <c r="N111" s="35">
        <f t="shared" si="7"/>
        <v>10288.089902548161</v>
      </c>
      <c r="AA111" s="40"/>
      <c r="AF111" s="39"/>
    </row>
    <row r="112" spans="2:32" x14ac:dyDescent="0.3">
      <c r="B112" s="42">
        <v>17214.84</v>
      </c>
      <c r="C112" s="31">
        <v>38</v>
      </c>
      <c r="D112" s="31">
        <v>2800</v>
      </c>
      <c r="E112" s="35">
        <v>318.8184824341821</v>
      </c>
      <c r="F112" s="31">
        <v>36</v>
      </c>
      <c r="G112" s="31" t="s">
        <v>32</v>
      </c>
      <c r="H112" s="41">
        <v>16275.245777617209</v>
      </c>
      <c r="J112" s="40"/>
      <c r="K112" s="31">
        <f t="shared" si="4"/>
        <v>316.16736655413155</v>
      </c>
      <c r="L112" s="31">
        <f t="shared" si="5"/>
        <v>1444</v>
      </c>
      <c r="M112" s="31">
        <f t="shared" si="6"/>
        <v>106.4</v>
      </c>
      <c r="N112" s="35">
        <f t="shared" si="7"/>
        <v>16275.245777617209</v>
      </c>
      <c r="AA112" s="40"/>
      <c r="AF112" s="39"/>
    </row>
    <row r="113" spans="2:32" x14ac:dyDescent="0.3">
      <c r="B113" s="42">
        <v>189801.14</v>
      </c>
      <c r="C113" s="31">
        <v>56</v>
      </c>
      <c r="D113" s="31">
        <v>7000</v>
      </c>
      <c r="E113" s="35">
        <v>4939.8000615878536</v>
      </c>
      <c r="F113" s="31">
        <v>29</v>
      </c>
      <c r="G113" s="31" t="s">
        <v>32</v>
      </c>
      <c r="H113" s="41">
        <v>188570.62744826978</v>
      </c>
      <c r="J113" s="40"/>
      <c r="K113" s="31">
        <f t="shared" si="4"/>
        <v>41.094780652872721</v>
      </c>
      <c r="L113" s="31">
        <f t="shared" si="5"/>
        <v>3136</v>
      </c>
      <c r="M113" s="31">
        <f t="shared" si="6"/>
        <v>392</v>
      </c>
      <c r="N113" s="35">
        <f t="shared" si="7"/>
        <v>188570.62744826978</v>
      </c>
      <c r="AA113" s="40"/>
      <c r="AF113" s="39"/>
    </row>
    <row r="114" spans="2:32" x14ac:dyDescent="0.3">
      <c r="B114" s="42">
        <v>22194.6</v>
      </c>
      <c r="C114" s="31">
        <v>41</v>
      </c>
      <c r="D114" s="31">
        <v>2800</v>
      </c>
      <c r="E114" s="35">
        <v>368.44676794704498</v>
      </c>
      <c r="F114" s="31">
        <v>39</v>
      </c>
      <c r="G114" s="31" t="s">
        <v>32</v>
      </c>
      <c r="H114" s="41">
        <v>21218.76372335638</v>
      </c>
      <c r="J114" s="40"/>
      <c r="K114" s="31">
        <f t="shared" si="4"/>
        <v>296.37931310526454</v>
      </c>
      <c r="L114" s="31">
        <f t="shared" si="5"/>
        <v>1681</v>
      </c>
      <c r="M114" s="31">
        <f t="shared" si="6"/>
        <v>114.8</v>
      </c>
      <c r="N114" s="35">
        <f t="shared" si="7"/>
        <v>21218.76372335638</v>
      </c>
      <c r="AA114" s="40"/>
      <c r="AF114" s="39"/>
    </row>
    <row r="115" spans="2:32" x14ac:dyDescent="0.3">
      <c r="B115" s="42">
        <v>10583.94</v>
      </c>
      <c r="C115" s="31">
        <v>30</v>
      </c>
      <c r="D115" s="31">
        <v>2800</v>
      </c>
      <c r="E115" s="35">
        <v>206.70128722764187</v>
      </c>
      <c r="F115" s="31">
        <v>50</v>
      </c>
      <c r="G115" s="31" t="s">
        <v>32</v>
      </c>
      <c r="H115" s="41">
        <v>9371.1093101865772</v>
      </c>
      <c r="J115" s="40"/>
      <c r="K115" s="31">
        <f t="shared" si="4"/>
        <v>677.30589333881028</v>
      </c>
      <c r="L115" s="31">
        <f t="shared" si="5"/>
        <v>900</v>
      </c>
      <c r="M115" s="31">
        <f t="shared" si="6"/>
        <v>84</v>
      </c>
      <c r="N115" s="35">
        <f t="shared" si="7"/>
        <v>9371.1093101865772</v>
      </c>
      <c r="AA115" s="40"/>
      <c r="AF115" s="39"/>
    </row>
    <row r="116" spans="2:32" x14ac:dyDescent="0.3">
      <c r="B116" s="42">
        <v>56443.66</v>
      </c>
      <c r="C116" s="31">
        <v>25</v>
      </c>
      <c r="D116" s="31">
        <v>23361.1</v>
      </c>
      <c r="E116" s="35">
        <v>1469.3682953073944</v>
      </c>
      <c r="F116" s="31">
        <v>50</v>
      </c>
      <c r="G116" s="31" t="s">
        <v>32</v>
      </c>
      <c r="H116" s="41">
        <v>54968.661698844124</v>
      </c>
      <c r="J116" s="40"/>
      <c r="K116" s="31">
        <f t="shared" si="4"/>
        <v>794.93684716781024</v>
      </c>
      <c r="L116" s="31">
        <f t="shared" si="5"/>
        <v>625</v>
      </c>
      <c r="M116" s="31">
        <f t="shared" si="6"/>
        <v>584.02750000000003</v>
      </c>
      <c r="N116" s="35">
        <f t="shared" si="7"/>
        <v>54968.661698844124</v>
      </c>
      <c r="AA116" s="40"/>
      <c r="AF116" s="39"/>
    </row>
    <row r="117" spans="2:32" x14ac:dyDescent="0.3">
      <c r="B117" s="42">
        <v>48116.25</v>
      </c>
      <c r="C117" s="31">
        <v>28</v>
      </c>
      <c r="D117" s="31">
        <v>16800</v>
      </c>
      <c r="E117" s="35">
        <v>1389.6624235534475</v>
      </c>
      <c r="F117" s="31">
        <v>50</v>
      </c>
      <c r="G117" s="31" t="s">
        <v>32</v>
      </c>
      <c r="H117" s="41">
        <v>46851.117748588411</v>
      </c>
      <c r="J117" s="40"/>
      <c r="K117" s="31">
        <f t="shared" si="4"/>
        <v>604.46334718619732</v>
      </c>
      <c r="L117" s="31">
        <f t="shared" si="5"/>
        <v>784</v>
      </c>
      <c r="M117" s="31">
        <f t="shared" si="6"/>
        <v>470.4</v>
      </c>
      <c r="N117" s="35">
        <f t="shared" si="7"/>
        <v>46851.117748588411</v>
      </c>
      <c r="AA117" s="40"/>
      <c r="AF117" s="39"/>
    </row>
    <row r="118" spans="2:32" x14ac:dyDescent="0.3">
      <c r="B118" s="42">
        <v>38910.089999999997</v>
      </c>
      <c r="C118" s="31">
        <v>41</v>
      </c>
      <c r="D118" s="31">
        <v>2800</v>
      </c>
      <c r="E118" s="35">
        <v>704.26538683666377</v>
      </c>
      <c r="F118" s="31">
        <v>34</v>
      </c>
      <c r="G118" s="31" t="s">
        <v>32</v>
      </c>
      <c r="H118" s="41">
        <v>38133.422134975255</v>
      </c>
      <c r="J118" s="40"/>
      <c r="K118" s="31">
        <f t="shared" si="4"/>
        <v>135.1763153200076</v>
      </c>
      <c r="L118" s="31">
        <f t="shared" si="5"/>
        <v>1681</v>
      </c>
      <c r="M118" s="31">
        <f t="shared" si="6"/>
        <v>114.8</v>
      </c>
      <c r="N118" s="35">
        <f t="shared" si="7"/>
        <v>38133.422134975255</v>
      </c>
      <c r="AA118" s="40"/>
      <c r="AF118" s="39"/>
    </row>
    <row r="119" spans="2:32" x14ac:dyDescent="0.3">
      <c r="B119" s="42">
        <v>5404.88</v>
      </c>
      <c r="C119" s="31">
        <v>38</v>
      </c>
      <c r="D119" s="31">
        <v>175</v>
      </c>
      <c r="E119" s="35">
        <v>115.64405876738586</v>
      </c>
      <c r="F119" s="31">
        <v>30</v>
      </c>
      <c r="G119" s="31" t="s">
        <v>32</v>
      </c>
      <c r="H119" s="41">
        <v>4830.9882925364946</v>
      </c>
      <c r="J119" s="40"/>
      <c r="K119" s="31">
        <f t="shared" si="4"/>
        <v>45.397922348611083</v>
      </c>
      <c r="L119" s="31">
        <f t="shared" si="5"/>
        <v>1444</v>
      </c>
      <c r="M119" s="31">
        <f t="shared" si="6"/>
        <v>6.65</v>
      </c>
      <c r="N119" s="35">
        <f t="shared" si="7"/>
        <v>4830.9882925364946</v>
      </c>
      <c r="AA119" s="40"/>
      <c r="AF119" s="39"/>
    </row>
    <row r="120" spans="2:32" x14ac:dyDescent="0.3">
      <c r="B120" s="42">
        <v>17783.36</v>
      </c>
      <c r="C120" s="31">
        <v>25</v>
      </c>
      <c r="D120" s="31">
        <v>4900</v>
      </c>
      <c r="E120" s="35">
        <v>322.5262565749203</v>
      </c>
      <c r="F120" s="31">
        <v>50</v>
      </c>
      <c r="G120" s="31" t="s">
        <v>32</v>
      </c>
      <c r="H120" s="41">
        <v>16603.462815688083</v>
      </c>
      <c r="J120" s="40"/>
      <c r="K120" s="31">
        <f t="shared" si="4"/>
        <v>759.62807680151911</v>
      </c>
      <c r="L120" s="31">
        <f t="shared" si="5"/>
        <v>625</v>
      </c>
      <c r="M120" s="31">
        <f t="shared" si="6"/>
        <v>122.5</v>
      </c>
      <c r="N120" s="35">
        <f t="shared" si="7"/>
        <v>16603.462815688083</v>
      </c>
      <c r="AA120" s="40"/>
      <c r="AF120" s="39"/>
    </row>
    <row r="121" spans="2:32" x14ac:dyDescent="0.3">
      <c r="B121" s="42">
        <v>6303.71</v>
      </c>
      <c r="C121" s="31">
        <v>23</v>
      </c>
      <c r="D121" s="31">
        <v>2800</v>
      </c>
      <c r="E121" s="35">
        <v>174.28469148108047</v>
      </c>
      <c r="F121" s="31">
        <v>50</v>
      </c>
      <c r="G121" s="31" t="s">
        <v>32</v>
      </c>
      <c r="H121" s="41">
        <v>5068.021319580921</v>
      </c>
      <c r="J121" s="40"/>
      <c r="K121" s="31">
        <f t="shared" si="4"/>
        <v>803.2834026343487</v>
      </c>
      <c r="L121" s="31">
        <f t="shared" si="5"/>
        <v>529</v>
      </c>
      <c r="M121" s="31">
        <f t="shared" si="6"/>
        <v>64.400000000000006</v>
      </c>
      <c r="N121" s="35">
        <f t="shared" si="7"/>
        <v>5068.021319580921</v>
      </c>
      <c r="AA121" s="40"/>
      <c r="AF121" s="39"/>
    </row>
    <row r="122" spans="2:32" x14ac:dyDescent="0.3">
      <c r="B122" s="42">
        <v>53114.89</v>
      </c>
      <c r="C122" s="31">
        <v>47</v>
      </c>
      <c r="D122" s="31">
        <v>3500</v>
      </c>
      <c r="E122" s="35">
        <v>1167.1045481301414</v>
      </c>
      <c r="F122" s="31">
        <v>28</v>
      </c>
      <c r="G122" s="31" t="s">
        <v>32</v>
      </c>
      <c r="H122" s="41">
        <v>52186.034382547579</v>
      </c>
      <c r="J122" s="40"/>
      <c r="K122" s="31">
        <f t="shared" si="4"/>
        <v>83.968484363298202</v>
      </c>
      <c r="L122" s="31">
        <f t="shared" si="5"/>
        <v>2209</v>
      </c>
      <c r="M122" s="31">
        <f t="shared" si="6"/>
        <v>164.5</v>
      </c>
      <c r="N122" s="35">
        <f t="shared" si="7"/>
        <v>52186.034382547579</v>
      </c>
      <c r="AA122" s="40"/>
      <c r="AF122" s="39"/>
    </row>
    <row r="123" spans="2:32" x14ac:dyDescent="0.3">
      <c r="B123" s="42">
        <v>19238.939999999999</v>
      </c>
      <c r="C123" s="31">
        <v>33</v>
      </c>
      <c r="D123" s="31">
        <v>4573.9812999999995</v>
      </c>
      <c r="E123" s="35">
        <v>451.7468394616746</v>
      </c>
      <c r="F123" s="31">
        <v>42</v>
      </c>
      <c r="G123" s="31" t="s">
        <v>33</v>
      </c>
      <c r="H123" s="41">
        <v>18597.033844564397</v>
      </c>
      <c r="J123" s="40"/>
      <c r="K123" s="31">
        <f t="shared" si="4"/>
        <v>425.25414196350567</v>
      </c>
      <c r="L123" s="31">
        <f t="shared" si="5"/>
        <v>0</v>
      </c>
      <c r="M123" s="31">
        <f t="shared" si="6"/>
        <v>150.94138289999998</v>
      </c>
      <c r="N123" s="35">
        <f t="shared" si="7"/>
        <v>18597.033844564397</v>
      </c>
      <c r="AA123" s="40"/>
      <c r="AF123" s="39"/>
    </row>
    <row r="124" spans="2:32" x14ac:dyDescent="0.3">
      <c r="B124" s="42">
        <v>5508.12</v>
      </c>
      <c r="C124" s="31">
        <v>30</v>
      </c>
      <c r="D124" s="31">
        <v>1050</v>
      </c>
      <c r="E124" s="35">
        <v>68.198116736385131</v>
      </c>
      <c r="F124" s="31">
        <v>50</v>
      </c>
      <c r="G124" s="31" t="s">
        <v>32</v>
      </c>
      <c r="H124" s="41">
        <v>4198.7220590929655</v>
      </c>
      <c r="J124" s="40"/>
      <c r="K124" s="31">
        <f t="shared" si="4"/>
        <v>769.81597897981464</v>
      </c>
      <c r="L124" s="31">
        <f t="shared" si="5"/>
        <v>900</v>
      </c>
      <c r="M124" s="31">
        <f t="shared" si="6"/>
        <v>31.5</v>
      </c>
      <c r="N124" s="35">
        <f t="shared" si="7"/>
        <v>4198.7220590929655</v>
      </c>
      <c r="AA124" s="40"/>
      <c r="AF124" s="39"/>
    </row>
    <row r="125" spans="2:32" x14ac:dyDescent="0.3">
      <c r="B125" s="42">
        <v>3564.66</v>
      </c>
      <c r="C125" s="31">
        <v>31</v>
      </c>
      <c r="D125" s="31">
        <v>1050</v>
      </c>
      <c r="E125" s="35">
        <v>91.66861772901963</v>
      </c>
      <c r="F125" s="31">
        <v>34</v>
      </c>
      <c r="G125" s="31" t="s">
        <v>32</v>
      </c>
      <c r="H125" s="41">
        <v>2692.7719025901142</v>
      </c>
      <c r="J125" s="40"/>
      <c r="K125" s="31">
        <f t="shared" si="4"/>
        <v>389.4462563571351</v>
      </c>
      <c r="L125" s="31">
        <f t="shared" si="5"/>
        <v>961</v>
      </c>
      <c r="M125" s="31">
        <f t="shared" si="6"/>
        <v>32.549999999999997</v>
      </c>
      <c r="N125" s="35">
        <f t="shared" si="7"/>
        <v>2692.7719025901142</v>
      </c>
      <c r="AA125" s="40"/>
      <c r="AF125" s="39"/>
    </row>
    <row r="126" spans="2:32" x14ac:dyDescent="0.3">
      <c r="B126" s="42">
        <v>86100.53</v>
      </c>
      <c r="C126" s="31">
        <v>41</v>
      </c>
      <c r="D126" s="31">
        <v>17500</v>
      </c>
      <c r="E126" s="35">
        <v>2277.463362751032</v>
      </c>
      <c r="F126" s="31">
        <v>20</v>
      </c>
      <c r="G126" s="31" t="s">
        <v>32</v>
      </c>
      <c r="H126" s="41">
        <v>84971.744304485837</v>
      </c>
      <c r="J126" s="40"/>
      <c r="K126" s="31">
        <f t="shared" si="4"/>
        <v>153.67974990263821</v>
      </c>
      <c r="L126" s="31">
        <f t="shared" si="5"/>
        <v>1681</v>
      </c>
      <c r="M126" s="31">
        <f t="shared" si="6"/>
        <v>717.5</v>
      </c>
      <c r="N126" s="35">
        <f t="shared" si="7"/>
        <v>84971.744304485837</v>
      </c>
      <c r="AA126" s="40"/>
      <c r="AF126" s="39"/>
    </row>
    <row r="127" spans="2:32" x14ac:dyDescent="0.3">
      <c r="B127" s="42">
        <v>16752.12</v>
      </c>
      <c r="C127" s="31">
        <v>33</v>
      </c>
      <c r="D127" s="31">
        <v>2800</v>
      </c>
      <c r="E127" s="35">
        <v>192.27999594084233</v>
      </c>
      <c r="F127" s="31">
        <v>42</v>
      </c>
      <c r="G127" s="31" t="s">
        <v>33</v>
      </c>
      <c r="H127" s="41">
        <v>15878.968027677074</v>
      </c>
      <c r="J127" s="40"/>
      <c r="K127" s="31">
        <f t="shared" si="4"/>
        <v>611.60808447375518</v>
      </c>
      <c r="L127" s="31">
        <f t="shared" si="5"/>
        <v>0</v>
      </c>
      <c r="M127" s="31">
        <f t="shared" si="6"/>
        <v>92.4</v>
      </c>
      <c r="N127" s="35">
        <f t="shared" si="7"/>
        <v>15878.968027677074</v>
      </c>
      <c r="AA127" s="40"/>
      <c r="AF127" s="39"/>
    </row>
    <row r="128" spans="2:32" x14ac:dyDescent="0.3">
      <c r="B128" s="42">
        <v>11978.81</v>
      </c>
      <c r="C128" s="31">
        <v>26</v>
      </c>
      <c r="D128" s="31">
        <v>2660</v>
      </c>
      <c r="E128" s="35">
        <v>296.93909665401515</v>
      </c>
      <c r="F128" s="31">
        <v>49</v>
      </c>
      <c r="G128" s="31" t="s">
        <v>32</v>
      </c>
      <c r="H128" s="41">
        <v>11158.444125059135</v>
      </c>
      <c r="J128" s="40"/>
      <c r="K128" s="31">
        <f t="shared" si="4"/>
        <v>438.94522974139846</v>
      </c>
      <c r="L128" s="31">
        <f t="shared" si="5"/>
        <v>676</v>
      </c>
      <c r="M128" s="31">
        <f t="shared" si="6"/>
        <v>69.16</v>
      </c>
      <c r="N128" s="35">
        <f t="shared" si="7"/>
        <v>11158.444125059135</v>
      </c>
      <c r="AA128" s="40"/>
      <c r="AF128" s="39"/>
    </row>
    <row r="129" spans="2:32" x14ac:dyDescent="0.3">
      <c r="B129" s="42">
        <v>9983.67</v>
      </c>
      <c r="C129" s="31">
        <v>35</v>
      </c>
      <c r="D129" s="31">
        <v>2012.92</v>
      </c>
      <c r="E129" s="35">
        <v>183.73221371657414</v>
      </c>
      <c r="F129" s="31">
        <v>37</v>
      </c>
      <c r="G129" s="31" t="s">
        <v>32</v>
      </c>
      <c r="H129" s="41">
        <v>9041.0024249464313</v>
      </c>
      <c r="J129" s="40"/>
      <c r="K129" s="31">
        <f t="shared" si="4"/>
        <v>405.36190411818615</v>
      </c>
      <c r="L129" s="31">
        <f t="shared" si="5"/>
        <v>1225</v>
      </c>
      <c r="M129" s="31">
        <f t="shared" si="6"/>
        <v>70.452199999999991</v>
      </c>
      <c r="N129" s="35">
        <f t="shared" si="7"/>
        <v>9041.0024249464313</v>
      </c>
      <c r="AA129" s="40"/>
      <c r="AF129" s="39"/>
    </row>
    <row r="130" spans="2:32" x14ac:dyDescent="0.3">
      <c r="B130" s="42">
        <v>19961.099999999999</v>
      </c>
      <c r="C130" s="31">
        <v>51</v>
      </c>
      <c r="D130" s="31">
        <v>1050</v>
      </c>
      <c r="E130" s="35">
        <v>428.14910438148058</v>
      </c>
      <c r="F130" s="31">
        <v>34</v>
      </c>
      <c r="G130" s="31" t="s">
        <v>33</v>
      </c>
      <c r="H130" s="41">
        <v>19813.319379043493</v>
      </c>
      <c r="J130" s="40"/>
      <c r="K130" s="31">
        <f t="shared" si="4"/>
        <v>83.382166714031754</v>
      </c>
      <c r="L130" s="31">
        <f t="shared" si="5"/>
        <v>0</v>
      </c>
      <c r="M130" s="31">
        <f t="shared" si="6"/>
        <v>53.55</v>
      </c>
      <c r="N130" s="35">
        <f t="shared" si="7"/>
        <v>19813.319379043493</v>
      </c>
      <c r="AA130" s="40"/>
      <c r="AF130" s="39"/>
    </row>
    <row r="131" spans="2:32" x14ac:dyDescent="0.3">
      <c r="B131" s="42">
        <v>5813.96</v>
      </c>
      <c r="C131" s="31">
        <v>31</v>
      </c>
      <c r="D131" s="31">
        <v>1050</v>
      </c>
      <c r="E131" s="35">
        <v>74.458195214743725</v>
      </c>
      <c r="F131" s="31">
        <v>44</v>
      </c>
      <c r="G131" s="31" t="s">
        <v>32</v>
      </c>
      <c r="H131" s="41">
        <v>4704.4634422941317</v>
      </c>
      <c r="J131" s="40"/>
      <c r="K131" s="31">
        <f t="shared" si="4"/>
        <v>620.4824044788528</v>
      </c>
      <c r="L131" s="31">
        <f t="shared" si="5"/>
        <v>961</v>
      </c>
      <c r="M131" s="31">
        <f t="shared" si="6"/>
        <v>32.549999999999997</v>
      </c>
      <c r="N131" s="35">
        <f t="shared" si="7"/>
        <v>4704.4634422941317</v>
      </c>
      <c r="AA131" s="40"/>
      <c r="AF131" s="39"/>
    </row>
    <row r="132" spans="2:32" x14ac:dyDescent="0.3">
      <c r="B132" s="42">
        <v>6633.51</v>
      </c>
      <c r="C132" s="31">
        <v>39</v>
      </c>
      <c r="D132" s="31">
        <v>1050</v>
      </c>
      <c r="E132" s="35">
        <v>144.35462649153598</v>
      </c>
      <c r="F132" s="31">
        <v>31</v>
      </c>
      <c r="G132" s="31" t="s">
        <v>32</v>
      </c>
      <c r="H132" s="41">
        <v>5875.7601027519077</v>
      </c>
      <c r="J132" s="40"/>
      <c r="K132" s="31">
        <f t="shared" si="4"/>
        <v>225.48636501032769</v>
      </c>
      <c r="L132" s="31">
        <f t="shared" si="5"/>
        <v>1521</v>
      </c>
      <c r="M132" s="31">
        <f t="shared" si="6"/>
        <v>40.950000000000003</v>
      </c>
      <c r="N132" s="35">
        <f t="shared" si="7"/>
        <v>5875.7601027519077</v>
      </c>
      <c r="AA132" s="40"/>
      <c r="AF132" s="39"/>
    </row>
    <row r="133" spans="2:32" x14ac:dyDescent="0.3">
      <c r="B133" s="42">
        <v>4520.84</v>
      </c>
      <c r="C133" s="31">
        <v>27</v>
      </c>
      <c r="D133" s="31">
        <v>1050</v>
      </c>
      <c r="E133" s="35">
        <v>71.021903641981154</v>
      </c>
      <c r="F133" s="31">
        <v>50</v>
      </c>
      <c r="G133" s="31" t="s">
        <v>32</v>
      </c>
      <c r="H133" s="41">
        <v>3367.8615969493844</v>
      </c>
      <c r="J133" s="40"/>
      <c r="K133" s="31">
        <f t="shared" si="4"/>
        <v>739.20857239550492</v>
      </c>
      <c r="L133" s="31">
        <f t="shared" si="5"/>
        <v>729</v>
      </c>
      <c r="M133" s="31">
        <f t="shared" si="6"/>
        <v>28.35</v>
      </c>
      <c r="N133" s="35">
        <f t="shared" si="7"/>
        <v>3367.8615969493844</v>
      </c>
      <c r="AA133" s="40"/>
      <c r="AF133" s="39"/>
    </row>
    <row r="134" spans="2:32" x14ac:dyDescent="0.3">
      <c r="B134" s="42">
        <v>14590.93</v>
      </c>
      <c r="C134" s="31">
        <v>38</v>
      </c>
      <c r="D134" s="31">
        <v>2800</v>
      </c>
      <c r="E134" s="35">
        <v>311.5730415151221</v>
      </c>
      <c r="F134" s="31">
        <v>26</v>
      </c>
      <c r="G134" s="31" t="s">
        <v>32</v>
      </c>
      <c r="H134" s="41">
        <v>13764.855869462237</v>
      </c>
      <c r="J134" s="40"/>
      <c r="K134" s="31">
        <f t="shared" si="4"/>
        <v>233.65307744850793</v>
      </c>
      <c r="L134" s="31">
        <f t="shared" si="5"/>
        <v>1444</v>
      </c>
      <c r="M134" s="31">
        <f t="shared" si="6"/>
        <v>106.4</v>
      </c>
      <c r="N134" s="35">
        <f t="shared" si="7"/>
        <v>13764.855869462237</v>
      </c>
      <c r="AA134" s="40"/>
      <c r="AF134" s="39"/>
    </row>
    <row r="135" spans="2:32" x14ac:dyDescent="0.3">
      <c r="B135" s="42">
        <v>63351.16</v>
      </c>
      <c r="C135" s="31">
        <v>51</v>
      </c>
      <c r="D135" s="31">
        <v>2970.4545499999999</v>
      </c>
      <c r="E135" s="35">
        <v>2421.937964286346</v>
      </c>
      <c r="F135" s="31">
        <v>15</v>
      </c>
      <c r="G135" s="31" t="s">
        <v>33</v>
      </c>
      <c r="H135" s="41">
        <v>63232.427360968366</v>
      </c>
      <c r="J135" s="40"/>
      <c r="K135" s="31">
        <f t="shared" si="4"/>
        <v>18.397175694435763</v>
      </c>
      <c r="L135" s="31">
        <f t="shared" si="5"/>
        <v>0</v>
      </c>
      <c r="M135" s="31">
        <f t="shared" si="6"/>
        <v>151.49318205</v>
      </c>
      <c r="N135" s="35">
        <f t="shared" si="7"/>
        <v>63232.427360968366</v>
      </c>
      <c r="AA135" s="40"/>
      <c r="AF135" s="39"/>
    </row>
    <row r="136" spans="2:32" x14ac:dyDescent="0.3">
      <c r="B136" s="42">
        <v>38093.629999999997</v>
      </c>
      <c r="C136" s="31">
        <v>49</v>
      </c>
      <c r="D136" s="31">
        <v>1925</v>
      </c>
      <c r="E136" s="35">
        <v>450.06184325878047</v>
      </c>
      <c r="F136" s="31">
        <v>31</v>
      </c>
      <c r="G136" s="31" t="s">
        <v>32</v>
      </c>
      <c r="H136" s="41">
        <v>37084.824771183376</v>
      </c>
      <c r="J136" s="40"/>
      <c r="K136" s="31">
        <f t="shared" si="4"/>
        <v>132.59288894145942</v>
      </c>
      <c r="L136" s="31">
        <f t="shared" si="5"/>
        <v>2401</v>
      </c>
      <c r="M136" s="31">
        <f t="shared" si="6"/>
        <v>94.325000000000003</v>
      </c>
      <c r="N136" s="35">
        <f t="shared" si="7"/>
        <v>37084.824771183376</v>
      </c>
      <c r="AA136" s="40"/>
      <c r="AF136" s="39"/>
    </row>
    <row r="137" spans="2:32" x14ac:dyDescent="0.3">
      <c r="B137" s="42">
        <v>21378.63</v>
      </c>
      <c r="C137" s="31">
        <v>50</v>
      </c>
      <c r="D137" s="31">
        <v>2909.165</v>
      </c>
      <c r="E137" s="35">
        <v>1048.2480919955949</v>
      </c>
      <c r="F137" s="31">
        <v>11</v>
      </c>
      <c r="G137" s="31" t="s">
        <v>33</v>
      </c>
      <c r="H137" s="41">
        <v>21201.830312865546</v>
      </c>
      <c r="J137" s="40"/>
      <c r="K137" s="31">
        <f t="shared" si="4"/>
        <v>30.527901976982065</v>
      </c>
      <c r="L137" s="31">
        <f t="shared" si="5"/>
        <v>0</v>
      </c>
      <c r="M137" s="31">
        <f t="shared" si="6"/>
        <v>145.45824999999999</v>
      </c>
      <c r="N137" s="35">
        <f t="shared" si="7"/>
        <v>21201.830312865546</v>
      </c>
      <c r="AA137" s="40"/>
      <c r="AF137" s="39"/>
    </row>
    <row r="138" spans="2:32" x14ac:dyDescent="0.3">
      <c r="B138" s="42">
        <v>30549.43</v>
      </c>
      <c r="C138" s="31">
        <v>39</v>
      </c>
      <c r="D138" s="31">
        <v>2800</v>
      </c>
      <c r="E138" s="35">
        <v>582.38698820117099</v>
      </c>
      <c r="F138" s="31">
        <v>31</v>
      </c>
      <c r="G138" s="31" t="s">
        <v>32</v>
      </c>
      <c r="H138" s="41">
        <v>29770.163023868517</v>
      </c>
      <c r="J138" s="40"/>
      <c r="K138" s="31">
        <f t="shared" si="4"/>
        <v>149.04179138359649</v>
      </c>
      <c r="L138" s="31">
        <f t="shared" si="5"/>
        <v>1521</v>
      </c>
      <c r="M138" s="31">
        <f t="shared" si="6"/>
        <v>109.2</v>
      </c>
      <c r="N138" s="35">
        <f t="shared" si="7"/>
        <v>29770.163023868517</v>
      </c>
      <c r="AA138" s="40"/>
      <c r="AF138" s="39"/>
    </row>
    <row r="139" spans="2:32" x14ac:dyDescent="0.3">
      <c r="B139" s="42">
        <v>13486.79</v>
      </c>
      <c r="C139" s="31">
        <v>39</v>
      </c>
      <c r="D139" s="31">
        <v>2205.1687000000002</v>
      </c>
      <c r="E139" s="35">
        <v>375.17496555642163</v>
      </c>
      <c r="F139" s="31">
        <v>46</v>
      </c>
      <c r="G139" s="31" t="s">
        <v>32</v>
      </c>
      <c r="H139" s="41">
        <v>12587.56513126185</v>
      </c>
      <c r="J139" s="40"/>
      <c r="K139" s="31">
        <f t="shared" si="4"/>
        <v>270.37454391328527</v>
      </c>
      <c r="L139" s="31">
        <f t="shared" si="5"/>
        <v>1521</v>
      </c>
      <c r="M139" s="31">
        <f t="shared" si="6"/>
        <v>86.001579300000017</v>
      </c>
      <c r="N139" s="35">
        <f t="shared" si="7"/>
        <v>12587.56513126185</v>
      </c>
      <c r="AA139" s="40"/>
      <c r="AF139" s="39"/>
    </row>
    <row r="140" spans="2:32" x14ac:dyDescent="0.3">
      <c r="B140" s="42">
        <v>4599.8500000000004</v>
      </c>
      <c r="C140" s="31">
        <v>33</v>
      </c>
      <c r="D140" s="31">
        <v>1050</v>
      </c>
      <c r="E140" s="35">
        <v>80.274530325056091</v>
      </c>
      <c r="F140" s="31">
        <v>46</v>
      </c>
      <c r="G140" s="31" t="s">
        <v>33</v>
      </c>
      <c r="H140" s="41">
        <v>3794.5500673696365</v>
      </c>
      <c r="J140" s="40"/>
      <c r="K140" s="31">
        <f t="shared" si="4"/>
        <v>601.68523944541994</v>
      </c>
      <c r="L140" s="31">
        <f t="shared" si="5"/>
        <v>0</v>
      </c>
      <c r="M140" s="31">
        <f t="shared" si="6"/>
        <v>34.65</v>
      </c>
      <c r="N140" s="35">
        <f t="shared" si="7"/>
        <v>3794.5500673696365</v>
      </c>
      <c r="AA140" s="40"/>
      <c r="AF140" s="39"/>
    </row>
    <row r="141" spans="2:32" x14ac:dyDescent="0.3">
      <c r="B141" s="42">
        <v>5952.45</v>
      </c>
      <c r="C141" s="31">
        <v>51</v>
      </c>
      <c r="D141" s="31">
        <v>175</v>
      </c>
      <c r="E141" s="35">
        <v>87.11321593917431</v>
      </c>
      <c r="F141" s="31">
        <v>24</v>
      </c>
      <c r="G141" s="31" t="s">
        <v>32</v>
      </c>
      <c r="H141" s="41">
        <v>5054.0906327651073</v>
      </c>
      <c r="J141" s="40"/>
      <c r="K141" s="31">
        <f t="shared" si="4"/>
        <v>48.213120761522525</v>
      </c>
      <c r="L141" s="31">
        <f t="shared" si="5"/>
        <v>2601</v>
      </c>
      <c r="M141" s="31">
        <f t="shared" si="6"/>
        <v>8.9250000000000007</v>
      </c>
      <c r="N141" s="35">
        <f t="shared" si="7"/>
        <v>5054.0906327651073</v>
      </c>
      <c r="AA141" s="40"/>
      <c r="AF141" s="39"/>
    </row>
    <row r="142" spans="2:32" x14ac:dyDescent="0.3">
      <c r="B142" s="42">
        <v>15708.23</v>
      </c>
      <c r="C142" s="31">
        <v>55</v>
      </c>
      <c r="D142" s="31">
        <v>1050</v>
      </c>
      <c r="E142" s="35">
        <v>643.3331266614299</v>
      </c>
      <c r="F142" s="31">
        <v>20</v>
      </c>
      <c r="G142" s="31" t="s">
        <v>32</v>
      </c>
      <c r="H142" s="41">
        <v>14695.869494409133</v>
      </c>
      <c r="J142" s="40"/>
      <c r="K142" s="31">
        <f t="shared" si="4"/>
        <v>32.642497533088751</v>
      </c>
      <c r="L142" s="31">
        <f t="shared" si="5"/>
        <v>3025</v>
      </c>
      <c r="M142" s="31">
        <f t="shared" si="6"/>
        <v>57.75</v>
      </c>
      <c r="N142" s="35">
        <f t="shared" si="7"/>
        <v>14695.869494409133</v>
      </c>
      <c r="AA142" s="40"/>
      <c r="AF142" s="39"/>
    </row>
    <row r="143" spans="2:32" x14ac:dyDescent="0.3">
      <c r="B143" s="42">
        <v>3696.64</v>
      </c>
      <c r="C143" s="31">
        <v>31</v>
      </c>
      <c r="D143" s="31">
        <v>1050</v>
      </c>
      <c r="E143" s="35">
        <v>74.236409420273688</v>
      </c>
      <c r="F143" s="31">
        <v>39</v>
      </c>
      <c r="G143" s="31" t="s">
        <v>32</v>
      </c>
      <c r="H143" s="41">
        <v>2632.6281180241635</v>
      </c>
      <c r="J143" s="40"/>
      <c r="K143" s="31">
        <f t="shared" si="4"/>
        <v>551.61611828732532</v>
      </c>
      <c r="L143" s="31">
        <f t="shared" si="5"/>
        <v>961</v>
      </c>
      <c r="M143" s="31">
        <f t="shared" si="6"/>
        <v>32.549999999999997</v>
      </c>
      <c r="N143" s="35">
        <f t="shared" si="7"/>
        <v>2632.6281180241635</v>
      </c>
      <c r="AA143" s="40"/>
      <c r="AF143" s="39"/>
    </row>
    <row r="144" spans="2:32" x14ac:dyDescent="0.3">
      <c r="B144" s="42">
        <v>1264.19</v>
      </c>
      <c r="C144" s="31">
        <v>28</v>
      </c>
      <c r="D144" s="31">
        <v>1050</v>
      </c>
      <c r="E144" s="35">
        <v>155.99315507498906</v>
      </c>
      <c r="F144" s="31">
        <v>41</v>
      </c>
      <c r="G144" s="31" t="s">
        <v>32</v>
      </c>
      <c r="H144" s="41">
        <v>677.10459342214199</v>
      </c>
      <c r="J144" s="40"/>
      <c r="K144" s="31">
        <f t="shared" si="4"/>
        <v>275.97364755719565</v>
      </c>
      <c r="L144" s="31">
        <f t="shared" si="5"/>
        <v>784</v>
      </c>
      <c r="M144" s="31">
        <f t="shared" si="6"/>
        <v>29.4</v>
      </c>
      <c r="N144" s="35">
        <f t="shared" si="7"/>
        <v>677.10459342214199</v>
      </c>
      <c r="AA144" s="40"/>
      <c r="AF144" s="39"/>
    </row>
    <row r="145" spans="2:32" x14ac:dyDescent="0.3">
      <c r="B145" s="42">
        <v>3293.07</v>
      </c>
      <c r="C145" s="31">
        <v>29</v>
      </c>
      <c r="D145" s="31">
        <v>1050</v>
      </c>
      <c r="E145" s="35">
        <v>70.329368748968903</v>
      </c>
      <c r="F145" s="31">
        <v>41</v>
      </c>
      <c r="G145" s="31" t="s">
        <v>32</v>
      </c>
      <c r="H145" s="41">
        <v>2213.5690006616978</v>
      </c>
      <c r="J145" s="40"/>
      <c r="K145" s="31">
        <f t="shared" si="4"/>
        <v>612.11981233133361</v>
      </c>
      <c r="L145" s="31">
        <f t="shared" si="5"/>
        <v>841</v>
      </c>
      <c r="M145" s="31">
        <f t="shared" si="6"/>
        <v>30.45</v>
      </c>
      <c r="N145" s="35">
        <f t="shared" si="7"/>
        <v>2213.5690006616978</v>
      </c>
      <c r="AA145" s="40"/>
      <c r="AF145" s="39"/>
    </row>
    <row r="146" spans="2:32" x14ac:dyDescent="0.3">
      <c r="B146" s="42">
        <v>12335.38</v>
      </c>
      <c r="C146" s="31">
        <v>34</v>
      </c>
      <c r="D146" s="31">
        <v>1050</v>
      </c>
      <c r="E146" s="35">
        <v>219.49602240795926</v>
      </c>
      <c r="F146" s="31">
        <v>46</v>
      </c>
      <c r="G146" s="31" t="s">
        <v>33</v>
      </c>
      <c r="H146" s="41">
        <v>12006.935222244378</v>
      </c>
      <c r="J146" s="40"/>
      <c r="K146" s="31">
        <f t="shared" si="4"/>
        <v>220.04954563699906</v>
      </c>
      <c r="L146" s="31">
        <f t="shared" si="5"/>
        <v>0</v>
      </c>
      <c r="M146" s="31">
        <f t="shared" si="6"/>
        <v>35.700000000000003</v>
      </c>
      <c r="N146" s="35">
        <f t="shared" si="7"/>
        <v>12006.935222244378</v>
      </c>
      <c r="AA146" s="40"/>
      <c r="AF146" s="39"/>
    </row>
    <row r="147" spans="2:32" x14ac:dyDescent="0.3">
      <c r="B147" s="42">
        <v>5921</v>
      </c>
      <c r="C147" s="31">
        <v>37</v>
      </c>
      <c r="D147" s="31">
        <v>1050</v>
      </c>
      <c r="E147" s="35">
        <v>101.23007958144417</v>
      </c>
      <c r="F147" s="31">
        <v>38</v>
      </c>
      <c r="G147" s="31" t="s">
        <v>32</v>
      </c>
      <c r="H147" s="41">
        <v>4935.0766000991734</v>
      </c>
      <c r="J147" s="40"/>
      <c r="K147" s="31">
        <f t="shared" si="4"/>
        <v>394.15162138540694</v>
      </c>
      <c r="L147" s="31">
        <f t="shared" si="5"/>
        <v>1369</v>
      </c>
      <c r="M147" s="31">
        <f t="shared" si="6"/>
        <v>38.85</v>
      </c>
      <c r="N147" s="35">
        <f t="shared" si="7"/>
        <v>4935.0766000991734</v>
      </c>
      <c r="AA147" s="40"/>
      <c r="AF147" s="39"/>
    </row>
    <row r="148" spans="2:32" x14ac:dyDescent="0.3">
      <c r="B148" s="42">
        <v>4853.75</v>
      </c>
      <c r="C148" s="31">
        <v>26</v>
      </c>
      <c r="D148" s="31">
        <v>1925</v>
      </c>
      <c r="E148" s="35">
        <v>123.72779018832699</v>
      </c>
      <c r="F148" s="31">
        <v>44</v>
      </c>
      <c r="G148" s="31" t="s">
        <v>32</v>
      </c>
      <c r="H148" s="41">
        <v>3758.6306605980053</v>
      </c>
      <c r="J148" s="40"/>
      <c r="K148" s="31">
        <f t="shared" si="4"/>
        <v>684.56730594701071</v>
      </c>
      <c r="L148" s="31">
        <f t="shared" si="5"/>
        <v>676</v>
      </c>
      <c r="M148" s="31">
        <f t="shared" si="6"/>
        <v>50.05</v>
      </c>
      <c r="N148" s="35">
        <f t="shared" si="7"/>
        <v>3758.6306605980053</v>
      </c>
      <c r="AA148" s="40"/>
      <c r="AF148" s="39"/>
    </row>
    <row r="149" spans="2:32" x14ac:dyDescent="0.3">
      <c r="B149" s="42">
        <v>18823.099999999999</v>
      </c>
      <c r="C149" s="31">
        <v>34</v>
      </c>
      <c r="D149" s="31">
        <v>2800</v>
      </c>
      <c r="E149" s="35">
        <v>390.22984913832687</v>
      </c>
      <c r="F149" s="31">
        <v>31</v>
      </c>
      <c r="G149" s="31" t="s">
        <v>32</v>
      </c>
      <c r="H149" s="41">
        <v>18133.311493954348</v>
      </c>
      <c r="J149" s="40"/>
      <c r="K149" s="31">
        <f t="shared" si="4"/>
        <v>222.43301016481581</v>
      </c>
      <c r="L149" s="31">
        <f t="shared" si="5"/>
        <v>1156</v>
      </c>
      <c r="M149" s="31">
        <f t="shared" si="6"/>
        <v>95.2</v>
      </c>
      <c r="N149" s="35">
        <f t="shared" si="7"/>
        <v>18133.311493954348</v>
      </c>
      <c r="AA149" s="40"/>
      <c r="AF149" s="39"/>
    </row>
    <row r="150" spans="2:32" x14ac:dyDescent="0.3">
      <c r="B150" s="42">
        <v>18830.78</v>
      </c>
      <c r="C150" s="31">
        <v>38</v>
      </c>
      <c r="D150" s="31">
        <v>1400</v>
      </c>
      <c r="E150" s="35">
        <v>237.72854528813716</v>
      </c>
      <c r="F150" s="31">
        <v>27</v>
      </c>
      <c r="G150" s="31" t="s">
        <v>32</v>
      </c>
      <c r="H150" s="41">
        <v>18151.126870402182</v>
      </c>
      <c r="J150" s="40"/>
      <c r="K150" s="31">
        <f t="shared" si="4"/>
        <v>159.00488497998751</v>
      </c>
      <c r="L150" s="31">
        <f t="shared" si="5"/>
        <v>1444</v>
      </c>
      <c r="M150" s="31">
        <f t="shared" si="6"/>
        <v>53.2</v>
      </c>
      <c r="N150" s="35">
        <f t="shared" si="7"/>
        <v>18151.126870402182</v>
      </c>
      <c r="AA150" s="40"/>
      <c r="AF150" s="39"/>
    </row>
    <row r="151" spans="2:32" x14ac:dyDescent="0.3">
      <c r="B151" s="42">
        <v>10673.45</v>
      </c>
      <c r="C151" s="31">
        <v>27</v>
      </c>
      <c r="D151" s="31">
        <v>1050</v>
      </c>
      <c r="E151" s="35">
        <v>266.10587653515182</v>
      </c>
      <c r="F151" s="31">
        <v>43</v>
      </c>
      <c r="G151" s="31" t="s">
        <v>32</v>
      </c>
      <c r="H151" s="41">
        <v>10188.432498395323</v>
      </c>
      <c r="J151" s="40"/>
      <c r="K151" s="31">
        <f t="shared" si="4"/>
        <v>169.66930827638379</v>
      </c>
      <c r="L151" s="31">
        <f t="shared" si="5"/>
        <v>729</v>
      </c>
      <c r="M151" s="31">
        <f t="shared" si="6"/>
        <v>28.35</v>
      </c>
      <c r="N151" s="35">
        <f t="shared" si="7"/>
        <v>10188.432498395323</v>
      </c>
      <c r="AA151" s="40"/>
      <c r="AF151" s="39"/>
    </row>
    <row r="152" spans="2:32" x14ac:dyDescent="0.3">
      <c r="B152" s="42">
        <v>5647.18</v>
      </c>
      <c r="C152" s="31">
        <v>32</v>
      </c>
      <c r="D152" s="31">
        <v>1050</v>
      </c>
      <c r="E152" s="35">
        <v>133.90559205441519</v>
      </c>
      <c r="F152" s="31">
        <v>28</v>
      </c>
      <c r="G152" s="31" t="s">
        <v>32</v>
      </c>
      <c r="H152" s="41">
        <v>5055.67992717783</v>
      </c>
      <c r="J152" s="40"/>
      <c r="K152" s="31">
        <f t="shared" si="4"/>
        <v>219.55767155753082</v>
      </c>
      <c r="L152" s="31">
        <f t="shared" si="5"/>
        <v>1024</v>
      </c>
      <c r="M152" s="31">
        <f t="shared" si="6"/>
        <v>33.6</v>
      </c>
      <c r="N152" s="35">
        <f t="shared" si="7"/>
        <v>5055.67992717783</v>
      </c>
      <c r="AA152" s="40"/>
      <c r="AF152" s="39"/>
    </row>
    <row r="153" spans="2:32" x14ac:dyDescent="0.3">
      <c r="B153" s="42">
        <v>2239.73</v>
      </c>
      <c r="C153" s="31">
        <v>35</v>
      </c>
      <c r="D153" s="31">
        <v>175</v>
      </c>
      <c r="E153" s="35">
        <v>23.636165761216155</v>
      </c>
      <c r="F153" s="31">
        <v>40</v>
      </c>
      <c r="G153" s="31" t="s">
        <v>32</v>
      </c>
      <c r="H153" s="41">
        <v>1472.859889583729</v>
      </c>
      <c r="J153" s="40"/>
      <c r="K153" s="31">
        <f t="shared" ref="K153:K216" si="8">D153*F153/E153</f>
        <v>296.15632546823991</v>
      </c>
      <c r="L153" s="31">
        <f t="shared" ref="L153:L216" si="9">IF(G153="F",0,C153^2)</f>
        <v>1225</v>
      </c>
      <c r="M153" s="31">
        <f t="shared" ref="M153:M216" si="10">C153*D153/1000</f>
        <v>6.125</v>
      </c>
      <c r="N153" s="35">
        <f t="shared" ref="N153:N216" si="11">H153</f>
        <v>1472.859889583729</v>
      </c>
      <c r="AA153" s="40"/>
      <c r="AF153" s="39"/>
    </row>
    <row r="154" spans="2:32" x14ac:dyDescent="0.3">
      <c r="B154" s="42">
        <v>5377.09</v>
      </c>
      <c r="C154" s="31">
        <v>31</v>
      </c>
      <c r="D154" s="31">
        <v>1050</v>
      </c>
      <c r="E154" s="35">
        <v>69.263635583508943</v>
      </c>
      <c r="F154" s="31">
        <v>44</v>
      </c>
      <c r="G154" s="31" t="s">
        <v>32</v>
      </c>
      <c r="H154" s="41">
        <v>4261.0347714850996</v>
      </c>
      <c r="J154" s="40"/>
      <c r="K154" s="31">
        <f t="shared" si="8"/>
        <v>667.01667636689592</v>
      </c>
      <c r="L154" s="31">
        <f t="shared" si="9"/>
        <v>961</v>
      </c>
      <c r="M154" s="31">
        <f t="shared" si="10"/>
        <v>32.549999999999997</v>
      </c>
      <c r="N154" s="35">
        <f t="shared" si="11"/>
        <v>4261.0347714850996</v>
      </c>
      <c r="AA154" s="40"/>
      <c r="AF154" s="39"/>
    </row>
    <row r="155" spans="2:32" x14ac:dyDescent="0.3">
      <c r="B155" s="42">
        <v>6224.67</v>
      </c>
      <c r="C155" s="31">
        <v>31</v>
      </c>
      <c r="D155" s="31">
        <v>1050</v>
      </c>
      <c r="E155" s="35">
        <v>74.458195214743725</v>
      </c>
      <c r="F155" s="31">
        <v>50</v>
      </c>
      <c r="G155" s="31" t="s">
        <v>33</v>
      </c>
      <c r="H155" s="41">
        <v>5331.9228171844989</v>
      </c>
      <c r="J155" s="40"/>
      <c r="K155" s="31">
        <f t="shared" si="8"/>
        <v>705.09364145324184</v>
      </c>
      <c r="L155" s="31">
        <f t="shared" si="9"/>
        <v>0</v>
      </c>
      <c r="M155" s="31">
        <f t="shared" si="10"/>
        <v>32.549999999999997</v>
      </c>
      <c r="N155" s="35">
        <f t="shared" si="11"/>
        <v>5331.9228171844989</v>
      </c>
      <c r="AA155" s="40"/>
      <c r="AF155" s="39"/>
    </row>
    <row r="156" spans="2:32" x14ac:dyDescent="0.3">
      <c r="B156" s="42">
        <v>40869.22</v>
      </c>
      <c r="C156" s="31">
        <v>40</v>
      </c>
      <c r="D156" s="31">
        <v>2800</v>
      </c>
      <c r="E156" s="35">
        <v>771.50127617232943</v>
      </c>
      <c r="F156" s="31">
        <v>45</v>
      </c>
      <c r="G156" s="31" t="s">
        <v>32</v>
      </c>
      <c r="H156" s="41">
        <v>40133.224551118896</v>
      </c>
      <c r="J156" s="40"/>
      <c r="K156" s="31">
        <f t="shared" si="8"/>
        <v>163.31794112529181</v>
      </c>
      <c r="L156" s="31">
        <f t="shared" si="9"/>
        <v>1600</v>
      </c>
      <c r="M156" s="31">
        <f t="shared" si="10"/>
        <v>112</v>
      </c>
      <c r="N156" s="35">
        <f t="shared" si="11"/>
        <v>40133.224551118896</v>
      </c>
      <c r="AA156" s="40"/>
      <c r="AF156" s="39"/>
    </row>
    <row r="157" spans="2:32" x14ac:dyDescent="0.3">
      <c r="B157" s="42">
        <v>17967.439999999999</v>
      </c>
      <c r="C157" s="31">
        <v>45</v>
      </c>
      <c r="D157" s="31">
        <v>1050</v>
      </c>
      <c r="E157" s="35">
        <v>355.85698811412811</v>
      </c>
      <c r="F157" s="31">
        <v>30</v>
      </c>
      <c r="G157" s="31" t="s">
        <v>33</v>
      </c>
      <c r="H157" s="41">
        <v>17795.238278460303</v>
      </c>
      <c r="J157" s="40"/>
      <c r="K157" s="31">
        <f t="shared" si="8"/>
        <v>88.518705693921987</v>
      </c>
      <c r="L157" s="31">
        <f t="shared" si="9"/>
        <v>0</v>
      </c>
      <c r="M157" s="31">
        <f t="shared" si="10"/>
        <v>47.25</v>
      </c>
      <c r="N157" s="35">
        <f t="shared" si="11"/>
        <v>17795.238278460303</v>
      </c>
      <c r="AA157" s="40"/>
      <c r="AF157" s="39"/>
    </row>
    <row r="158" spans="2:32" x14ac:dyDescent="0.3">
      <c r="B158" s="42">
        <v>11313.54</v>
      </c>
      <c r="C158" s="31">
        <v>30</v>
      </c>
      <c r="D158" s="31">
        <v>3048.1447499999999</v>
      </c>
      <c r="E158" s="35">
        <v>340.36374144044868</v>
      </c>
      <c r="F158" s="31">
        <v>50</v>
      </c>
      <c r="G158" s="31" t="s">
        <v>32</v>
      </c>
      <c r="H158" s="41">
        <v>10427.237046826647</v>
      </c>
      <c r="J158" s="40"/>
      <c r="K158" s="31">
        <f t="shared" si="8"/>
        <v>447.77753604129344</v>
      </c>
      <c r="L158" s="31">
        <f t="shared" si="9"/>
        <v>900</v>
      </c>
      <c r="M158" s="31">
        <f t="shared" si="10"/>
        <v>91.444342500000005</v>
      </c>
      <c r="N158" s="35">
        <f t="shared" si="11"/>
        <v>10427.237046826647</v>
      </c>
      <c r="AA158" s="40"/>
      <c r="AF158" s="39"/>
    </row>
    <row r="159" spans="2:32" x14ac:dyDescent="0.3">
      <c r="B159" s="42">
        <v>9842.94</v>
      </c>
      <c r="C159" s="31">
        <v>39</v>
      </c>
      <c r="D159" s="31">
        <v>1944.35185</v>
      </c>
      <c r="E159" s="35">
        <v>238.75404003472732</v>
      </c>
      <c r="F159" s="31">
        <v>21</v>
      </c>
      <c r="G159" s="31" t="s">
        <v>33</v>
      </c>
      <c r="H159" s="41">
        <v>9580.5671796702245</v>
      </c>
      <c r="J159" s="40"/>
      <c r="K159" s="31">
        <f t="shared" si="8"/>
        <v>171.01863006825343</v>
      </c>
      <c r="L159" s="31">
        <f t="shared" si="9"/>
        <v>0</v>
      </c>
      <c r="M159" s="31">
        <f t="shared" si="10"/>
        <v>75.829722149999995</v>
      </c>
      <c r="N159" s="35">
        <f t="shared" si="11"/>
        <v>9580.5671796702245</v>
      </c>
      <c r="AA159" s="40"/>
      <c r="AF159" s="39"/>
    </row>
    <row r="160" spans="2:32" x14ac:dyDescent="0.3">
      <c r="B160" s="42">
        <v>9056.48</v>
      </c>
      <c r="C160" s="31">
        <v>26</v>
      </c>
      <c r="D160" s="31">
        <v>3540.6840000000002</v>
      </c>
      <c r="E160" s="35">
        <v>288.73992390882125</v>
      </c>
      <c r="F160" s="31">
        <v>50</v>
      </c>
      <c r="G160" s="31" t="s">
        <v>32</v>
      </c>
      <c r="H160" s="41">
        <v>8028.5700729397631</v>
      </c>
      <c r="J160" s="40"/>
      <c r="K160" s="31">
        <f t="shared" si="8"/>
        <v>613.1268499464735</v>
      </c>
      <c r="L160" s="31">
        <f t="shared" si="9"/>
        <v>676</v>
      </c>
      <c r="M160" s="31">
        <f t="shared" si="10"/>
        <v>92.057783999999998</v>
      </c>
      <c r="N160" s="35">
        <f t="shared" si="11"/>
        <v>8028.5700729397631</v>
      </c>
      <c r="AA160" s="40"/>
      <c r="AF160" s="39"/>
    </row>
    <row r="161" spans="2:32" x14ac:dyDescent="0.3">
      <c r="B161" s="42">
        <v>16039.18</v>
      </c>
      <c r="C161" s="31">
        <v>37</v>
      </c>
      <c r="D161" s="31">
        <v>2800</v>
      </c>
      <c r="E161" s="35">
        <v>290.19176599997093</v>
      </c>
      <c r="F161" s="31">
        <v>38</v>
      </c>
      <c r="G161" s="31" t="s">
        <v>33</v>
      </c>
      <c r="H161" s="41">
        <v>15533.934190189875</v>
      </c>
      <c r="J161" s="40"/>
      <c r="K161" s="31">
        <f t="shared" si="8"/>
        <v>366.65409727721448</v>
      </c>
      <c r="L161" s="31">
        <f t="shared" si="9"/>
        <v>0</v>
      </c>
      <c r="M161" s="31">
        <f t="shared" si="10"/>
        <v>103.6</v>
      </c>
      <c r="N161" s="35">
        <f t="shared" si="11"/>
        <v>15533.934190189875</v>
      </c>
      <c r="AA161" s="40"/>
      <c r="AF161" s="39"/>
    </row>
    <row r="162" spans="2:32" x14ac:dyDescent="0.3">
      <c r="B162" s="42">
        <v>16651.16</v>
      </c>
      <c r="C162" s="31">
        <v>33</v>
      </c>
      <c r="D162" s="31">
        <v>3500</v>
      </c>
      <c r="E162" s="35">
        <v>287.64951082216703</v>
      </c>
      <c r="F162" s="31">
        <v>50</v>
      </c>
      <c r="G162" s="31" t="s">
        <v>33</v>
      </c>
      <c r="H162" s="41">
        <v>15830.01482889032</v>
      </c>
      <c r="J162" s="40"/>
      <c r="K162" s="31">
        <f t="shared" si="8"/>
        <v>608.37927205163885</v>
      </c>
      <c r="L162" s="31">
        <f t="shared" si="9"/>
        <v>0</v>
      </c>
      <c r="M162" s="31">
        <f t="shared" si="10"/>
        <v>115.5</v>
      </c>
      <c r="N162" s="35">
        <f t="shared" si="11"/>
        <v>15830.01482889032</v>
      </c>
      <c r="AA162" s="40"/>
      <c r="AF162" s="39"/>
    </row>
    <row r="163" spans="2:32" x14ac:dyDescent="0.3">
      <c r="B163" s="42">
        <v>16221.15</v>
      </c>
      <c r="C163" s="31">
        <v>33</v>
      </c>
      <c r="D163" s="31">
        <v>3500</v>
      </c>
      <c r="E163" s="35">
        <v>287.64951082216703</v>
      </c>
      <c r="F163" s="31">
        <v>47</v>
      </c>
      <c r="G163" s="31" t="s">
        <v>33</v>
      </c>
      <c r="H163" s="41">
        <v>15436.758703647567</v>
      </c>
      <c r="J163" s="40"/>
      <c r="K163" s="31">
        <f t="shared" si="8"/>
        <v>571.87651572854054</v>
      </c>
      <c r="L163" s="31">
        <f t="shared" si="9"/>
        <v>0</v>
      </c>
      <c r="M163" s="31">
        <f t="shared" si="10"/>
        <v>115.5</v>
      </c>
      <c r="N163" s="35">
        <f t="shared" si="11"/>
        <v>15436.758703647567</v>
      </c>
      <c r="AA163" s="40"/>
      <c r="AF163" s="39"/>
    </row>
    <row r="164" spans="2:32" x14ac:dyDescent="0.3">
      <c r="B164" s="42">
        <v>3670.5</v>
      </c>
      <c r="C164" s="31">
        <v>29</v>
      </c>
      <c r="D164" s="31">
        <v>1050</v>
      </c>
      <c r="E164" s="35">
        <v>75.603866282339126</v>
      </c>
      <c r="F164" s="31">
        <v>48</v>
      </c>
      <c r="G164" s="31" t="s">
        <v>32</v>
      </c>
      <c r="H164" s="41">
        <v>2564.0734922602223</v>
      </c>
      <c r="J164" s="40"/>
      <c r="K164" s="31">
        <f t="shared" si="8"/>
        <v>666.63257420967784</v>
      </c>
      <c r="L164" s="31">
        <f t="shared" si="9"/>
        <v>841</v>
      </c>
      <c r="M164" s="31">
        <f t="shared" si="10"/>
        <v>30.45</v>
      </c>
      <c r="N164" s="35">
        <f t="shared" si="11"/>
        <v>2564.0734922602223</v>
      </c>
      <c r="AA164" s="40"/>
      <c r="AF164" s="39"/>
    </row>
    <row r="165" spans="2:32" x14ac:dyDescent="0.3">
      <c r="B165" s="42">
        <v>10406.19</v>
      </c>
      <c r="C165" s="31">
        <v>43</v>
      </c>
      <c r="D165" s="31">
        <v>1050</v>
      </c>
      <c r="E165" s="35">
        <v>179.0723731491772</v>
      </c>
      <c r="F165" s="31">
        <v>37</v>
      </c>
      <c r="G165" s="31" t="s">
        <v>32</v>
      </c>
      <c r="H165" s="41">
        <v>9548.748149247569</v>
      </c>
      <c r="J165" s="40"/>
      <c r="K165" s="31">
        <f t="shared" si="8"/>
        <v>216.95138851840534</v>
      </c>
      <c r="L165" s="31">
        <f t="shared" si="9"/>
        <v>1849</v>
      </c>
      <c r="M165" s="31">
        <f t="shared" si="10"/>
        <v>45.15</v>
      </c>
      <c r="N165" s="35">
        <f t="shared" si="11"/>
        <v>9548.748149247569</v>
      </c>
      <c r="AA165" s="40"/>
      <c r="AF165" s="39"/>
    </row>
    <row r="166" spans="2:32" x14ac:dyDescent="0.3">
      <c r="B166" s="42">
        <v>3940.34</v>
      </c>
      <c r="C166" s="31">
        <v>33</v>
      </c>
      <c r="D166" s="31">
        <v>1050</v>
      </c>
      <c r="E166" s="35">
        <v>86.294853246650121</v>
      </c>
      <c r="F166" s="31">
        <v>30</v>
      </c>
      <c r="G166" s="31" t="s">
        <v>32</v>
      </c>
      <c r="H166" s="41">
        <v>3145.9283608130613</v>
      </c>
      <c r="J166" s="40"/>
      <c r="K166" s="31">
        <f t="shared" si="8"/>
        <v>365.02756323098328</v>
      </c>
      <c r="L166" s="31">
        <f t="shared" si="9"/>
        <v>1089</v>
      </c>
      <c r="M166" s="31">
        <f t="shared" si="10"/>
        <v>34.65</v>
      </c>
      <c r="N166" s="35">
        <f t="shared" si="11"/>
        <v>3145.9283608130613</v>
      </c>
      <c r="AA166" s="40"/>
      <c r="AF166" s="39"/>
    </row>
    <row r="167" spans="2:32" x14ac:dyDescent="0.3">
      <c r="B167" s="42">
        <v>4065.05</v>
      </c>
      <c r="C167" s="31">
        <v>30</v>
      </c>
      <c r="D167" s="31">
        <v>1050</v>
      </c>
      <c r="E167" s="35">
        <v>77.512982710365705</v>
      </c>
      <c r="F167" s="31">
        <v>50</v>
      </c>
      <c r="G167" s="31" t="s">
        <v>32</v>
      </c>
      <c r="H167" s="41">
        <v>2883.4401973898393</v>
      </c>
      <c r="J167" s="40"/>
      <c r="K167" s="31">
        <f t="shared" si="8"/>
        <v>677.30589333881028</v>
      </c>
      <c r="L167" s="31">
        <f t="shared" si="9"/>
        <v>900</v>
      </c>
      <c r="M167" s="31">
        <f t="shared" si="10"/>
        <v>31.5</v>
      </c>
      <c r="N167" s="35">
        <f t="shared" si="11"/>
        <v>2883.4401973898393</v>
      </c>
      <c r="AA167" s="40"/>
      <c r="AF167" s="39"/>
    </row>
    <row r="168" spans="2:32" x14ac:dyDescent="0.3">
      <c r="B168" s="42">
        <v>5168.05</v>
      </c>
      <c r="C168" s="31">
        <v>44</v>
      </c>
      <c r="D168" s="31">
        <v>175</v>
      </c>
      <c r="E168" s="35">
        <v>108.04585268792191</v>
      </c>
      <c r="F168" s="31">
        <v>30</v>
      </c>
      <c r="G168" s="31" t="s">
        <v>32</v>
      </c>
      <c r="H168" s="41">
        <v>4436.8465069491267</v>
      </c>
      <c r="J168" s="40"/>
      <c r="K168" s="31">
        <f t="shared" si="8"/>
        <v>48.590481442763242</v>
      </c>
      <c r="L168" s="31">
        <f t="shared" si="9"/>
        <v>1936</v>
      </c>
      <c r="M168" s="31">
        <f t="shared" si="10"/>
        <v>7.7</v>
      </c>
      <c r="N168" s="35">
        <f t="shared" si="11"/>
        <v>4436.8465069491267</v>
      </c>
      <c r="AA168" s="40"/>
      <c r="AF168" s="39"/>
    </row>
    <row r="169" spans="2:32" x14ac:dyDescent="0.3">
      <c r="B169" s="42">
        <v>10068.59</v>
      </c>
      <c r="C169" s="31">
        <v>37</v>
      </c>
      <c r="D169" s="31">
        <v>1050</v>
      </c>
      <c r="E169" s="35">
        <v>175.45873600205724</v>
      </c>
      <c r="F169" s="31">
        <v>38</v>
      </c>
      <c r="G169" s="31" t="s">
        <v>33</v>
      </c>
      <c r="H169" s="41">
        <v>9682.0444622991836</v>
      </c>
      <c r="J169" s="40"/>
      <c r="K169" s="31">
        <f t="shared" si="8"/>
        <v>227.40389512171214</v>
      </c>
      <c r="L169" s="31">
        <f t="shared" si="9"/>
        <v>0</v>
      </c>
      <c r="M169" s="31">
        <f t="shared" si="10"/>
        <v>38.85</v>
      </c>
      <c r="N169" s="35">
        <f t="shared" si="11"/>
        <v>9682.0444622991836</v>
      </c>
      <c r="AA169" s="40"/>
      <c r="AF169" s="39"/>
    </row>
    <row r="170" spans="2:32" x14ac:dyDescent="0.3">
      <c r="B170" s="42">
        <v>10578.33</v>
      </c>
      <c r="C170" s="31">
        <v>41</v>
      </c>
      <c r="D170" s="31">
        <v>3500</v>
      </c>
      <c r="E170" s="35">
        <v>506.61070949227911</v>
      </c>
      <c r="F170" s="31">
        <v>10</v>
      </c>
      <c r="G170" s="31" t="s">
        <v>32</v>
      </c>
      <c r="H170" s="41">
        <v>9841.4072030594562</v>
      </c>
      <c r="J170" s="40"/>
      <c r="K170" s="31">
        <f t="shared" si="8"/>
        <v>69.086577413802999</v>
      </c>
      <c r="L170" s="31">
        <f t="shared" si="9"/>
        <v>1681</v>
      </c>
      <c r="M170" s="31">
        <f t="shared" si="10"/>
        <v>143.5</v>
      </c>
      <c r="N170" s="35">
        <f t="shared" si="11"/>
        <v>9841.4072030594562</v>
      </c>
      <c r="AA170" s="40"/>
      <c r="AF170" s="39"/>
    </row>
    <row r="171" spans="2:32" x14ac:dyDescent="0.3">
      <c r="B171" s="42">
        <v>29708.39</v>
      </c>
      <c r="C171" s="31">
        <v>53</v>
      </c>
      <c r="D171" s="31">
        <v>1750</v>
      </c>
      <c r="E171" s="35">
        <v>891.36666900611056</v>
      </c>
      <c r="F171" s="31">
        <v>26</v>
      </c>
      <c r="G171" s="31" t="s">
        <v>32</v>
      </c>
      <c r="H171" s="41">
        <v>28661.031458684502</v>
      </c>
      <c r="J171" s="40"/>
      <c r="K171" s="31">
        <f t="shared" si="8"/>
        <v>51.045211339047817</v>
      </c>
      <c r="L171" s="31">
        <f t="shared" si="9"/>
        <v>2809</v>
      </c>
      <c r="M171" s="31">
        <f t="shared" si="10"/>
        <v>92.75</v>
      </c>
      <c r="N171" s="35">
        <f t="shared" si="11"/>
        <v>28661.031458684502</v>
      </c>
      <c r="AA171" s="40"/>
      <c r="AF171" s="39"/>
    </row>
    <row r="172" spans="2:32" x14ac:dyDescent="0.3">
      <c r="B172" s="42">
        <v>4542.75</v>
      </c>
      <c r="C172" s="31">
        <v>28</v>
      </c>
      <c r="D172" s="31">
        <v>1050</v>
      </c>
      <c r="E172" s="35">
        <v>120.05412847780897</v>
      </c>
      <c r="F172" s="31">
        <v>32</v>
      </c>
      <c r="G172" s="31" t="s">
        <v>32</v>
      </c>
      <c r="H172" s="41">
        <v>3952.9659300198177</v>
      </c>
      <c r="J172" s="40"/>
      <c r="K172" s="31">
        <f t="shared" si="8"/>
        <v>279.87375716288415</v>
      </c>
      <c r="L172" s="31">
        <f t="shared" si="9"/>
        <v>784</v>
      </c>
      <c r="M172" s="31">
        <f t="shared" si="10"/>
        <v>29.4</v>
      </c>
      <c r="N172" s="35">
        <f t="shared" si="11"/>
        <v>3952.9659300198177</v>
      </c>
      <c r="AA172" s="40"/>
      <c r="AF172" s="39"/>
    </row>
    <row r="173" spans="2:32" x14ac:dyDescent="0.3">
      <c r="B173" s="42">
        <v>44134.71</v>
      </c>
      <c r="C173" s="31">
        <v>44</v>
      </c>
      <c r="D173" s="31">
        <v>2841.1914999999999</v>
      </c>
      <c r="E173" s="35">
        <v>452.35945499011308</v>
      </c>
      <c r="F173" s="31">
        <v>31</v>
      </c>
      <c r="G173" s="31" t="s">
        <v>32</v>
      </c>
      <c r="H173" s="41">
        <v>43250.965428118667</v>
      </c>
      <c r="J173" s="40"/>
      <c r="K173" s="31">
        <f t="shared" si="8"/>
        <v>194.70563846604031</v>
      </c>
      <c r="L173" s="31">
        <f t="shared" si="9"/>
        <v>1936</v>
      </c>
      <c r="M173" s="31">
        <f t="shared" si="10"/>
        <v>125.01242599999999</v>
      </c>
      <c r="N173" s="35">
        <f t="shared" si="11"/>
        <v>43250.965428118667</v>
      </c>
      <c r="AA173" s="40"/>
      <c r="AF173" s="39"/>
    </row>
    <row r="174" spans="2:32" x14ac:dyDescent="0.3">
      <c r="B174" s="42">
        <v>9307.64</v>
      </c>
      <c r="C174" s="31">
        <v>34</v>
      </c>
      <c r="D174" s="31">
        <v>1050</v>
      </c>
      <c r="E174" s="35">
        <v>157.31051927185018</v>
      </c>
      <c r="F174" s="31">
        <v>50</v>
      </c>
      <c r="G174" s="31" t="s">
        <v>32</v>
      </c>
      <c r="H174" s="41">
        <v>8506.6115275632401</v>
      </c>
      <c r="J174" s="40"/>
      <c r="K174" s="31">
        <f t="shared" si="8"/>
        <v>333.73483377341171</v>
      </c>
      <c r="L174" s="31">
        <f t="shared" si="9"/>
        <v>1156</v>
      </c>
      <c r="M174" s="31">
        <f t="shared" si="10"/>
        <v>35.700000000000003</v>
      </c>
      <c r="N174" s="35">
        <f t="shared" si="11"/>
        <v>8506.6115275632401</v>
      </c>
      <c r="AA174" s="40"/>
      <c r="AF174" s="39"/>
    </row>
    <row r="175" spans="2:32" x14ac:dyDescent="0.3">
      <c r="B175" s="42">
        <v>5922.55</v>
      </c>
      <c r="C175" s="31">
        <v>27</v>
      </c>
      <c r="D175" s="31">
        <v>1925</v>
      </c>
      <c r="E175" s="35">
        <v>134.40704345149123</v>
      </c>
      <c r="F175" s="31">
        <v>50</v>
      </c>
      <c r="G175" s="31" t="s">
        <v>32</v>
      </c>
      <c r="H175" s="41">
        <v>4721.6842428069594</v>
      </c>
      <c r="J175" s="40"/>
      <c r="K175" s="31">
        <f t="shared" si="8"/>
        <v>716.10830450814524</v>
      </c>
      <c r="L175" s="31">
        <f t="shared" si="9"/>
        <v>729</v>
      </c>
      <c r="M175" s="31">
        <f t="shared" si="10"/>
        <v>51.975000000000001</v>
      </c>
      <c r="N175" s="35">
        <f t="shared" si="11"/>
        <v>4721.6842428069594</v>
      </c>
      <c r="AA175" s="40"/>
      <c r="AF175" s="39"/>
    </row>
    <row r="176" spans="2:32" x14ac:dyDescent="0.3">
      <c r="B176" s="42">
        <v>31824.05</v>
      </c>
      <c r="C176" s="31">
        <v>44</v>
      </c>
      <c r="D176" s="31">
        <v>2899.4784</v>
      </c>
      <c r="E176" s="35">
        <v>559.92858455698081</v>
      </c>
      <c r="F176" s="31">
        <v>37</v>
      </c>
      <c r="G176" s="31" t="s">
        <v>32</v>
      </c>
      <c r="H176" s="41">
        <v>30924.649872727376</v>
      </c>
      <c r="J176" s="40"/>
      <c r="K176" s="31">
        <f t="shared" si="8"/>
        <v>191.59711391566336</v>
      </c>
      <c r="L176" s="31">
        <f t="shared" si="9"/>
        <v>1936</v>
      </c>
      <c r="M176" s="31">
        <f t="shared" si="10"/>
        <v>127.5770496</v>
      </c>
      <c r="N176" s="35">
        <f t="shared" si="11"/>
        <v>30924.649872727376</v>
      </c>
      <c r="AA176" s="40"/>
      <c r="AF176" s="39"/>
    </row>
    <row r="177" spans="2:32" x14ac:dyDescent="0.3">
      <c r="B177" s="42">
        <v>5884.82</v>
      </c>
      <c r="C177" s="31">
        <v>25</v>
      </c>
      <c r="D177" s="31">
        <v>2800</v>
      </c>
      <c r="E177" s="35">
        <v>322.02525246837189</v>
      </c>
      <c r="F177" s="31">
        <v>50</v>
      </c>
      <c r="G177" s="31" t="s">
        <v>32</v>
      </c>
      <c r="H177" s="41">
        <v>5069.7172002661282</v>
      </c>
      <c r="J177" s="40"/>
      <c r="K177" s="31">
        <f t="shared" si="8"/>
        <v>434.74851405869259</v>
      </c>
      <c r="L177" s="31">
        <f t="shared" si="9"/>
        <v>625</v>
      </c>
      <c r="M177" s="31">
        <f t="shared" si="10"/>
        <v>70</v>
      </c>
      <c r="N177" s="35">
        <f t="shared" si="11"/>
        <v>5069.7172002661282</v>
      </c>
      <c r="AA177" s="40"/>
      <c r="AF177" s="39"/>
    </row>
    <row r="178" spans="2:32" x14ac:dyDescent="0.3">
      <c r="B178" s="42">
        <v>12698.14</v>
      </c>
      <c r="C178" s="31">
        <v>29</v>
      </c>
      <c r="D178" s="31">
        <v>2800</v>
      </c>
      <c r="E178" s="35">
        <v>326.7741768241645</v>
      </c>
      <c r="F178" s="31">
        <v>31</v>
      </c>
      <c r="G178" s="31" t="s">
        <v>32</v>
      </c>
      <c r="H178" s="41">
        <v>12023.913450391727</v>
      </c>
      <c r="J178" s="40"/>
      <c r="K178" s="31">
        <f t="shared" si="8"/>
        <v>265.62686453252587</v>
      </c>
      <c r="L178" s="31">
        <f t="shared" si="9"/>
        <v>841</v>
      </c>
      <c r="M178" s="31">
        <f t="shared" si="10"/>
        <v>81.2</v>
      </c>
      <c r="N178" s="35">
        <f t="shared" si="11"/>
        <v>12023.913450391727</v>
      </c>
      <c r="AA178" s="40"/>
      <c r="AF178" s="39"/>
    </row>
    <row r="179" spans="2:32" x14ac:dyDescent="0.3">
      <c r="B179" s="42">
        <v>14278.36</v>
      </c>
      <c r="C179" s="31">
        <v>26</v>
      </c>
      <c r="D179" s="31">
        <v>5495</v>
      </c>
      <c r="E179" s="35">
        <v>353.18660108304243</v>
      </c>
      <c r="F179" s="31">
        <v>49</v>
      </c>
      <c r="G179" s="31" t="s">
        <v>32</v>
      </c>
      <c r="H179" s="41">
        <v>13048.177537516245</v>
      </c>
      <c r="J179" s="40"/>
      <c r="K179" s="31">
        <f t="shared" si="8"/>
        <v>762.35904525917124</v>
      </c>
      <c r="L179" s="31">
        <f t="shared" si="9"/>
        <v>676</v>
      </c>
      <c r="M179" s="31">
        <f t="shared" si="10"/>
        <v>142.87</v>
      </c>
      <c r="N179" s="35">
        <f t="shared" si="11"/>
        <v>13048.177537516245</v>
      </c>
      <c r="AA179" s="40"/>
      <c r="AF179" s="39"/>
    </row>
    <row r="180" spans="2:32" x14ac:dyDescent="0.3">
      <c r="B180" s="42">
        <v>4046.2</v>
      </c>
      <c r="C180" s="31">
        <v>30</v>
      </c>
      <c r="D180" s="31">
        <v>1050</v>
      </c>
      <c r="E180" s="35">
        <v>77.512982710365705</v>
      </c>
      <c r="F180" s="31">
        <v>50</v>
      </c>
      <c r="G180" s="31" t="s">
        <v>32</v>
      </c>
      <c r="H180" s="41">
        <v>2883.4401973898393</v>
      </c>
      <c r="J180" s="40"/>
      <c r="K180" s="31">
        <f t="shared" si="8"/>
        <v>677.30589333881028</v>
      </c>
      <c r="L180" s="31">
        <f t="shared" si="9"/>
        <v>900</v>
      </c>
      <c r="M180" s="31">
        <f t="shared" si="10"/>
        <v>31.5</v>
      </c>
      <c r="N180" s="35">
        <f t="shared" si="11"/>
        <v>2883.4401973898393</v>
      </c>
      <c r="AA180" s="40"/>
      <c r="AF180" s="39"/>
    </row>
    <row r="181" spans="2:32" x14ac:dyDescent="0.3">
      <c r="B181" s="42">
        <v>5122.72</v>
      </c>
      <c r="C181" s="31">
        <v>23</v>
      </c>
      <c r="D181" s="31">
        <v>1950.4275</v>
      </c>
      <c r="E181" s="35">
        <v>143.55869962894261</v>
      </c>
      <c r="F181" s="31">
        <v>50</v>
      </c>
      <c r="G181" s="31" t="s">
        <v>32</v>
      </c>
      <c r="H181" s="41">
        <v>4056.5933537650139</v>
      </c>
      <c r="J181" s="40"/>
      <c r="K181" s="31">
        <f t="shared" si="8"/>
        <v>679.31358567655138</v>
      </c>
      <c r="L181" s="31">
        <f t="shared" si="9"/>
        <v>529</v>
      </c>
      <c r="M181" s="31">
        <f t="shared" si="10"/>
        <v>44.859832499999996</v>
      </c>
      <c r="N181" s="35">
        <f t="shared" si="11"/>
        <v>4056.5933537650139</v>
      </c>
      <c r="AA181" s="40"/>
      <c r="AF181" s="39"/>
    </row>
    <row r="182" spans="2:32" x14ac:dyDescent="0.3">
      <c r="B182" s="42">
        <v>25831.37</v>
      </c>
      <c r="C182" s="31">
        <v>39</v>
      </c>
      <c r="D182" s="31">
        <v>3500</v>
      </c>
      <c r="E182" s="35">
        <v>420.01069303155538</v>
      </c>
      <c r="F182" s="31">
        <v>46</v>
      </c>
      <c r="G182" s="31" t="s">
        <v>32</v>
      </c>
      <c r="H182" s="41">
        <v>24757.555316458558</v>
      </c>
      <c r="J182" s="40"/>
      <c r="K182" s="31">
        <f t="shared" si="8"/>
        <v>383.32357406887274</v>
      </c>
      <c r="L182" s="31">
        <f t="shared" si="9"/>
        <v>1521</v>
      </c>
      <c r="M182" s="31">
        <f t="shared" si="10"/>
        <v>136.5</v>
      </c>
      <c r="N182" s="35">
        <f t="shared" si="11"/>
        <v>24757.555316458558</v>
      </c>
      <c r="AA182" s="40"/>
      <c r="AF182" s="39"/>
    </row>
    <row r="183" spans="2:32" x14ac:dyDescent="0.3">
      <c r="B183" s="42">
        <v>6538.52</v>
      </c>
      <c r="C183" s="31">
        <v>40</v>
      </c>
      <c r="D183" s="31">
        <v>1050</v>
      </c>
      <c r="E183" s="35">
        <v>139.48163567721519</v>
      </c>
      <c r="F183" s="31">
        <v>25</v>
      </c>
      <c r="G183" s="31" t="s">
        <v>32</v>
      </c>
      <c r="H183" s="41">
        <v>5804.4860776295172</v>
      </c>
      <c r="J183" s="40"/>
      <c r="K183" s="31">
        <f t="shared" si="8"/>
        <v>188.19681797213127</v>
      </c>
      <c r="L183" s="31">
        <f t="shared" si="9"/>
        <v>1600</v>
      </c>
      <c r="M183" s="31">
        <f t="shared" si="10"/>
        <v>42</v>
      </c>
      <c r="N183" s="35">
        <f t="shared" si="11"/>
        <v>5804.4860776295172</v>
      </c>
      <c r="AA183" s="40"/>
      <c r="AF183" s="39"/>
    </row>
    <row r="184" spans="2:32" x14ac:dyDescent="0.3">
      <c r="B184" s="42">
        <v>11446.18</v>
      </c>
      <c r="C184" s="31">
        <v>32</v>
      </c>
      <c r="D184" s="31">
        <v>2800</v>
      </c>
      <c r="E184" s="35">
        <v>205.5410339724767</v>
      </c>
      <c r="F184" s="31">
        <v>48</v>
      </c>
      <c r="G184" s="31" t="s">
        <v>32</v>
      </c>
      <c r="H184" s="41">
        <v>10290.604271345021</v>
      </c>
      <c r="J184" s="40"/>
      <c r="K184" s="31">
        <f t="shared" si="8"/>
        <v>653.88403182790762</v>
      </c>
      <c r="L184" s="31">
        <f t="shared" si="9"/>
        <v>1024</v>
      </c>
      <c r="M184" s="31">
        <f t="shared" si="10"/>
        <v>89.6</v>
      </c>
      <c r="N184" s="35">
        <f t="shared" si="11"/>
        <v>10290.604271345021</v>
      </c>
      <c r="AA184" s="40"/>
      <c r="AF184" s="39"/>
    </row>
    <row r="185" spans="2:32" x14ac:dyDescent="0.3">
      <c r="B185" s="42">
        <v>12845.93</v>
      </c>
      <c r="C185" s="31">
        <v>32</v>
      </c>
      <c r="D185" s="31">
        <v>2800</v>
      </c>
      <c r="E185" s="35">
        <v>226.09424352010078</v>
      </c>
      <c r="F185" s="31">
        <v>50</v>
      </c>
      <c r="G185" s="31" t="s">
        <v>32</v>
      </c>
      <c r="H185" s="41">
        <v>11661.454848144922</v>
      </c>
      <c r="J185" s="40"/>
      <c r="K185" s="31">
        <f t="shared" si="8"/>
        <v>619.21081147540747</v>
      </c>
      <c r="L185" s="31">
        <f t="shared" si="9"/>
        <v>1024</v>
      </c>
      <c r="M185" s="31">
        <f t="shared" si="10"/>
        <v>89.6</v>
      </c>
      <c r="N185" s="35">
        <f t="shared" si="11"/>
        <v>11661.454848144922</v>
      </c>
      <c r="AA185" s="40"/>
      <c r="AF185" s="39"/>
    </row>
    <row r="186" spans="2:32" x14ac:dyDescent="0.3">
      <c r="B186" s="42">
        <v>10619.67</v>
      </c>
      <c r="C186" s="31">
        <v>33</v>
      </c>
      <c r="D186" s="31">
        <v>2800</v>
      </c>
      <c r="E186" s="35">
        <v>230.11960865773364</v>
      </c>
      <c r="F186" s="31">
        <v>30</v>
      </c>
      <c r="G186" s="31" t="s">
        <v>33</v>
      </c>
      <c r="H186" s="41">
        <v>10059.662482566253</v>
      </c>
      <c r="J186" s="40"/>
      <c r="K186" s="31">
        <f t="shared" si="8"/>
        <v>365.02756323098333</v>
      </c>
      <c r="L186" s="31">
        <f t="shared" si="9"/>
        <v>0</v>
      </c>
      <c r="M186" s="31">
        <f t="shared" si="10"/>
        <v>92.4</v>
      </c>
      <c r="N186" s="35">
        <f t="shared" si="11"/>
        <v>10059.662482566253</v>
      </c>
      <c r="AA186" s="40"/>
      <c r="AF186" s="39"/>
    </row>
    <row r="187" spans="2:32" x14ac:dyDescent="0.3">
      <c r="B187" s="42">
        <v>14931.35</v>
      </c>
      <c r="C187" s="31">
        <v>37</v>
      </c>
      <c r="D187" s="31">
        <v>2800</v>
      </c>
      <c r="E187" s="35">
        <v>388.95577722505914</v>
      </c>
      <c r="F187" s="31">
        <v>37</v>
      </c>
      <c r="G187" s="31" t="s">
        <v>33</v>
      </c>
      <c r="H187" s="41">
        <v>14554.573250105526</v>
      </c>
      <c r="J187" s="40"/>
      <c r="K187" s="31">
        <f t="shared" si="8"/>
        <v>266.3541874583201</v>
      </c>
      <c r="L187" s="31">
        <f t="shared" si="9"/>
        <v>0</v>
      </c>
      <c r="M187" s="31">
        <f t="shared" si="10"/>
        <v>103.6</v>
      </c>
      <c r="N187" s="35">
        <f t="shared" si="11"/>
        <v>14554.573250105526</v>
      </c>
      <c r="AA187" s="40"/>
      <c r="AF187" s="39"/>
    </row>
    <row r="188" spans="2:32" x14ac:dyDescent="0.3">
      <c r="B188" s="42">
        <v>232852.69</v>
      </c>
      <c r="C188" s="31">
        <v>41</v>
      </c>
      <c r="D188" s="31">
        <v>19248.88</v>
      </c>
      <c r="E188" s="35">
        <v>2016.3882249194321</v>
      </c>
      <c r="F188" s="31">
        <v>44</v>
      </c>
      <c r="G188" s="31" t="s">
        <v>32</v>
      </c>
      <c r="H188" s="41">
        <v>231405.8621281723</v>
      </c>
      <c r="J188" s="40"/>
      <c r="K188" s="31">
        <f t="shared" si="8"/>
        <v>420.03355779060917</v>
      </c>
      <c r="L188" s="31">
        <f t="shared" si="9"/>
        <v>1681</v>
      </c>
      <c r="M188" s="31">
        <f t="shared" si="10"/>
        <v>789.20408000000009</v>
      </c>
      <c r="N188" s="35">
        <f t="shared" si="11"/>
        <v>231405.8621281723</v>
      </c>
      <c r="AA188" s="40"/>
      <c r="AF188" s="39"/>
    </row>
    <row r="189" spans="2:32" x14ac:dyDescent="0.3">
      <c r="B189" s="42">
        <v>4245.0200000000004</v>
      </c>
      <c r="C189" s="31">
        <v>26</v>
      </c>
      <c r="D189" s="31">
        <v>1925</v>
      </c>
      <c r="E189" s="35">
        <v>167.8332480614956</v>
      </c>
      <c r="F189" s="31">
        <v>49</v>
      </c>
      <c r="G189" s="31" t="s">
        <v>32</v>
      </c>
      <c r="H189" s="41">
        <v>3339.4340841027652</v>
      </c>
      <c r="J189" s="40"/>
      <c r="K189" s="31">
        <f t="shared" si="8"/>
        <v>562.01617432463968</v>
      </c>
      <c r="L189" s="31">
        <f t="shared" si="9"/>
        <v>676</v>
      </c>
      <c r="M189" s="31">
        <f t="shared" si="10"/>
        <v>50.05</v>
      </c>
      <c r="N189" s="35">
        <f t="shared" si="11"/>
        <v>3339.4340841027652</v>
      </c>
      <c r="AA189" s="40"/>
      <c r="AF189" s="39"/>
    </row>
    <row r="190" spans="2:32" x14ac:dyDescent="0.3">
      <c r="B190" s="42">
        <v>4405.41</v>
      </c>
      <c r="C190" s="31">
        <v>31</v>
      </c>
      <c r="D190" s="31">
        <v>1050</v>
      </c>
      <c r="E190" s="35">
        <v>87.783942958901278</v>
      </c>
      <c r="F190" s="31">
        <v>44</v>
      </c>
      <c r="G190" s="31" t="s">
        <v>32</v>
      </c>
      <c r="H190" s="41">
        <v>3378.6142338445402</v>
      </c>
      <c r="J190" s="40"/>
      <c r="K190" s="31">
        <f t="shared" si="8"/>
        <v>526.29214914201259</v>
      </c>
      <c r="L190" s="31">
        <f t="shared" si="9"/>
        <v>961</v>
      </c>
      <c r="M190" s="31">
        <f t="shared" si="10"/>
        <v>32.549999999999997</v>
      </c>
      <c r="N190" s="35">
        <f t="shared" si="11"/>
        <v>3378.6142338445402</v>
      </c>
      <c r="AA190" s="40"/>
      <c r="AF190" s="39"/>
    </row>
    <row r="191" spans="2:32" x14ac:dyDescent="0.3">
      <c r="B191" s="42">
        <v>13313.09</v>
      </c>
      <c r="C191" s="31">
        <v>30</v>
      </c>
      <c r="D191" s="31">
        <v>2800</v>
      </c>
      <c r="E191" s="35">
        <v>181.8616446303603</v>
      </c>
      <c r="F191" s="31">
        <v>45</v>
      </c>
      <c r="G191" s="31" t="s">
        <v>32</v>
      </c>
      <c r="H191" s="41">
        <v>12074.730743090458</v>
      </c>
      <c r="J191" s="40"/>
      <c r="K191" s="31">
        <f t="shared" si="8"/>
        <v>692.83438108183338</v>
      </c>
      <c r="L191" s="31">
        <f t="shared" si="9"/>
        <v>900</v>
      </c>
      <c r="M191" s="31">
        <f t="shared" si="10"/>
        <v>84</v>
      </c>
      <c r="N191" s="35">
        <f t="shared" si="11"/>
        <v>12074.730743090458</v>
      </c>
      <c r="AA191" s="40"/>
      <c r="AF191" s="39"/>
    </row>
    <row r="192" spans="2:32" x14ac:dyDescent="0.3">
      <c r="B192" s="42">
        <v>4417.8</v>
      </c>
      <c r="C192" s="31">
        <v>31</v>
      </c>
      <c r="D192" s="31">
        <v>1050</v>
      </c>
      <c r="E192" s="35">
        <v>79.803911794263783</v>
      </c>
      <c r="F192" s="31">
        <v>50</v>
      </c>
      <c r="G192" s="31" t="s">
        <v>32</v>
      </c>
      <c r="H192" s="41">
        <v>3273.8600667557321</v>
      </c>
      <c r="J192" s="40"/>
      <c r="K192" s="31">
        <f t="shared" si="8"/>
        <v>657.86248843723524</v>
      </c>
      <c r="L192" s="31">
        <f t="shared" si="9"/>
        <v>961</v>
      </c>
      <c r="M192" s="31">
        <f t="shared" si="10"/>
        <v>32.549999999999997</v>
      </c>
      <c r="N192" s="35">
        <f t="shared" si="11"/>
        <v>3273.8600667557321</v>
      </c>
      <c r="AA192" s="40"/>
      <c r="AF192" s="39"/>
    </row>
    <row r="193" spans="2:32" x14ac:dyDescent="0.3">
      <c r="B193" s="42">
        <v>32036.35</v>
      </c>
      <c r="C193" s="31">
        <v>37</v>
      </c>
      <c r="D193" s="31">
        <v>6686.1224499999998</v>
      </c>
      <c r="E193" s="35">
        <v>637.51608172007411</v>
      </c>
      <c r="F193" s="31">
        <v>30</v>
      </c>
      <c r="G193" s="31" t="s">
        <v>32</v>
      </c>
      <c r="H193" s="41">
        <v>31105.906558759732</v>
      </c>
      <c r="J193" s="40"/>
      <c r="K193" s="31">
        <f t="shared" si="8"/>
        <v>314.63311946391644</v>
      </c>
      <c r="L193" s="31">
        <f t="shared" si="9"/>
        <v>1369</v>
      </c>
      <c r="M193" s="31">
        <f t="shared" si="10"/>
        <v>247.38653065</v>
      </c>
      <c r="N193" s="35">
        <f t="shared" si="11"/>
        <v>31105.906558759732</v>
      </c>
      <c r="AA193" s="40"/>
      <c r="AF193" s="39"/>
    </row>
    <row r="194" spans="2:32" x14ac:dyDescent="0.3">
      <c r="B194" s="42">
        <v>10238.91</v>
      </c>
      <c r="C194" s="31">
        <v>28</v>
      </c>
      <c r="D194" s="31">
        <v>3172.3846000000003</v>
      </c>
      <c r="E194" s="35">
        <v>230.1940546517319</v>
      </c>
      <c r="F194" s="31">
        <v>47</v>
      </c>
      <c r="G194" s="31" t="s">
        <v>32</v>
      </c>
      <c r="H194" s="41">
        <v>9140.9859245222015</v>
      </c>
      <c r="J194" s="40"/>
      <c r="K194" s="31">
        <f t="shared" si="8"/>
        <v>647.72340200350266</v>
      </c>
      <c r="L194" s="31">
        <f t="shared" si="9"/>
        <v>784</v>
      </c>
      <c r="M194" s="31">
        <f t="shared" si="10"/>
        <v>88.826768800000011</v>
      </c>
      <c r="N194" s="35">
        <f t="shared" si="11"/>
        <v>9140.9859245222015</v>
      </c>
      <c r="AA194" s="40"/>
      <c r="AF194" s="39"/>
    </row>
    <row r="195" spans="2:32" x14ac:dyDescent="0.3">
      <c r="B195" s="42">
        <v>13831.8</v>
      </c>
      <c r="C195" s="31">
        <v>29</v>
      </c>
      <c r="D195" s="31">
        <v>2800</v>
      </c>
      <c r="E195" s="35">
        <v>197.96343293487351</v>
      </c>
      <c r="F195" s="31">
        <v>46</v>
      </c>
      <c r="G195" s="31" t="s">
        <v>32</v>
      </c>
      <c r="H195" s="41">
        <v>12676.519579595266</v>
      </c>
      <c r="J195" s="40"/>
      <c r="K195" s="31">
        <f t="shared" si="8"/>
        <v>650.6252093656758</v>
      </c>
      <c r="L195" s="31">
        <f t="shared" si="9"/>
        <v>841</v>
      </c>
      <c r="M195" s="31">
        <f t="shared" si="10"/>
        <v>81.2</v>
      </c>
      <c r="N195" s="35">
        <f t="shared" si="11"/>
        <v>12676.519579595266</v>
      </c>
      <c r="AA195" s="40"/>
      <c r="AF195" s="39"/>
    </row>
    <row r="196" spans="2:32" x14ac:dyDescent="0.3">
      <c r="B196" s="42">
        <v>18449</v>
      </c>
      <c r="C196" s="31">
        <v>45</v>
      </c>
      <c r="D196" s="31">
        <v>1050</v>
      </c>
      <c r="E196" s="35">
        <v>166.82363489011763</v>
      </c>
      <c r="F196" s="31">
        <v>40</v>
      </c>
      <c r="G196" s="31" t="s">
        <v>32</v>
      </c>
      <c r="H196" s="41">
        <v>17439.960877204925</v>
      </c>
      <c r="J196" s="40"/>
      <c r="K196" s="31">
        <f t="shared" si="8"/>
        <v>251.7628873610403</v>
      </c>
      <c r="L196" s="31">
        <f t="shared" si="9"/>
        <v>2025</v>
      </c>
      <c r="M196" s="31">
        <f t="shared" si="10"/>
        <v>47.25</v>
      </c>
      <c r="N196" s="35">
        <f t="shared" si="11"/>
        <v>17439.960877204925</v>
      </c>
      <c r="AA196" s="40"/>
      <c r="AF196" s="39"/>
    </row>
    <row r="197" spans="2:32" x14ac:dyDescent="0.3">
      <c r="B197" s="42">
        <v>8730.69</v>
      </c>
      <c r="C197" s="31">
        <v>29</v>
      </c>
      <c r="D197" s="31">
        <v>2800</v>
      </c>
      <c r="E197" s="35">
        <v>255.51160356560339</v>
      </c>
      <c r="F197" s="31">
        <v>46</v>
      </c>
      <c r="G197" s="31" t="s">
        <v>32</v>
      </c>
      <c r="H197" s="41">
        <v>7756.791470321391</v>
      </c>
      <c r="J197" s="40"/>
      <c r="K197" s="31">
        <f t="shared" si="8"/>
        <v>504.08669587849147</v>
      </c>
      <c r="L197" s="31">
        <f t="shared" si="9"/>
        <v>841</v>
      </c>
      <c r="M197" s="31">
        <f t="shared" si="10"/>
        <v>81.2</v>
      </c>
      <c r="N197" s="35">
        <f t="shared" si="11"/>
        <v>7756.791470321391</v>
      </c>
      <c r="AA197" s="40"/>
      <c r="AF197" s="39"/>
    </row>
    <row r="198" spans="2:32" x14ac:dyDescent="0.3">
      <c r="B198" s="42">
        <v>10999.03</v>
      </c>
      <c r="C198" s="31">
        <v>29</v>
      </c>
      <c r="D198" s="31">
        <v>2800</v>
      </c>
      <c r="E198" s="35">
        <v>226.92770587274345</v>
      </c>
      <c r="F198" s="31">
        <v>50</v>
      </c>
      <c r="G198" s="31" t="s">
        <v>32</v>
      </c>
      <c r="H198" s="41">
        <v>9887.1340950636622</v>
      </c>
      <c r="J198" s="40"/>
      <c r="K198" s="31">
        <f t="shared" si="8"/>
        <v>616.93656780062463</v>
      </c>
      <c r="L198" s="31">
        <f t="shared" si="9"/>
        <v>841</v>
      </c>
      <c r="M198" s="31">
        <f t="shared" si="10"/>
        <v>81.2</v>
      </c>
      <c r="N198" s="35">
        <f t="shared" si="11"/>
        <v>9887.1340950636622</v>
      </c>
      <c r="AA198" s="40"/>
      <c r="AF198" s="39"/>
    </row>
    <row r="199" spans="2:32" x14ac:dyDescent="0.3">
      <c r="B199" s="42">
        <v>7773.3</v>
      </c>
      <c r="C199" s="31">
        <v>29</v>
      </c>
      <c r="D199" s="31">
        <v>1750</v>
      </c>
      <c r="E199" s="35">
        <v>112.47963015407484</v>
      </c>
      <c r="F199" s="31">
        <v>46</v>
      </c>
      <c r="G199" s="31" t="s">
        <v>32</v>
      </c>
      <c r="H199" s="41">
        <v>6596.6033420465164</v>
      </c>
      <c r="J199" s="40"/>
      <c r="K199" s="31">
        <f t="shared" si="8"/>
        <v>715.68514129830373</v>
      </c>
      <c r="L199" s="31">
        <f t="shared" si="9"/>
        <v>841</v>
      </c>
      <c r="M199" s="31">
        <f t="shared" si="10"/>
        <v>50.75</v>
      </c>
      <c r="N199" s="35">
        <f t="shared" si="11"/>
        <v>6596.6033420465164</v>
      </c>
      <c r="AA199" s="40"/>
      <c r="AF199" s="39"/>
    </row>
    <row r="200" spans="2:32" x14ac:dyDescent="0.3">
      <c r="B200" s="42">
        <v>3081.24</v>
      </c>
      <c r="C200" s="31">
        <v>26</v>
      </c>
      <c r="D200" s="31">
        <v>1050</v>
      </c>
      <c r="E200" s="35">
        <v>72.549288806164085</v>
      </c>
      <c r="F200" s="31">
        <v>50</v>
      </c>
      <c r="G200" s="31" t="s">
        <v>32</v>
      </c>
      <c r="H200" s="41">
        <v>1921.1145438266808</v>
      </c>
      <c r="J200" s="40"/>
      <c r="K200" s="31">
        <f t="shared" si="8"/>
        <v>723.64596350859586</v>
      </c>
      <c r="L200" s="31">
        <f t="shared" si="9"/>
        <v>676</v>
      </c>
      <c r="M200" s="31">
        <f t="shared" si="10"/>
        <v>27.3</v>
      </c>
      <c r="N200" s="35">
        <f t="shared" si="11"/>
        <v>1921.1145438266808</v>
      </c>
      <c r="AA200" s="40"/>
      <c r="AF200" s="39"/>
    </row>
    <row r="201" spans="2:32" x14ac:dyDescent="0.3">
      <c r="B201" s="42">
        <v>5479.24</v>
      </c>
      <c r="C201" s="31">
        <v>34</v>
      </c>
      <c r="D201" s="31">
        <v>1050</v>
      </c>
      <c r="E201" s="35">
        <v>92.599277646432142</v>
      </c>
      <c r="F201" s="31">
        <v>46</v>
      </c>
      <c r="G201" s="31" t="s">
        <v>32</v>
      </c>
      <c r="H201" s="41">
        <v>4401.3356289696394</v>
      </c>
      <c r="J201" s="40"/>
      <c r="K201" s="31">
        <f t="shared" si="8"/>
        <v>521.60234105088614</v>
      </c>
      <c r="L201" s="31">
        <f t="shared" si="9"/>
        <v>1156</v>
      </c>
      <c r="M201" s="31">
        <f t="shared" si="10"/>
        <v>35.700000000000003</v>
      </c>
      <c r="N201" s="35">
        <f t="shared" si="11"/>
        <v>4401.3356289696394</v>
      </c>
      <c r="AA201" s="40"/>
      <c r="AF201" s="39"/>
    </row>
    <row r="202" spans="2:32" x14ac:dyDescent="0.3">
      <c r="B202" s="42">
        <v>26994.59</v>
      </c>
      <c r="C202" s="31">
        <v>48</v>
      </c>
      <c r="D202" s="31">
        <v>1293.2486000000001</v>
      </c>
      <c r="E202" s="35">
        <v>271.3289292421091</v>
      </c>
      <c r="F202" s="31">
        <v>37</v>
      </c>
      <c r="G202" s="31" t="s">
        <v>32</v>
      </c>
      <c r="H202" s="41">
        <v>26055.54434886805</v>
      </c>
      <c r="J202" s="40"/>
      <c r="K202" s="31">
        <f t="shared" si="8"/>
        <v>176.35494428720821</v>
      </c>
      <c r="L202" s="31">
        <f t="shared" si="9"/>
        <v>2304</v>
      </c>
      <c r="M202" s="31">
        <f t="shared" si="10"/>
        <v>62.075932800000011</v>
      </c>
      <c r="N202" s="35">
        <f t="shared" si="11"/>
        <v>26055.54434886805</v>
      </c>
      <c r="AA202" s="40"/>
      <c r="AF202" s="39"/>
    </row>
    <row r="203" spans="2:32" x14ac:dyDescent="0.3">
      <c r="B203" s="42">
        <v>26374.639999999999</v>
      </c>
      <c r="C203" s="31">
        <v>30</v>
      </c>
      <c r="D203" s="31">
        <v>4900</v>
      </c>
      <c r="E203" s="35">
        <v>342.12626851471759</v>
      </c>
      <c r="F203" s="31">
        <v>50</v>
      </c>
      <c r="G203" s="31" t="s">
        <v>32</v>
      </c>
      <c r="H203" s="41">
        <v>25142.812440636757</v>
      </c>
      <c r="J203" s="40"/>
      <c r="K203" s="31">
        <f t="shared" si="8"/>
        <v>716.10987681134634</v>
      </c>
      <c r="L203" s="31">
        <f t="shared" si="9"/>
        <v>900</v>
      </c>
      <c r="M203" s="31">
        <f t="shared" si="10"/>
        <v>147</v>
      </c>
      <c r="N203" s="35">
        <f t="shared" si="11"/>
        <v>25142.812440636757</v>
      </c>
      <c r="AA203" s="40"/>
      <c r="AF203" s="39"/>
    </row>
    <row r="204" spans="2:32" x14ac:dyDescent="0.3">
      <c r="B204" s="42">
        <v>7225.74</v>
      </c>
      <c r="C204" s="31">
        <v>28</v>
      </c>
      <c r="D204" s="31">
        <v>2884.28</v>
      </c>
      <c r="E204" s="35">
        <v>276.98445804084781</v>
      </c>
      <c r="F204" s="31">
        <v>50</v>
      </c>
      <c r="G204" s="31" t="s">
        <v>33</v>
      </c>
      <c r="H204" s="41">
        <v>6527.5019412792635</v>
      </c>
      <c r="J204" s="40"/>
      <c r="K204" s="31">
        <f t="shared" si="8"/>
        <v>520.6573719697019</v>
      </c>
      <c r="L204" s="31">
        <f t="shared" si="9"/>
        <v>0</v>
      </c>
      <c r="M204" s="31">
        <f t="shared" si="10"/>
        <v>80.759840000000011</v>
      </c>
      <c r="N204" s="35">
        <f t="shared" si="11"/>
        <v>6527.5019412792635</v>
      </c>
      <c r="AA204" s="40"/>
      <c r="AF204" s="39"/>
    </row>
    <row r="205" spans="2:32" x14ac:dyDescent="0.3">
      <c r="B205" s="42">
        <v>22881.09</v>
      </c>
      <c r="C205" s="31">
        <v>24</v>
      </c>
      <c r="D205" s="31">
        <v>9901.7099999999991</v>
      </c>
      <c r="E205" s="35">
        <v>616.17322484684439</v>
      </c>
      <c r="F205" s="31">
        <v>50</v>
      </c>
      <c r="G205" s="31" t="s">
        <v>32</v>
      </c>
      <c r="H205" s="41">
        <v>21613.745850862153</v>
      </c>
      <c r="J205" s="40"/>
      <c r="K205" s="31">
        <f t="shared" si="8"/>
        <v>803.48428012765089</v>
      </c>
      <c r="L205" s="31">
        <f t="shared" si="9"/>
        <v>576</v>
      </c>
      <c r="M205" s="31">
        <f t="shared" si="10"/>
        <v>237.64103999999998</v>
      </c>
      <c r="N205" s="35">
        <f t="shared" si="11"/>
        <v>21613.745850862153</v>
      </c>
      <c r="AA205" s="40"/>
      <c r="AF205" s="39"/>
    </row>
    <row r="206" spans="2:32" x14ac:dyDescent="0.3">
      <c r="B206" s="42">
        <v>28291.99</v>
      </c>
      <c r="C206" s="31">
        <v>39</v>
      </c>
      <c r="D206" s="31">
        <v>2800</v>
      </c>
      <c r="E206" s="35">
        <v>277.14152322146293</v>
      </c>
      <c r="F206" s="31">
        <v>36</v>
      </c>
      <c r="G206" s="31" t="s">
        <v>32</v>
      </c>
      <c r="H206" s="41">
        <v>27279.185485129379</v>
      </c>
      <c r="J206" s="40"/>
      <c r="K206" s="31">
        <f t="shared" si="8"/>
        <v>363.71309080036713</v>
      </c>
      <c r="L206" s="31">
        <f t="shared" si="9"/>
        <v>1521</v>
      </c>
      <c r="M206" s="31">
        <f t="shared" si="10"/>
        <v>109.2</v>
      </c>
      <c r="N206" s="35">
        <f t="shared" si="11"/>
        <v>27279.185485129379</v>
      </c>
      <c r="AA206" s="40"/>
      <c r="AF206" s="39"/>
    </row>
    <row r="207" spans="2:32" x14ac:dyDescent="0.3">
      <c r="B207" s="42">
        <v>7345.63</v>
      </c>
      <c r="C207" s="31">
        <v>34</v>
      </c>
      <c r="D207" s="31">
        <v>1050</v>
      </c>
      <c r="E207" s="35">
        <v>157.31051927185018</v>
      </c>
      <c r="F207" s="31">
        <v>30</v>
      </c>
      <c r="G207" s="31" t="s">
        <v>33</v>
      </c>
      <c r="H207" s="41">
        <v>7069.9730241185562</v>
      </c>
      <c r="J207" s="40"/>
      <c r="K207" s="31">
        <f t="shared" si="8"/>
        <v>200.24090026404701</v>
      </c>
      <c r="L207" s="31">
        <f t="shared" si="9"/>
        <v>0</v>
      </c>
      <c r="M207" s="31">
        <f t="shared" si="10"/>
        <v>35.700000000000003</v>
      </c>
      <c r="N207" s="35">
        <f t="shared" si="11"/>
        <v>7069.9730241185562</v>
      </c>
      <c r="AA207" s="40"/>
      <c r="AF207" s="39"/>
    </row>
    <row r="208" spans="2:32" x14ac:dyDescent="0.3">
      <c r="B208" s="42">
        <v>3650.32</v>
      </c>
      <c r="C208" s="31">
        <v>28</v>
      </c>
      <c r="D208" s="31">
        <v>1050</v>
      </c>
      <c r="E208" s="35">
        <v>127.52753832236158</v>
      </c>
      <c r="F208" s="31">
        <v>42</v>
      </c>
      <c r="G208" s="31" t="s">
        <v>32</v>
      </c>
      <c r="H208" s="41">
        <v>2950.5505076085037</v>
      </c>
      <c r="J208" s="40"/>
      <c r="K208" s="31">
        <f t="shared" si="8"/>
        <v>345.80766303608004</v>
      </c>
      <c r="L208" s="31">
        <f t="shared" si="9"/>
        <v>784</v>
      </c>
      <c r="M208" s="31">
        <f t="shared" si="10"/>
        <v>29.4</v>
      </c>
      <c r="N208" s="35">
        <f t="shared" si="11"/>
        <v>2950.5505076085037</v>
      </c>
      <c r="AA208" s="40"/>
      <c r="AF208" s="39"/>
    </row>
    <row r="209" spans="2:32" x14ac:dyDescent="0.3">
      <c r="B209" s="42">
        <v>4735.95</v>
      </c>
      <c r="C209" s="31">
        <v>32</v>
      </c>
      <c r="D209" s="31">
        <v>1050</v>
      </c>
      <c r="E209" s="35">
        <v>82.858483639492576</v>
      </c>
      <c r="F209" s="31">
        <v>50</v>
      </c>
      <c r="G209" s="31" t="s">
        <v>32</v>
      </c>
      <c r="H209" s="41">
        <v>3565.0497587186619</v>
      </c>
      <c r="J209" s="40"/>
      <c r="K209" s="31">
        <f t="shared" si="8"/>
        <v>633.61043666236117</v>
      </c>
      <c r="L209" s="31">
        <f t="shared" si="9"/>
        <v>1024</v>
      </c>
      <c r="M209" s="31">
        <f t="shared" si="10"/>
        <v>33.6</v>
      </c>
      <c r="N209" s="35">
        <f t="shared" si="11"/>
        <v>3565.0497587186619</v>
      </c>
      <c r="AA209" s="40"/>
      <c r="AF209" s="39"/>
    </row>
    <row r="210" spans="2:32" x14ac:dyDescent="0.3">
      <c r="B210" s="42">
        <v>6596.34</v>
      </c>
      <c r="C210" s="31">
        <v>23</v>
      </c>
      <c r="D210" s="31">
        <v>2800</v>
      </c>
      <c r="E210" s="35">
        <v>187.35557249027849</v>
      </c>
      <c r="F210" s="31">
        <v>50</v>
      </c>
      <c r="G210" s="31" t="s">
        <v>32</v>
      </c>
      <c r="H210" s="41">
        <v>5492.1712414297472</v>
      </c>
      <c r="J210" s="40"/>
      <c r="K210" s="31">
        <f t="shared" si="8"/>
        <v>747.24225246764047</v>
      </c>
      <c r="L210" s="31">
        <f t="shared" si="9"/>
        <v>529</v>
      </c>
      <c r="M210" s="31">
        <f t="shared" si="10"/>
        <v>64.400000000000006</v>
      </c>
      <c r="N210" s="35">
        <f t="shared" si="11"/>
        <v>5492.1712414297472</v>
      </c>
      <c r="AA210" s="40"/>
      <c r="AF210" s="39"/>
    </row>
    <row r="211" spans="2:32" x14ac:dyDescent="0.3">
      <c r="B211" s="42">
        <v>15381.3</v>
      </c>
      <c r="C211" s="31">
        <v>30</v>
      </c>
      <c r="D211" s="31">
        <v>2941.1297999999997</v>
      </c>
      <c r="E211" s="35">
        <v>205.35464565131377</v>
      </c>
      <c r="F211" s="31">
        <v>50</v>
      </c>
      <c r="G211" s="31" t="s">
        <v>33</v>
      </c>
      <c r="H211" s="41">
        <v>14424.413547647857</v>
      </c>
      <c r="J211" s="40"/>
      <c r="K211" s="31">
        <f t="shared" si="8"/>
        <v>716.10987681134634</v>
      </c>
      <c r="L211" s="31">
        <f t="shared" si="9"/>
        <v>0</v>
      </c>
      <c r="M211" s="31">
        <f t="shared" si="10"/>
        <v>88.233893999999992</v>
      </c>
      <c r="N211" s="35">
        <f t="shared" si="11"/>
        <v>14424.413547647857</v>
      </c>
      <c r="AA211" s="40"/>
      <c r="AF211" s="39"/>
    </row>
    <row r="212" spans="2:32" x14ac:dyDescent="0.3">
      <c r="B212" s="42">
        <v>23637.75</v>
      </c>
      <c r="C212" s="31">
        <v>37</v>
      </c>
      <c r="D212" s="31">
        <v>4079.04</v>
      </c>
      <c r="E212" s="35">
        <v>422.75136470875765</v>
      </c>
      <c r="F212" s="31">
        <v>35</v>
      </c>
      <c r="G212" s="31" t="s">
        <v>33</v>
      </c>
      <c r="H212" s="41">
        <v>23085.048432331354</v>
      </c>
      <c r="J212" s="40"/>
      <c r="K212" s="31">
        <f t="shared" si="8"/>
        <v>337.70772117638171</v>
      </c>
      <c r="L212" s="31">
        <f t="shared" si="9"/>
        <v>0</v>
      </c>
      <c r="M212" s="31">
        <f t="shared" si="10"/>
        <v>150.92448000000002</v>
      </c>
      <c r="N212" s="35">
        <f t="shared" si="11"/>
        <v>23085.048432331354</v>
      </c>
      <c r="AA212" s="40"/>
      <c r="AF212" s="39"/>
    </row>
    <row r="213" spans="2:32" x14ac:dyDescent="0.3">
      <c r="B213" s="42">
        <v>10365.530000000001</v>
      </c>
      <c r="C213" s="31">
        <v>32</v>
      </c>
      <c r="D213" s="31">
        <v>1109.1041499999999</v>
      </c>
      <c r="E213" s="35">
        <v>122.57194430777145</v>
      </c>
      <c r="F213" s="31">
        <v>50</v>
      </c>
      <c r="G213" s="31" t="s">
        <v>32</v>
      </c>
      <c r="H213" s="41">
        <v>9455.5491503107205</v>
      </c>
      <c r="J213" s="40"/>
      <c r="K213" s="31">
        <f t="shared" si="8"/>
        <v>452.42985915891978</v>
      </c>
      <c r="L213" s="31">
        <f t="shared" si="9"/>
        <v>1024</v>
      </c>
      <c r="M213" s="31">
        <f t="shared" si="10"/>
        <v>35.491332799999995</v>
      </c>
      <c r="N213" s="35">
        <f t="shared" si="11"/>
        <v>9455.5491503107205</v>
      </c>
      <c r="AA213" s="40"/>
      <c r="AF213" s="39"/>
    </row>
    <row r="214" spans="2:32" x14ac:dyDescent="0.3">
      <c r="B214" s="42">
        <v>6016.26</v>
      </c>
      <c r="C214" s="31">
        <v>35</v>
      </c>
      <c r="D214" s="31">
        <v>1050</v>
      </c>
      <c r="E214" s="35">
        <v>95.840283966776042</v>
      </c>
      <c r="F214" s="31">
        <v>50</v>
      </c>
      <c r="G214" s="31" t="s">
        <v>32</v>
      </c>
      <c r="H214" s="41">
        <v>4889.6885512473491</v>
      </c>
      <c r="J214" s="40"/>
      <c r="K214" s="31">
        <f t="shared" si="8"/>
        <v>547.78635691646775</v>
      </c>
      <c r="L214" s="31">
        <f t="shared" si="9"/>
        <v>1225</v>
      </c>
      <c r="M214" s="31">
        <f t="shared" si="10"/>
        <v>36.75</v>
      </c>
      <c r="N214" s="35">
        <f t="shared" si="11"/>
        <v>4889.6885512473491</v>
      </c>
      <c r="AA214" s="40"/>
      <c r="AF214" s="39"/>
    </row>
    <row r="215" spans="2:32" x14ac:dyDescent="0.3">
      <c r="B215" s="42">
        <v>11881.56</v>
      </c>
      <c r="C215" s="31">
        <v>36</v>
      </c>
      <c r="D215" s="31">
        <v>1050</v>
      </c>
      <c r="E215" s="35">
        <v>203.12434488808577</v>
      </c>
      <c r="F215" s="31">
        <v>48</v>
      </c>
      <c r="G215" s="31" t="s">
        <v>33</v>
      </c>
      <c r="H215" s="41">
        <v>11486.605447020351</v>
      </c>
      <c r="J215" s="40"/>
      <c r="K215" s="31">
        <f t="shared" si="8"/>
        <v>248.12387716385544</v>
      </c>
      <c r="L215" s="31">
        <f t="shared" si="9"/>
        <v>0</v>
      </c>
      <c r="M215" s="31">
        <f t="shared" si="10"/>
        <v>37.799999999999997</v>
      </c>
      <c r="N215" s="35">
        <f t="shared" si="11"/>
        <v>11486.605447020351</v>
      </c>
      <c r="AA215" s="40"/>
      <c r="AF215" s="39"/>
    </row>
    <row r="216" spans="2:32" x14ac:dyDescent="0.3">
      <c r="B216" s="42">
        <v>3176.58</v>
      </c>
      <c r="C216" s="31">
        <v>30</v>
      </c>
      <c r="D216" s="31">
        <v>1050</v>
      </c>
      <c r="E216" s="35">
        <v>77.512982710365705</v>
      </c>
      <c r="F216" s="31">
        <v>30</v>
      </c>
      <c r="G216" s="31" t="s">
        <v>32</v>
      </c>
      <c r="H216" s="41">
        <v>2325.8137791639128</v>
      </c>
      <c r="J216" s="40"/>
      <c r="K216" s="31">
        <f t="shared" si="8"/>
        <v>406.38353600328617</v>
      </c>
      <c r="L216" s="31">
        <f t="shared" si="9"/>
        <v>900</v>
      </c>
      <c r="M216" s="31">
        <f t="shared" si="10"/>
        <v>31.5</v>
      </c>
      <c r="N216" s="35">
        <f t="shared" si="11"/>
        <v>2325.8137791639128</v>
      </c>
      <c r="AA216" s="40"/>
      <c r="AF216" s="39"/>
    </row>
    <row r="217" spans="2:32" x14ac:dyDescent="0.3">
      <c r="B217" s="42">
        <v>4673.1099999999997</v>
      </c>
      <c r="C217" s="31">
        <v>32</v>
      </c>
      <c r="D217" s="31">
        <v>1050</v>
      </c>
      <c r="E217" s="35">
        <v>82.858483639492576</v>
      </c>
      <c r="F217" s="31">
        <v>50</v>
      </c>
      <c r="G217" s="31" t="s">
        <v>32</v>
      </c>
      <c r="H217" s="41">
        <v>3565.0497587186619</v>
      </c>
      <c r="J217" s="40"/>
      <c r="K217" s="31">
        <f t="shared" ref="K217:K280" si="12">D217*F217/E217</f>
        <v>633.61043666236117</v>
      </c>
      <c r="L217" s="31">
        <f t="shared" ref="L217:L280" si="13">IF(G217="F",0,C217^2)</f>
        <v>1024</v>
      </c>
      <c r="M217" s="31">
        <f t="shared" ref="M217:M280" si="14">C217*D217/1000</f>
        <v>33.6</v>
      </c>
      <c r="N217" s="35">
        <f t="shared" ref="N217:N280" si="15">H217</f>
        <v>3565.0497587186619</v>
      </c>
      <c r="AA217" s="40"/>
      <c r="AF217" s="39"/>
    </row>
    <row r="218" spans="2:32" x14ac:dyDescent="0.3">
      <c r="B218" s="42">
        <v>60464.66</v>
      </c>
      <c r="C218" s="31">
        <v>40</v>
      </c>
      <c r="D218" s="31">
        <v>4550</v>
      </c>
      <c r="E218" s="35">
        <v>1098.8817820364525</v>
      </c>
      <c r="F218" s="31">
        <v>37</v>
      </c>
      <c r="G218" s="31" t="s">
        <v>33</v>
      </c>
      <c r="H218" s="41">
        <v>60188.477077041352</v>
      </c>
      <c r="J218" s="40"/>
      <c r="K218" s="31">
        <f t="shared" si="12"/>
        <v>153.20119302370549</v>
      </c>
      <c r="L218" s="31">
        <f t="shared" si="13"/>
        <v>0</v>
      </c>
      <c r="M218" s="31">
        <f t="shared" si="14"/>
        <v>182</v>
      </c>
      <c r="N218" s="35">
        <f t="shared" si="15"/>
        <v>60188.477077041352</v>
      </c>
      <c r="AA218" s="40"/>
      <c r="AF218" s="39"/>
    </row>
    <row r="219" spans="2:32" x14ac:dyDescent="0.3">
      <c r="B219" s="42">
        <v>19200.84</v>
      </c>
      <c r="C219" s="31">
        <v>45</v>
      </c>
      <c r="D219" s="31">
        <v>1140.63355</v>
      </c>
      <c r="E219" s="35">
        <v>425.22331887645419</v>
      </c>
      <c r="F219" s="31">
        <v>25</v>
      </c>
      <c r="G219" s="31" t="s">
        <v>33</v>
      </c>
      <c r="H219" s="41">
        <v>19035.153175402898</v>
      </c>
      <c r="J219" s="40"/>
      <c r="K219" s="31">
        <f t="shared" si="12"/>
        <v>67.060853636498436</v>
      </c>
      <c r="L219" s="31">
        <f t="shared" si="13"/>
        <v>0</v>
      </c>
      <c r="M219" s="31">
        <f t="shared" si="14"/>
        <v>51.328509749999995</v>
      </c>
      <c r="N219" s="35">
        <f t="shared" si="15"/>
        <v>19035.153175402898</v>
      </c>
      <c r="AA219" s="40"/>
      <c r="AF219" s="39"/>
    </row>
    <row r="220" spans="2:32" x14ac:dyDescent="0.3">
      <c r="B220" s="42">
        <v>29337.5</v>
      </c>
      <c r="C220" s="31">
        <v>39</v>
      </c>
      <c r="D220" s="31">
        <v>2800</v>
      </c>
      <c r="E220" s="35">
        <v>270.84325902156053</v>
      </c>
      <c r="F220" s="31">
        <v>44</v>
      </c>
      <c r="G220" s="31" t="s">
        <v>32</v>
      </c>
      <c r="H220" s="41">
        <v>28220.382927934159</v>
      </c>
      <c r="J220" s="40"/>
      <c r="K220" s="31">
        <f t="shared" si="12"/>
        <v>454.8756370938242</v>
      </c>
      <c r="L220" s="31">
        <f t="shared" si="13"/>
        <v>1521</v>
      </c>
      <c r="M220" s="31">
        <f t="shared" si="14"/>
        <v>109.2</v>
      </c>
      <c r="N220" s="35">
        <f t="shared" si="15"/>
        <v>28220.382927934159</v>
      </c>
      <c r="AA220" s="40"/>
      <c r="AF220" s="39"/>
    </row>
    <row r="221" spans="2:32" x14ac:dyDescent="0.3">
      <c r="B221" s="42">
        <v>15954.46</v>
      </c>
      <c r="C221" s="31">
        <v>37</v>
      </c>
      <c r="D221" s="31">
        <v>1050</v>
      </c>
      <c r="E221" s="35">
        <v>307.03199271020151</v>
      </c>
      <c r="F221" s="31">
        <v>33</v>
      </c>
      <c r="G221" s="31" t="s">
        <v>32</v>
      </c>
      <c r="H221" s="41">
        <v>15310.716834501183</v>
      </c>
      <c r="J221" s="40"/>
      <c r="K221" s="31">
        <f t="shared" si="12"/>
        <v>112.85468883597781</v>
      </c>
      <c r="L221" s="31">
        <f t="shared" si="13"/>
        <v>1369</v>
      </c>
      <c r="M221" s="31">
        <f t="shared" si="14"/>
        <v>38.85</v>
      </c>
      <c r="N221" s="35">
        <f t="shared" si="15"/>
        <v>15310.716834501183</v>
      </c>
      <c r="AA221" s="40"/>
      <c r="AF221" s="39"/>
    </row>
    <row r="222" spans="2:32" x14ac:dyDescent="0.3">
      <c r="B222" s="42">
        <v>4052.68</v>
      </c>
      <c r="C222" s="31">
        <v>25</v>
      </c>
      <c r="D222" s="31">
        <v>1050</v>
      </c>
      <c r="E222" s="35">
        <v>70.719982440120972</v>
      </c>
      <c r="F222" s="31">
        <v>50</v>
      </c>
      <c r="G222" s="31" t="s">
        <v>33</v>
      </c>
      <c r="H222" s="41">
        <v>3109.182092248252</v>
      </c>
      <c r="J222" s="40"/>
      <c r="K222" s="31">
        <f t="shared" si="12"/>
        <v>742.36443772383655</v>
      </c>
      <c r="L222" s="31">
        <f t="shared" si="13"/>
        <v>0</v>
      </c>
      <c r="M222" s="31">
        <f t="shared" si="14"/>
        <v>26.25</v>
      </c>
      <c r="N222" s="35">
        <f t="shared" si="15"/>
        <v>3109.182092248252</v>
      </c>
      <c r="AA222" s="40"/>
      <c r="AF222" s="39"/>
    </row>
    <row r="223" spans="2:32" x14ac:dyDescent="0.3">
      <c r="B223" s="42">
        <v>4106.96</v>
      </c>
      <c r="C223" s="31">
        <v>30</v>
      </c>
      <c r="D223" s="31">
        <v>1050</v>
      </c>
      <c r="E223" s="35">
        <v>77.512982710365705</v>
      </c>
      <c r="F223" s="31">
        <v>50</v>
      </c>
      <c r="G223" s="31" t="s">
        <v>32</v>
      </c>
      <c r="H223" s="41">
        <v>2947.3025466431855</v>
      </c>
      <c r="J223" s="40"/>
      <c r="K223" s="31">
        <f t="shared" si="12"/>
        <v>677.30589333881028</v>
      </c>
      <c r="L223" s="31">
        <f t="shared" si="13"/>
        <v>900</v>
      </c>
      <c r="M223" s="31">
        <f t="shared" si="14"/>
        <v>31.5</v>
      </c>
      <c r="N223" s="35">
        <f t="shared" si="15"/>
        <v>2947.3025466431855</v>
      </c>
      <c r="AA223" s="40"/>
      <c r="AF223" s="39"/>
    </row>
    <row r="224" spans="2:32" x14ac:dyDescent="0.3">
      <c r="B224" s="42">
        <v>7563.11</v>
      </c>
      <c r="C224" s="31">
        <v>27</v>
      </c>
      <c r="D224" s="31">
        <v>2800</v>
      </c>
      <c r="E224" s="35">
        <v>246.0654102021044</v>
      </c>
      <c r="F224" s="31">
        <v>48</v>
      </c>
      <c r="G224" s="31" t="s">
        <v>33</v>
      </c>
      <c r="H224" s="41">
        <v>6843.2566329172023</v>
      </c>
      <c r="J224" s="40"/>
      <c r="K224" s="31">
        <f t="shared" si="12"/>
        <v>546.19623249611288</v>
      </c>
      <c r="L224" s="31">
        <f t="shared" si="13"/>
        <v>0</v>
      </c>
      <c r="M224" s="31">
        <f t="shared" si="14"/>
        <v>75.599999999999994</v>
      </c>
      <c r="N224" s="35">
        <f t="shared" si="15"/>
        <v>6843.2566329172023</v>
      </c>
      <c r="AA224" s="40"/>
      <c r="AF224" s="39"/>
    </row>
    <row r="225" spans="2:32" x14ac:dyDescent="0.3">
      <c r="B225" s="42">
        <v>16233.51</v>
      </c>
      <c r="C225" s="31">
        <v>38</v>
      </c>
      <c r="D225" s="31">
        <v>2540.7546499999999</v>
      </c>
      <c r="E225" s="35">
        <v>282.72523358721054</v>
      </c>
      <c r="F225" s="31">
        <v>37</v>
      </c>
      <c r="G225" s="31" t="s">
        <v>32</v>
      </c>
      <c r="H225" s="41">
        <v>15327.317296232139</v>
      </c>
      <c r="J225" s="40"/>
      <c r="K225" s="31">
        <f t="shared" si="12"/>
        <v>332.50630252287664</v>
      </c>
      <c r="L225" s="31">
        <f t="shared" si="13"/>
        <v>1444</v>
      </c>
      <c r="M225" s="31">
        <f t="shared" si="14"/>
        <v>96.548676700000001</v>
      </c>
      <c r="N225" s="35">
        <f t="shared" si="15"/>
        <v>15327.317296232139</v>
      </c>
      <c r="AA225" s="40"/>
      <c r="AF225" s="39"/>
    </row>
    <row r="226" spans="2:32" x14ac:dyDescent="0.3">
      <c r="B226" s="42">
        <v>18019.240000000002</v>
      </c>
      <c r="C226" s="31">
        <v>36</v>
      </c>
      <c r="D226" s="31">
        <v>1750</v>
      </c>
      <c r="E226" s="35">
        <v>314.57779819433927</v>
      </c>
      <c r="F226" s="31">
        <v>49</v>
      </c>
      <c r="G226" s="31" t="s">
        <v>32</v>
      </c>
      <c r="H226" s="41">
        <v>17198.087648723591</v>
      </c>
      <c r="J226" s="40"/>
      <c r="K226" s="31">
        <f t="shared" si="12"/>
        <v>272.58757767458695</v>
      </c>
      <c r="L226" s="31">
        <f t="shared" si="13"/>
        <v>1296</v>
      </c>
      <c r="M226" s="31">
        <f t="shared" si="14"/>
        <v>63</v>
      </c>
      <c r="N226" s="35">
        <f t="shared" si="15"/>
        <v>17198.087648723591</v>
      </c>
      <c r="AA226" s="40"/>
      <c r="AF226" s="39"/>
    </row>
    <row r="227" spans="2:32" x14ac:dyDescent="0.3">
      <c r="B227" s="42">
        <v>6692.48</v>
      </c>
      <c r="C227" s="31">
        <v>37</v>
      </c>
      <c r="D227" s="31">
        <v>1050</v>
      </c>
      <c r="E227" s="35">
        <v>145.02974271926587</v>
      </c>
      <c r="F227" s="31">
        <v>48</v>
      </c>
      <c r="G227" s="31" t="s">
        <v>33</v>
      </c>
      <c r="H227" s="41">
        <v>6253.4202069977855</v>
      </c>
      <c r="J227" s="40"/>
      <c r="K227" s="31">
        <f t="shared" si="12"/>
        <v>347.51492387019744</v>
      </c>
      <c r="L227" s="31">
        <f t="shared" si="13"/>
        <v>0</v>
      </c>
      <c r="M227" s="31">
        <f t="shared" si="14"/>
        <v>38.85</v>
      </c>
      <c r="N227" s="35">
        <f t="shared" si="15"/>
        <v>6253.4202069977855</v>
      </c>
      <c r="AA227" s="40"/>
      <c r="AF227" s="39"/>
    </row>
    <row r="228" spans="2:32" x14ac:dyDescent="0.3">
      <c r="B228" s="42">
        <v>14732.93</v>
      </c>
      <c r="C228" s="31">
        <v>36</v>
      </c>
      <c r="D228" s="31">
        <v>2625</v>
      </c>
      <c r="E228" s="35">
        <v>253.91869306063035</v>
      </c>
      <c r="F228" s="31">
        <v>39</v>
      </c>
      <c r="G228" s="31" t="s">
        <v>32</v>
      </c>
      <c r="H228" s="41">
        <v>13756.648091791316</v>
      </c>
      <c r="J228" s="40"/>
      <c r="K228" s="31">
        <f t="shared" si="12"/>
        <v>403.18024154115761</v>
      </c>
      <c r="L228" s="31">
        <f t="shared" si="13"/>
        <v>1296</v>
      </c>
      <c r="M228" s="31">
        <f t="shared" si="14"/>
        <v>94.5</v>
      </c>
      <c r="N228" s="35">
        <f t="shared" si="15"/>
        <v>13756.648091791316</v>
      </c>
      <c r="AA228" s="40"/>
      <c r="AF228" s="39"/>
    </row>
    <row r="229" spans="2:32" x14ac:dyDescent="0.3">
      <c r="B229" s="42">
        <v>10166.26</v>
      </c>
      <c r="C229" s="31">
        <v>42</v>
      </c>
      <c r="D229" s="31">
        <v>1750</v>
      </c>
      <c r="E229" s="35">
        <v>278.04777122385428</v>
      </c>
      <c r="F229" s="31">
        <v>18</v>
      </c>
      <c r="G229" s="31" t="s">
        <v>33</v>
      </c>
      <c r="H229" s="41">
        <v>9973.748732472277</v>
      </c>
      <c r="J229" s="40"/>
      <c r="K229" s="31">
        <f t="shared" si="12"/>
        <v>113.28988490484815</v>
      </c>
      <c r="L229" s="31">
        <f t="shared" si="13"/>
        <v>0</v>
      </c>
      <c r="M229" s="31">
        <f t="shared" si="14"/>
        <v>73.5</v>
      </c>
      <c r="N229" s="35">
        <f t="shared" si="15"/>
        <v>9973.748732472277</v>
      </c>
      <c r="AA229" s="40"/>
      <c r="AF229" s="39"/>
    </row>
    <row r="230" spans="2:32" x14ac:dyDescent="0.3">
      <c r="B230" s="42">
        <v>18754.62</v>
      </c>
      <c r="C230" s="31">
        <v>45</v>
      </c>
      <c r="D230" s="31">
        <v>1050</v>
      </c>
      <c r="E230" s="35">
        <v>166.82363489011763</v>
      </c>
      <c r="F230" s="31">
        <v>40</v>
      </c>
      <c r="G230" s="31" t="s">
        <v>32</v>
      </c>
      <c r="H230" s="41">
        <v>17748.501895780719</v>
      </c>
      <c r="J230" s="40"/>
      <c r="K230" s="31">
        <f t="shared" si="12"/>
        <v>251.7628873610403</v>
      </c>
      <c r="L230" s="31">
        <f t="shared" si="13"/>
        <v>2025</v>
      </c>
      <c r="M230" s="31">
        <f t="shared" si="14"/>
        <v>47.25</v>
      </c>
      <c r="N230" s="35">
        <f t="shared" si="15"/>
        <v>17748.501895780719</v>
      </c>
      <c r="AA230" s="40"/>
      <c r="AF230" s="39"/>
    </row>
    <row r="231" spans="2:32" x14ac:dyDescent="0.3">
      <c r="B231" s="42">
        <v>45386.83</v>
      </c>
      <c r="C231" s="31">
        <v>49</v>
      </c>
      <c r="D231" s="31">
        <v>1946.721</v>
      </c>
      <c r="E231" s="35">
        <v>965.35287544486107</v>
      </c>
      <c r="F231" s="31">
        <v>36</v>
      </c>
      <c r="G231" s="31" t="s">
        <v>32</v>
      </c>
      <c r="H231" s="41">
        <v>44475.425868953309</v>
      </c>
      <c r="J231" s="40"/>
      <c r="K231" s="31">
        <f t="shared" si="12"/>
        <v>72.597241674661532</v>
      </c>
      <c r="L231" s="31">
        <f t="shared" si="13"/>
        <v>2401</v>
      </c>
      <c r="M231" s="31">
        <f t="shared" si="14"/>
        <v>95.389329000000004</v>
      </c>
      <c r="N231" s="35">
        <f t="shared" si="15"/>
        <v>44475.425868953309</v>
      </c>
      <c r="AA231" s="40"/>
      <c r="AF231" s="39"/>
    </row>
    <row r="232" spans="2:32" x14ac:dyDescent="0.3">
      <c r="B232" s="42">
        <v>8280.99</v>
      </c>
      <c r="C232" s="31">
        <v>39</v>
      </c>
      <c r="D232" s="31">
        <v>1050</v>
      </c>
      <c r="E232" s="35">
        <v>128.93332142351892</v>
      </c>
      <c r="F232" s="31">
        <v>46</v>
      </c>
      <c r="G232" s="31" t="s">
        <v>32</v>
      </c>
      <c r="H232" s="41">
        <v>7291.7453239708602</v>
      </c>
      <c r="J232" s="40"/>
      <c r="K232" s="31">
        <f t="shared" si="12"/>
        <v>374.61223729236474</v>
      </c>
      <c r="L232" s="31">
        <f t="shared" si="13"/>
        <v>1521</v>
      </c>
      <c r="M232" s="31">
        <f t="shared" si="14"/>
        <v>40.950000000000003</v>
      </c>
      <c r="N232" s="35">
        <f t="shared" si="15"/>
        <v>7291.7453239708602</v>
      </c>
      <c r="AA232" s="40"/>
      <c r="AF232" s="39"/>
    </row>
    <row r="233" spans="2:32" x14ac:dyDescent="0.3">
      <c r="B233" s="42">
        <v>23713.38</v>
      </c>
      <c r="C233" s="31">
        <v>33</v>
      </c>
      <c r="D233" s="31">
        <v>3188.4758500000003</v>
      </c>
      <c r="E233" s="35">
        <v>690.55792536640229</v>
      </c>
      <c r="F233" s="31">
        <v>50</v>
      </c>
      <c r="G233" s="31" t="s">
        <v>32</v>
      </c>
      <c r="H233" s="41">
        <v>23024.650058155865</v>
      </c>
      <c r="J233" s="40"/>
      <c r="K233" s="31">
        <f t="shared" si="12"/>
        <v>230.86230226872212</v>
      </c>
      <c r="L233" s="31">
        <f t="shared" si="13"/>
        <v>1089</v>
      </c>
      <c r="M233" s="31">
        <f t="shared" si="14"/>
        <v>105.21970305000001</v>
      </c>
      <c r="N233" s="35">
        <f t="shared" si="15"/>
        <v>23024.650058155865</v>
      </c>
      <c r="AA233" s="40"/>
      <c r="AF233" s="39"/>
    </row>
    <row r="234" spans="2:32" x14ac:dyDescent="0.3">
      <c r="B234" s="42">
        <v>5566.13</v>
      </c>
      <c r="C234" s="31">
        <v>35</v>
      </c>
      <c r="D234" s="31">
        <v>1050</v>
      </c>
      <c r="E234" s="35">
        <v>95.840283966776042</v>
      </c>
      <c r="F234" s="31">
        <v>40</v>
      </c>
      <c r="G234" s="31" t="s">
        <v>32</v>
      </c>
      <c r="H234" s="41">
        <v>4583.1470044446087</v>
      </c>
      <c r="J234" s="40"/>
      <c r="K234" s="31">
        <f t="shared" si="12"/>
        <v>438.22908553317416</v>
      </c>
      <c r="L234" s="31">
        <f t="shared" si="13"/>
        <v>1225</v>
      </c>
      <c r="M234" s="31">
        <f t="shared" si="14"/>
        <v>36.75</v>
      </c>
      <c r="N234" s="35">
        <f t="shared" si="15"/>
        <v>4583.1470044446087</v>
      </c>
      <c r="AA234" s="40"/>
      <c r="AF234" s="39"/>
    </row>
    <row r="235" spans="2:32" x14ac:dyDescent="0.3">
      <c r="B235" s="42">
        <v>3311.54</v>
      </c>
      <c r="C235" s="31">
        <v>27</v>
      </c>
      <c r="D235" s="31">
        <v>1050</v>
      </c>
      <c r="E235" s="35">
        <v>75.017819079958471</v>
      </c>
      <c r="F235" s="31">
        <v>48</v>
      </c>
      <c r="G235" s="31" t="s">
        <v>32</v>
      </c>
      <c r="H235" s="41">
        <v>2186.3814344157663</v>
      </c>
      <c r="J235" s="40"/>
      <c r="K235" s="31">
        <f t="shared" si="12"/>
        <v>671.84037896757127</v>
      </c>
      <c r="L235" s="31">
        <f t="shared" si="13"/>
        <v>729</v>
      </c>
      <c r="M235" s="31">
        <f t="shared" si="14"/>
        <v>28.35</v>
      </c>
      <c r="N235" s="35">
        <f t="shared" si="15"/>
        <v>2186.3814344157663</v>
      </c>
      <c r="AA235" s="40"/>
      <c r="AF235" s="39"/>
    </row>
    <row r="236" spans="2:32" x14ac:dyDescent="0.3">
      <c r="B236" s="42">
        <v>4135.66</v>
      </c>
      <c r="C236" s="31">
        <v>27</v>
      </c>
      <c r="D236" s="31">
        <v>1333.47235</v>
      </c>
      <c r="E236" s="35">
        <v>95.27065476231148</v>
      </c>
      <c r="F236" s="31">
        <v>49</v>
      </c>
      <c r="G236" s="31" t="s">
        <v>32</v>
      </c>
      <c r="H236" s="41">
        <v>3053.2719102167248</v>
      </c>
      <c r="J236" s="40"/>
      <c r="K236" s="31">
        <f t="shared" si="12"/>
        <v>685.83705352939569</v>
      </c>
      <c r="L236" s="31">
        <f t="shared" si="13"/>
        <v>729</v>
      </c>
      <c r="M236" s="31">
        <f t="shared" si="14"/>
        <v>36.003753450000005</v>
      </c>
      <c r="N236" s="35">
        <f t="shared" si="15"/>
        <v>3053.2719102167248</v>
      </c>
      <c r="AA236" s="40"/>
      <c r="AF236" s="39"/>
    </row>
    <row r="237" spans="2:32" x14ac:dyDescent="0.3">
      <c r="B237" s="42">
        <v>13752.4</v>
      </c>
      <c r="C237" s="31">
        <v>48</v>
      </c>
      <c r="D237" s="31">
        <v>1050</v>
      </c>
      <c r="E237" s="35">
        <v>312.53610266693329</v>
      </c>
      <c r="F237" s="31">
        <v>27</v>
      </c>
      <c r="G237" s="31" t="s">
        <v>33</v>
      </c>
      <c r="H237" s="41">
        <v>13557.241860167982</v>
      </c>
      <c r="J237" s="40"/>
      <c r="K237" s="31">
        <f t="shared" si="12"/>
        <v>90.709520462064262</v>
      </c>
      <c r="L237" s="31">
        <f t="shared" si="13"/>
        <v>0</v>
      </c>
      <c r="M237" s="31">
        <f t="shared" si="14"/>
        <v>50.4</v>
      </c>
      <c r="N237" s="35">
        <f t="shared" si="15"/>
        <v>13557.241860167982</v>
      </c>
      <c r="AA237" s="40"/>
      <c r="AF237" s="39"/>
    </row>
    <row r="238" spans="2:32" x14ac:dyDescent="0.3">
      <c r="B238" s="42">
        <v>18230.37</v>
      </c>
      <c r="C238" s="31">
        <v>49</v>
      </c>
      <c r="D238" s="31">
        <v>1050</v>
      </c>
      <c r="E238" s="35">
        <v>374.60168633393795</v>
      </c>
      <c r="F238" s="31">
        <v>35</v>
      </c>
      <c r="G238" s="31" t="s">
        <v>32</v>
      </c>
      <c r="H238" s="41">
        <v>17328.675915117474</v>
      </c>
      <c r="J238" s="40"/>
      <c r="K238" s="31">
        <f t="shared" si="12"/>
        <v>98.104203319680963</v>
      </c>
      <c r="L238" s="31">
        <f t="shared" si="13"/>
        <v>2401</v>
      </c>
      <c r="M238" s="31">
        <f t="shared" si="14"/>
        <v>51.45</v>
      </c>
      <c r="N238" s="35">
        <f t="shared" si="15"/>
        <v>17328.675915117474</v>
      </c>
      <c r="AA238" s="40"/>
      <c r="AF238" s="39"/>
    </row>
    <row r="239" spans="2:32" x14ac:dyDescent="0.3">
      <c r="B239" s="42">
        <v>18381</v>
      </c>
      <c r="C239" s="31">
        <v>24</v>
      </c>
      <c r="D239" s="31">
        <v>2800</v>
      </c>
      <c r="E239" s="35">
        <v>368.82430779465506</v>
      </c>
      <c r="F239" s="31">
        <v>50</v>
      </c>
      <c r="G239" s="31" t="s">
        <v>33</v>
      </c>
      <c r="H239" s="41">
        <v>17888.913539732508</v>
      </c>
      <c r="J239" s="40"/>
      <c r="K239" s="31">
        <f t="shared" si="12"/>
        <v>379.58452586033394</v>
      </c>
      <c r="L239" s="31">
        <f t="shared" si="13"/>
        <v>0</v>
      </c>
      <c r="M239" s="31">
        <f t="shared" si="14"/>
        <v>67.2</v>
      </c>
      <c r="N239" s="35">
        <f t="shared" si="15"/>
        <v>17888.913539732508</v>
      </c>
      <c r="AA239" s="40"/>
      <c r="AF239" s="39"/>
    </row>
    <row r="240" spans="2:32" x14ac:dyDescent="0.3">
      <c r="B240" s="42">
        <v>21366.38</v>
      </c>
      <c r="C240" s="31">
        <v>29</v>
      </c>
      <c r="D240" s="31">
        <v>6572.59645</v>
      </c>
      <c r="E240" s="35">
        <v>435.39240869567715</v>
      </c>
      <c r="F240" s="31">
        <v>50</v>
      </c>
      <c r="G240" s="31" t="s">
        <v>32</v>
      </c>
      <c r="H240" s="41">
        <v>20055.91615896596</v>
      </c>
      <c r="J240" s="40"/>
      <c r="K240" s="31">
        <f t="shared" si="12"/>
        <v>754.78996862735801</v>
      </c>
      <c r="L240" s="31">
        <f t="shared" si="13"/>
        <v>841</v>
      </c>
      <c r="M240" s="31">
        <f t="shared" si="14"/>
        <v>190.60529704999999</v>
      </c>
      <c r="N240" s="35">
        <f t="shared" si="15"/>
        <v>20055.91615896596</v>
      </c>
      <c r="AA240" s="40"/>
      <c r="AF240" s="39"/>
    </row>
    <row r="241" spans="2:32" x14ac:dyDescent="0.3">
      <c r="B241" s="42">
        <v>13801.8</v>
      </c>
      <c r="C241" s="31">
        <v>41</v>
      </c>
      <c r="D241" s="31">
        <v>1106.6195</v>
      </c>
      <c r="E241" s="35">
        <v>234.79880108253596</v>
      </c>
      <c r="F241" s="31">
        <v>44</v>
      </c>
      <c r="G241" s="31" t="s">
        <v>32</v>
      </c>
      <c r="H241" s="41">
        <v>12987.912342218062</v>
      </c>
      <c r="J241" s="40"/>
      <c r="K241" s="31">
        <f t="shared" si="12"/>
        <v>207.37438937298558</v>
      </c>
      <c r="L241" s="31">
        <f t="shared" si="13"/>
        <v>1681</v>
      </c>
      <c r="M241" s="31">
        <f t="shared" si="14"/>
        <v>45.371399500000003</v>
      </c>
      <c r="N241" s="35">
        <f t="shared" si="15"/>
        <v>12987.912342218062</v>
      </c>
      <c r="AA241" s="40"/>
      <c r="AF241" s="39"/>
    </row>
    <row r="242" spans="2:32" x14ac:dyDescent="0.3">
      <c r="B242" s="42">
        <v>3222.96</v>
      </c>
      <c r="C242" s="31">
        <v>27</v>
      </c>
      <c r="D242" s="31">
        <v>1050</v>
      </c>
      <c r="E242" s="35">
        <v>73.312932791722503</v>
      </c>
      <c r="F242" s="31">
        <v>49</v>
      </c>
      <c r="G242" s="31" t="s">
        <v>32</v>
      </c>
      <c r="H242" s="41">
        <v>2108.2040852024074</v>
      </c>
      <c r="J242" s="40"/>
      <c r="K242" s="31">
        <f t="shared" si="12"/>
        <v>701.78613841798233</v>
      </c>
      <c r="L242" s="31">
        <f t="shared" si="13"/>
        <v>729</v>
      </c>
      <c r="M242" s="31">
        <f t="shared" si="14"/>
        <v>28.35</v>
      </c>
      <c r="N242" s="35">
        <f t="shared" si="15"/>
        <v>2108.2040852024074</v>
      </c>
      <c r="AA242" s="40"/>
      <c r="AF242" s="39"/>
    </row>
    <row r="243" spans="2:32" x14ac:dyDescent="0.3">
      <c r="B243" s="42">
        <v>15733.62</v>
      </c>
      <c r="C243" s="31">
        <v>35</v>
      </c>
      <c r="D243" s="31">
        <v>2800</v>
      </c>
      <c r="E243" s="35">
        <v>255.57409057806947</v>
      </c>
      <c r="F243" s="31">
        <v>50</v>
      </c>
      <c r="G243" s="31" t="s">
        <v>32</v>
      </c>
      <c r="H243" s="41">
        <v>14625.243811089806</v>
      </c>
      <c r="J243" s="40"/>
      <c r="K243" s="31">
        <f t="shared" si="12"/>
        <v>547.78635691646764</v>
      </c>
      <c r="L243" s="31">
        <f t="shared" si="13"/>
        <v>1225</v>
      </c>
      <c r="M243" s="31">
        <f t="shared" si="14"/>
        <v>98</v>
      </c>
      <c r="N243" s="35">
        <f t="shared" si="15"/>
        <v>14625.243811089806</v>
      </c>
      <c r="AA243" s="40"/>
      <c r="AF243" s="39"/>
    </row>
    <row r="244" spans="2:32" x14ac:dyDescent="0.3">
      <c r="B244" s="42">
        <v>10112.06</v>
      </c>
      <c r="C244" s="31">
        <v>27</v>
      </c>
      <c r="D244" s="31">
        <v>2275</v>
      </c>
      <c r="E244" s="35">
        <v>256.26962122875551</v>
      </c>
      <c r="F244" s="31">
        <v>39</v>
      </c>
      <c r="G244" s="31" t="s">
        <v>32</v>
      </c>
      <c r="H244" s="41">
        <v>9411.0238654980458</v>
      </c>
      <c r="J244" s="40"/>
      <c r="K244" s="31">
        <f t="shared" si="12"/>
        <v>346.21739234866573</v>
      </c>
      <c r="L244" s="31">
        <f t="shared" si="13"/>
        <v>729</v>
      </c>
      <c r="M244" s="31">
        <f t="shared" si="14"/>
        <v>61.424999999999997</v>
      </c>
      <c r="N244" s="35">
        <f t="shared" si="15"/>
        <v>9411.0238654980458</v>
      </c>
      <c r="AA244" s="40"/>
      <c r="AF244" s="39"/>
    </row>
    <row r="245" spans="2:32" x14ac:dyDescent="0.3">
      <c r="B245" s="42">
        <v>3665.77</v>
      </c>
      <c r="C245" s="31">
        <v>25</v>
      </c>
      <c r="D245" s="31">
        <v>1050</v>
      </c>
      <c r="E245" s="35">
        <v>64.291113233361159</v>
      </c>
      <c r="F245" s="31">
        <v>50</v>
      </c>
      <c r="G245" s="31" t="s">
        <v>32</v>
      </c>
      <c r="H245" s="41">
        <v>2424.4937999116992</v>
      </c>
      <c r="J245" s="40"/>
      <c r="K245" s="31">
        <f t="shared" si="12"/>
        <v>816.59808579511957</v>
      </c>
      <c r="L245" s="31">
        <f t="shared" si="13"/>
        <v>625</v>
      </c>
      <c r="M245" s="31">
        <f t="shared" si="14"/>
        <v>26.25</v>
      </c>
      <c r="N245" s="35">
        <f t="shared" si="15"/>
        <v>2424.4937999116992</v>
      </c>
      <c r="AA245" s="40"/>
      <c r="AF245" s="39"/>
    </row>
    <row r="246" spans="2:32" x14ac:dyDescent="0.3">
      <c r="B246" s="42">
        <v>8638.17</v>
      </c>
      <c r="C246" s="31">
        <v>26</v>
      </c>
      <c r="D246" s="31">
        <v>3141.25</v>
      </c>
      <c r="E246" s="35">
        <v>217.04328901177425</v>
      </c>
      <c r="F246" s="31">
        <v>50</v>
      </c>
      <c r="G246" s="31" t="s">
        <v>32</v>
      </c>
      <c r="H246" s="41">
        <v>7463.0123771793988</v>
      </c>
      <c r="J246" s="40"/>
      <c r="K246" s="31">
        <f t="shared" si="12"/>
        <v>723.64596350859586</v>
      </c>
      <c r="L246" s="31">
        <f t="shared" si="13"/>
        <v>676</v>
      </c>
      <c r="M246" s="31">
        <f t="shared" si="14"/>
        <v>81.672499999999999</v>
      </c>
      <c r="N246" s="35">
        <f t="shared" si="15"/>
        <v>7463.0123771793988</v>
      </c>
      <c r="AA246" s="40"/>
      <c r="AF246" s="39"/>
    </row>
    <row r="247" spans="2:32" x14ac:dyDescent="0.3">
      <c r="B247" s="42">
        <v>14352.55</v>
      </c>
      <c r="C247" s="31">
        <v>36</v>
      </c>
      <c r="D247" s="31">
        <v>2800</v>
      </c>
      <c r="E247" s="35">
        <v>251.95124896394205</v>
      </c>
      <c r="F247" s="31">
        <v>39</v>
      </c>
      <c r="G247" s="31" t="s">
        <v>33</v>
      </c>
      <c r="H247" s="41">
        <v>13770.865028504464</v>
      </c>
      <c r="J247" s="40"/>
      <c r="K247" s="31">
        <f t="shared" si="12"/>
        <v>433.41718070081146</v>
      </c>
      <c r="L247" s="31">
        <f t="shared" si="13"/>
        <v>0</v>
      </c>
      <c r="M247" s="31">
        <f t="shared" si="14"/>
        <v>100.8</v>
      </c>
      <c r="N247" s="35">
        <f t="shared" si="15"/>
        <v>13770.865028504464</v>
      </c>
      <c r="AA247" s="40"/>
      <c r="AF247" s="39"/>
    </row>
    <row r="248" spans="2:32" x14ac:dyDescent="0.3">
      <c r="B248" s="42">
        <v>16523.259999999998</v>
      </c>
      <c r="C248" s="31">
        <v>29</v>
      </c>
      <c r="D248" s="31">
        <v>2800</v>
      </c>
      <c r="E248" s="35">
        <v>269.94622932630813</v>
      </c>
      <c r="F248" s="31">
        <v>42</v>
      </c>
      <c r="G248" s="31" t="s">
        <v>32</v>
      </c>
      <c r="H248" s="41">
        <v>15672.970652311444</v>
      </c>
      <c r="J248" s="40"/>
      <c r="K248" s="31">
        <f t="shared" si="12"/>
        <v>435.6423140026393</v>
      </c>
      <c r="L248" s="31">
        <f t="shared" si="13"/>
        <v>841</v>
      </c>
      <c r="M248" s="31">
        <f t="shared" si="14"/>
        <v>81.2</v>
      </c>
      <c r="N248" s="35">
        <f t="shared" si="15"/>
        <v>15672.970652311444</v>
      </c>
      <c r="AA248" s="40"/>
      <c r="AF248" s="39"/>
    </row>
    <row r="249" spans="2:32" x14ac:dyDescent="0.3">
      <c r="B249" s="42">
        <v>10393.85</v>
      </c>
      <c r="C249" s="31">
        <v>34</v>
      </c>
      <c r="D249" s="31">
        <v>1470</v>
      </c>
      <c r="E249" s="35">
        <v>204.87067079762164</v>
      </c>
      <c r="F249" s="31">
        <v>37</v>
      </c>
      <c r="G249" s="31" t="s">
        <v>32</v>
      </c>
      <c r="H249" s="41">
        <v>9651.5839511021786</v>
      </c>
      <c r="J249" s="40"/>
      <c r="K249" s="31">
        <f t="shared" si="12"/>
        <v>265.48456051929622</v>
      </c>
      <c r="L249" s="31">
        <f t="shared" si="13"/>
        <v>1156</v>
      </c>
      <c r="M249" s="31">
        <f t="shared" si="14"/>
        <v>49.98</v>
      </c>
      <c r="N249" s="35">
        <f t="shared" si="15"/>
        <v>9651.5839511021786</v>
      </c>
      <c r="AA249" s="40"/>
      <c r="AF249" s="39"/>
    </row>
    <row r="250" spans="2:32" x14ac:dyDescent="0.3">
      <c r="B250" s="42">
        <v>40960.160000000003</v>
      </c>
      <c r="C250" s="31">
        <v>43</v>
      </c>
      <c r="D250" s="31">
        <v>6502.5845499999996</v>
      </c>
      <c r="E250" s="35">
        <v>949.09661398884305</v>
      </c>
      <c r="F250" s="31">
        <v>22</v>
      </c>
      <c r="G250" s="31" t="s">
        <v>32</v>
      </c>
      <c r="H250" s="41">
        <v>40050.503987538665</v>
      </c>
      <c r="J250" s="40"/>
      <c r="K250" s="31">
        <f t="shared" si="12"/>
        <v>150.72950213020323</v>
      </c>
      <c r="L250" s="31">
        <f t="shared" si="13"/>
        <v>1849</v>
      </c>
      <c r="M250" s="31">
        <f t="shared" si="14"/>
        <v>279.61113564999994</v>
      </c>
      <c r="N250" s="35">
        <f t="shared" si="15"/>
        <v>40050.503987538665</v>
      </c>
      <c r="AA250" s="40"/>
      <c r="AF250" s="39"/>
    </row>
    <row r="251" spans="2:32" x14ac:dyDescent="0.3">
      <c r="B251" s="42">
        <v>8759.94</v>
      </c>
      <c r="C251" s="31">
        <v>29</v>
      </c>
      <c r="D251" s="31">
        <v>2275</v>
      </c>
      <c r="E251" s="35">
        <v>160.84528925958472</v>
      </c>
      <c r="F251" s="31">
        <v>31</v>
      </c>
      <c r="G251" s="31" t="s">
        <v>32</v>
      </c>
      <c r="H251" s="41">
        <v>7921.6313952180599</v>
      </c>
      <c r="J251" s="40"/>
      <c r="K251" s="31">
        <f t="shared" si="12"/>
        <v>438.46481500730329</v>
      </c>
      <c r="L251" s="31">
        <f t="shared" si="13"/>
        <v>841</v>
      </c>
      <c r="M251" s="31">
        <f t="shared" si="14"/>
        <v>65.974999999999994</v>
      </c>
      <c r="N251" s="35">
        <f t="shared" si="15"/>
        <v>7921.6313952180599</v>
      </c>
      <c r="AA251" s="40"/>
      <c r="AF251" s="39"/>
    </row>
    <row r="252" spans="2:32" x14ac:dyDescent="0.3">
      <c r="B252" s="42">
        <v>30458.81</v>
      </c>
      <c r="C252" s="31">
        <v>43</v>
      </c>
      <c r="D252" s="31">
        <v>2908.7197999999999</v>
      </c>
      <c r="E252" s="35">
        <v>569.99631484634381</v>
      </c>
      <c r="F252" s="31">
        <v>42</v>
      </c>
      <c r="G252" s="31" t="s">
        <v>32</v>
      </c>
      <c r="H252" s="41">
        <v>29579.180312895656</v>
      </c>
      <c r="J252" s="40"/>
      <c r="K252" s="31">
        <f t="shared" si="12"/>
        <v>214.32810777545612</v>
      </c>
      <c r="L252" s="31">
        <f t="shared" si="13"/>
        <v>1849</v>
      </c>
      <c r="M252" s="31">
        <f t="shared" si="14"/>
        <v>125.07495139999999</v>
      </c>
      <c r="N252" s="35">
        <f t="shared" si="15"/>
        <v>29579.180312895656</v>
      </c>
      <c r="AA252" s="40"/>
      <c r="AF252" s="39"/>
    </row>
    <row r="253" spans="2:32" x14ac:dyDescent="0.3">
      <c r="B253" s="42">
        <v>6336.63</v>
      </c>
      <c r="C253" s="31">
        <v>32</v>
      </c>
      <c r="D253" s="31">
        <v>1050</v>
      </c>
      <c r="E253" s="35">
        <v>77.361740006301758</v>
      </c>
      <c r="F253" s="31">
        <v>43</v>
      </c>
      <c r="G253" s="31" t="s">
        <v>32</v>
      </c>
      <c r="H253" s="41">
        <v>5290.8251369283989</v>
      </c>
      <c r="J253" s="40"/>
      <c r="K253" s="31">
        <f t="shared" si="12"/>
        <v>583.62182645222504</v>
      </c>
      <c r="L253" s="31">
        <f t="shared" si="13"/>
        <v>1024</v>
      </c>
      <c r="M253" s="31">
        <f t="shared" si="14"/>
        <v>33.6</v>
      </c>
      <c r="N253" s="35">
        <f t="shared" si="15"/>
        <v>5290.8251369283989</v>
      </c>
      <c r="AA253" s="40"/>
      <c r="AF253" s="39"/>
    </row>
    <row r="254" spans="2:32" x14ac:dyDescent="0.3">
      <c r="B254" s="42">
        <v>16861.509999999998</v>
      </c>
      <c r="C254" s="31">
        <v>32</v>
      </c>
      <c r="D254" s="31">
        <v>2800</v>
      </c>
      <c r="E254" s="35">
        <v>420.33890420483863</v>
      </c>
      <c r="F254" s="31">
        <v>43</v>
      </c>
      <c r="G254" s="31" t="s">
        <v>32</v>
      </c>
      <c r="H254" s="41">
        <v>16160.60295377388</v>
      </c>
      <c r="J254" s="40"/>
      <c r="K254" s="31">
        <f t="shared" si="12"/>
        <v>286.43553759974344</v>
      </c>
      <c r="L254" s="31">
        <f t="shared" si="13"/>
        <v>1024</v>
      </c>
      <c r="M254" s="31">
        <f t="shared" si="14"/>
        <v>89.6</v>
      </c>
      <c r="N254" s="35">
        <f t="shared" si="15"/>
        <v>16160.60295377388</v>
      </c>
      <c r="AA254" s="40"/>
      <c r="AF254" s="39"/>
    </row>
    <row r="255" spans="2:32" x14ac:dyDescent="0.3">
      <c r="B255" s="42">
        <v>7114.1</v>
      </c>
      <c r="C255" s="31">
        <v>32</v>
      </c>
      <c r="D255" s="31">
        <v>1925</v>
      </c>
      <c r="E255" s="35">
        <v>141.30946085607775</v>
      </c>
      <c r="F255" s="31">
        <v>38</v>
      </c>
      <c r="G255" s="31" t="s">
        <v>32</v>
      </c>
      <c r="H255" s="41">
        <v>6153.314731455097</v>
      </c>
      <c r="J255" s="40"/>
      <c r="K255" s="31">
        <f t="shared" si="12"/>
        <v>517.65819186376018</v>
      </c>
      <c r="L255" s="31">
        <f t="shared" si="13"/>
        <v>1024</v>
      </c>
      <c r="M255" s="31">
        <f t="shared" si="14"/>
        <v>61.6</v>
      </c>
      <c r="N255" s="35">
        <f t="shared" si="15"/>
        <v>6153.314731455097</v>
      </c>
      <c r="AA255" s="40"/>
      <c r="AF255" s="39"/>
    </row>
    <row r="256" spans="2:32" x14ac:dyDescent="0.3">
      <c r="B256" s="42">
        <v>7520.42</v>
      </c>
      <c r="C256" s="31">
        <v>31</v>
      </c>
      <c r="D256" s="31">
        <v>2480.5129999999999</v>
      </c>
      <c r="E256" s="35">
        <v>185.37667493280082</v>
      </c>
      <c r="F256" s="31">
        <v>34</v>
      </c>
      <c r="G256" s="31" t="s">
        <v>33</v>
      </c>
      <c r="H256" s="41">
        <v>6887.7441175603872</v>
      </c>
      <c r="J256" s="40"/>
      <c r="K256" s="31">
        <f t="shared" si="12"/>
        <v>454.9517463864986</v>
      </c>
      <c r="L256" s="31">
        <f t="shared" si="13"/>
        <v>0</v>
      </c>
      <c r="M256" s="31">
        <f t="shared" si="14"/>
        <v>76.89590299999999</v>
      </c>
      <c r="N256" s="35">
        <f t="shared" si="15"/>
        <v>6887.7441175603872</v>
      </c>
      <c r="AA256" s="40"/>
      <c r="AF256" s="39"/>
    </row>
    <row r="257" spans="2:32" x14ac:dyDescent="0.3">
      <c r="B257" s="42">
        <v>23080.44</v>
      </c>
      <c r="C257" s="31">
        <v>30</v>
      </c>
      <c r="D257" s="31">
        <v>2800</v>
      </c>
      <c r="E257" s="35">
        <v>315.40764342704267</v>
      </c>
      <c r="F257" s="31">
        <v>45</v>
      </c>
      <c r="G257" s="31" t="s">
        <v>33</v>
      </c>
      <c r="H257" s="41">
        <v>22488.221220347434</v>
      </c>
      <c r="J257" s="40"/>
      <c r="K257" s="31">
        <f t="shared" si="12"/>
        <v>399.48302657143824</v>
      </c>
      <c r="L257" s="31">
        <f t="shared" si="13"/>
        <v>0</v>
      </c>
      <c r="M257" s="31">
        <f t="shared" si="14"/>
        <v>84</v>
      </c>
      <c r="N257" s="35">
        <f t="shared" si="15"/>
        <v>22488.221220347434</v>
      </c>
      <c r="AA257" s="40"/>
      <c r="AF257" s="39"/>
    </row>
    <row r="258" spans="2:32" x14ac:dyDescent="0.3">
      <c r="B258" s="42">
        <v>13236.23</v>
      </c>
      <c r="C258" s="31">
        <v>47</v>
      </c>
      <c r="D258" s="31">
        <v>1050</v>
      </c>
      <c r="E258" s="35">
        <v>280.11516959731546</v>
      </c>
      <c r="F258" s="31">
        <v>29</v>
      </c>
      <c r="G258" s="31" t="s">
        <v>32</v>
      </c>
      <c r="H258" s="41">
        <v>12332.294103559207</v>
      </c>
      <c r="J258" s="40"/>
      <c r="K258" s="31">
        <f t="shared" si="12"/>
        <v>108.70528734225262</v>
      </c>
      <c r="L258" s="31">
        <f t="shared" si="13"/>
        <v>2209</v>
      </c>
      <c r="M258" s="31">
        <f t="shared" si="14"/>
        <v>49.35</v>
      </c>
      <c r="N258" s="35">
        <f t="shared" si="15"/>
        <v>12332.294103559207</v>
      </c>
      <c r="AA258" s="40"/>
      <c r="AF258" s="39"/>
    </row>
    <row r="259" spans="2:32" x14ac:dyDescent="0.3">
      <c r="B259" s="42">
        <v>49217</v>
      </c>
      <c r="C259" s="31">
        <v>43</v>
      </c>
      <c r="D259" s="31">
        <v>2800</v>
      </c>
      <c r="E259" s="35">
        <v>507.17715598998342</v>
      </c>
      <c r="F259" s="31">
        <v>32</v>
      </c>
      <c r="G259" s="31" t="s">
        <v>32</v>
      </c>
      <c r="H259" s="41">
        <v>48366.517033214353</v>
      </c>
      <c r="J259" s="40"/>
      <c r="K259" s="31">
        <f t="shared" si="12"/>
        <v>176.66410827416993</v>
      </c>
      <c r="L259" s="31">
        <f t="shared" si="13"/>
        <v>1849</v>
      </c>
      <c r="M259" s="31">
        <f t="shared" si="14"/>
        <v>120.4</v>
      </c>
      <c r="N259" s="35">
        <f t="shared" si="15"/>
        <v>48366.517033214353</v>
      </c>
      <c r="AA259" s="40"/>
      <c r="AF259" s="39"/>
    </row>
    <row r="260" spans="2:32" x14ac:dyDescent="0.3">
      <c r="B260" s="42">
        <v>27663</v>
      </c>
      <c r="C260" s="31">
        <v>33</v>
      </c>
      <c r="D260" s="31">
        <v>3500</v>
      </c>
      <c r="E260" s="35">
        <v>808.69360513623474</v>
      </c>
      <c r="F260" s="31">
        <v>50</v>
      </c>
      <c r="G260" s="31" t="s">
        <v>32</v>
      </c>
      <c r="H260" s="41">
        <v>26922.376658981313</v>
      </c>
      <c r="J260" s="40"/>
      <c r="K260" s="31">
        <f t="shared" si="12"/>
        <v>216.39839722798231</v>
      </c>
      <c r="L260" s="31">
        <f t="shared" si="13"/>
        <v>1089</v>
      </c>
      <c r="M260" s="31">
        <f t="shared" si="14"/>
        <v>115.5</v>
      </c>
      <c r="N260" s="35">
        <f t="shared" si="15"/>
        <v>26922.376658981313</v>
      </c>
      <c r="AA260" s="40"/>
      <c r="AF260" s="39"/>
    </row>
    <row r="261" spans="2:32" x14ac:dyDescent="0.3">
      <c r="B261" s="42">
        <v>15662.15</v>
      </c>
      <c r="C261" s="31">
        <v>46</v>
      </c>
      <c r="D261" s="31">
        <v>2450</v>
      </c>
      <c r="E261" s="35">
        <v>1103.6576261216167</v>
      </c>
      <c r="F261" s="31">
        <v>29</v>
      </c>
      <c r="G261" s="31" t="s">
        <v>32</v>
      </c>
      <c r="H261" s="41">
        <v>14809.413450514725</v>
      </c>
      <c r="J261" s="40"/>
      <c r="K261" s="31">
        <f t="shared" si="12"/>
        <v>64.376848687829124</v>
      </c>
      <c r="L261" s="31">
        <f t="shared" si="13"/>
        <v>2116</v>
      </c>
      <c r="M261" s="31">
        <f t="shared" si="14"/>
        <v>112.7</v>
      </c>
      <c r="N261" s="35">
        <f t="shared" si="15"/>
        <v>14809.413450514725</v>
      </c>
      <c r="AA261" s="40"/>
      <c r="AF261" s="39"/>
    </row>
    <row r="262" spans="2:32" x14ac:dyDescent="0.3">
      <c r="B262" s="42">
        <v>9429.9</v>
      </c>
      <c r="C262" s="31">
        <v>28</v>
      </c>
      <c r="D262" s="31">
        <v>2800</v>
      </c>
      <c r="E262" s="35">
        <v>203.17314395765547</v>
      </c>
      <c r="F262" s="31">
        <v>50</v>
      </c>
      <c r="G262" s="31" t="s">
        <v>32</v>
      </c>
      <c r="H262" s="41">
        <v>8303.1276013151837</v>
      </c>
      <c r="J262" s="40"/>
      <c r="K262" s="31">
        <f t="shared" si="12"/>
        <v>689.06744893989651</v>
      </c>
      <c r="L262" s="31">
        <f t="shared" si="13"/>
        <v>784</v>
      </c>
      <c r="M262" s="31">
        <f t="shared" si="14"/>
        <v>78.400000000000006</v>
      </c>
      <c r="N262" s="35">
        <f t="shared" si="15"/>
        <v>8303.1276013151837</v>
      </c>
      <c r="AA262" s="40"/>
      <c r="AF262" s="39"/>
    </row>
    <row r="263" spans="2:32" x14ac:dyDescent="0.3">
      <c r="B263" s="42">
        <v>24939.22</v>
      </c>
      <c r="C263" s="31">
        <v>35</v>
      </c>
      <c r="D263" s="31">
        <v>2800</v>
      </c>
      <c r="E263" s="35">
        <v>248.70073175015543</v>
      </c>
      <c r="F263" s="31">
        <v>47</v>
      </c>
      <c r="G263" s="31" t="s">
        <v>32</v>
      </c>
      <c r="H263" s="41">
        <v>23862.742185211853</v>
      </c>
      <c r="J263" s="40"/>
      <c r="K263" s="31">
        <f t="shared" si="12"/>
        <v>529.15003134049994</v>
      </c>
      <c r="L263" s="31">
        <f t="shared" si="13"/>
        <v>1225</v>
      </c>
      <c r="M263" s="31">
        <f t="shared" si="14"/>
        <v>98</v>
      </c>
      <c r="N263" s="35">
        <f t="shared" si="15"/>
        <v>23862.742185211853</v>
      </c>
      <c r="AA263" s="40"/>
      <c r="AF263" s="39"/>
    </row>
    <row r="264" spans="2:32" x14ac:dyDescent="0.3">
      <c r="B264" s="42">
        <v>6935.67</v>
      </c>
      <c r="C264" s="31">
        <v>31</v>
      </c>
      <c r="D264" s="31">
        <v>1925</v>
      </c>
      <c r="E264" s="35">
        <v>136.10008393716842</v>
      </c>
      <c r="F264" s="31">
        <v>44</v>
      </c>
      <c r="G264" s="31" t="s">
        <v>33</v>
      </c>
      <c r="H264" s="41">
        <v>6115.3371694410389</v>
      </c>
      <c r="J264" s="40"/>
      <c r="K264" s="31">
        <f t="shared" si="12"/>
        <v>622.33613345236699</v>
      </c>
      <c r="L264" s="31">
        <f t="shared" si="13"/>
        <v>0</v>
      </c>
      <c r="M264" s="31">
        <f t="shared" si="14"/>
        <v>59.674999999999997</v>
      </c>
      <c r="N264" s="35">
        <f t="shared" si="15"/>
        <v>6115.3371694410389</v>
      </c>
      <c r="AA264" s="40"/>
      <c r="AF264" s="39"/>
    </row>
    <row r="265" spans="2:32" x14ac:dyDescent="0.3">
      <c r="B265" s="42">
        <v>13658.87</v>
      </c>
      <c r="C265" s="31">
        <v>34</v>
      </c>
      <c r="D265" s="31">
        <v>2800</v>
      </c>
      <c r="E265" s="35">
        <v>246.9314070571524</v>
      </c>
      <c r="F265" s="31">
        <v>41</v>
      </c>
      <c r="G265" s="31" t="s">
        <v>32</v>
      </c>
      <c r="H265" s="41">
        <v>12619.796204926197</v>
      </c>
      <c r="J265" s="40"/>
      <c r="K265" s="31">
        <f t="shared" si="12"/>
        <v>464.90643441492028</v>
      </c>
      <c r="L265" s="31">
        <f t="shared" si="13"/>
        <v>1156</v>
      </c>
      <c r="M265" s="31">
        <f t="shared" si="14"/>
        <v>95.2</v>
      </c>
      <c r="N265" s="35">
        <f t="shared" si="15"/>
        <v>12619.796204926197</v>
      </c>
      <c r="AA265" s="40"/>
      <c r="AF265" s="39"/>
    </row>
    <row r="266" spans="2:32" x14ac:dyDescent="0.3">
      <c r="B266" s="42">
        <v>5676.08</v>
      </c>
      <c r="C266" s="31">
        <v>37</v>
      </c>
      <c r="D266" s="31">
        <v>1050</v>
      </c>
      <c r="E266" s="35">
        <v>111.35251001078392</v>
      </c>
      <c r="F266" s="31">
        <v>30</v>
      </c>
      <c r="G266" s="31" t="s">
        <v>32</v>
      </c>
      <c r="H266" s="41">
        <v>4870.2814279333197</v>
      </c>
      <c r="J266" s="40"/>
      <c r="K266" s="31">
        <f t="shared" si="12"/>
        <v>282.88540596839164</v>
      </c>
      <c r="L266" s="31">
        <f t="shared" si="13"/>
        <v>1369</v>
      </c>
      <c r="M266" s="31">
        <f t="shared" si="14"/>
        <v>38.85</v>
      </c>
      <c r="N266" s="35">
        <f t="shared" si="15"/>
        <v>4870.2814279333197</v>
      </c>
      <c r="AA266" s="40"/>
      <c r="AF266" s="39"/>
    </row>
    <row r="267" spans="2:32" x14ac:dyDescent="0.3">
      <c r="B267" s="42">
        <v>16575.55</v>
      </c>
      <c r="C267" s="31">
        <v>37</v>
      </c>
      <c r="D267" s="31">
        <v>2800</v>
      </c>
      <c r="E267" s="35">
        <v>224.4821413876235</v>
      </c>
      <c r="F267" s="31">
        <v>25</v>
      </c>
      <c r="G267" s="31" t="s">
        <v>33</v>
      </c>
      <c r="H267" s="41">
        <v>16052.01614222048</v>
      </c>
      <c r="J267" s="40"/>
      <c r="K267" s="31">
        <f t="shared" si="12"/>
        <v>311.82881438718914</v>
      </c>
      <c r="L267" s="31">
        <f t="shared" si="13"/>
        <v>0</v>
      </c>
      <c r="M267" s="31">
        <f t="shared" si="14"/>
        <v>103.6</v>
      </c>
      <c r="N267" s="35">
        <f t="shared" si="15"/>
        <v>16052.01614222048</v>
      </c>
      <c r="AA267" s="40"/>
      <c r="AF267" s="39"/>
    </row>
    <row r="268" spans="2:32" x14ac:dyDescent="0.3">
      <c r="B268" s="42">
        <v>5773.13</v>
      </c>
      <c r="C268" s="31">
        <v>28</v>
      </c>
      <c r="D268" s="31">
        <v>2800</v>
      </c>
      <c r="E268" s="35">
        <v>252.15755660282218</v>
      </c>
      <c r="F268" s="31">
        <v>22</v>
      </c>
      <c r="G268" s="31" t="s">
        <v>32</v>
      </c>
      <c r="H268" s="41">
        <v>5167.3982465067174</v>
      </c>
      <c r="J268" s="40"/>
      <c r="K268" s="31">
        <f t="shared" si="12"/>
        <v>244.29170725598061</v>
      </c>
      <c r="L268" s="31">
        <f t="shared" si="13"/>
        <v>784</v>
      </c>
      <c r="M268" s="31">
        <f t="shared" si="14"/>
        <v>78.400000000000006</v>
      </c>
      <c r="N268" s="35">
        <f t="shared" si="15"/>
        <v>5167.3982465067174</v>
      </c>
      <c r="AA268" s="40"/>
      <c r="AF268" s="39"/>
    </row>
    <row r="269" spans="2:32" x14ac:dyDescent="0.3">
      <c r="B269" s="42">
        <v>13638.18</v>
      </c>
      <c r="C269" s="31">
        <v>34</v>
      </c>
      <c r="D269" s="31">
        <v>2800</v>
      </c>
      <c r="E269" s="35">
        <v>246.9314070571524</v>
      </c>
      <c r="F269" s="31">
        <v>41</v>
      </c>
      <c r="G269" s="31" t="s">
        <v>32</v>
      </c>
      <c r="H269" s="41">
        <v>12619.796204926197</v>
      </c>
      <c r="J269" s="40"/>
      <c r="K269" s="31">
        <f t="shared" si="12"/>
        <v>464.90643441492028</v>
      </c>
      <c r="L269" s="31">
        <f t="shared" si="13"/>
        <v>1156</v>
      </c>
      <c r="M269" s="31">
        <f t="shared" si="14"/>
        <v>95.2</v>
      </c>
      <c r="N269" s="35">
        <f t="shared" si="15"/>
        <v>12619.796204926197</v>
      </c>
      <c r="AA269" s="40"/>
      <c r="AF269" s="39"/>
    </row>
    <row r="270" spans="2:32" x14ac:dyDescent="0.3">
      <c r="B270" s="42">
        <v>15686.01</v>
      </c>
      <c r="C270" s="31">
        <v>35</v>
      </c>
      <c r="D270" s="31">
        <v>2800</v>
      </c>
      <c r="E270" s="35">
        <v>281.13011848907882</v>
      </c>
      <c r="F270" s="31">
        <v>40</v>
      </c>
      <c r="G270" s="31" t="s">
        <v>33</v>
      </c>
      <c r="H270" s="41">
        <v>15148.328961334184</v>
      </c>
      <c r="J270" s="40"/>
      <c r="K270" s="31">
        <f t="shared" si="12"/>
        <v>398.39203498344096</v>
      </c>
      <c r="L270" s="31">
        <f t="shared" si="13"/>
        <v>0</v>
      </c>
      <c r="M270" s="31">
        <f t="shared" si="14"/>
        <v>98</v>
      </c>
      <c r="N270" s="35">
        <f t="shared" si="15"/>
        <v>15148.328961334184</v>
      </c>
      <c r="AA270" s="40"/>
      <c r="AF270" s="39"/>
    </row>
    <row r="271" spans="2:32" x14ac:dyDescent="0.3">
      <c r="B271" s="42">
        <v>12730.11</v>
      </c>
      <c r="C271" s="31">
        <v>39</v>
      </c>
      <c r="D271" s="31">
        <v>1050</v>
      </c>
      <c r="E271" s="35">
        <v>223.47349259298309</v>
      </c>
      <c r="F271" s="31">
        <v>36</v>
      </c>
      <c r="G271" s="31" t="s">
        <v>32</v>
      </c>
      <c r="H271" s="41">
        <v>11965.97044353982</v>
      </c>
      <c r="J271" s="40"/>
      <c r="K271" s="31">
        <f t="shared" si="12"/>
        <v>169.14757791361825</v>
      </c>
      <c r="L271" s="31">
        <f t="shared" si="13"/>
        <v>1521</v>
      </c>
      <c r="M271" s="31">
        <f t="shared" si="14"/>
        <v>40.950000000000003</v>
      </c>
      <c r="N271" s="35">
        <f t="shared" si="15"/>
        <v>11965.97044353982</v>
      </c>
      <c r="AA271" s="40"/>
      <c r="AF271" s="39"/>
    </row>
    <row r="272" spans="2:32" x14ac:dyDescent="0.3">
      <c r="B272" s="42">
        <v>17022.240000000002</v>
      </c>
      <c r="C272" s="31">
        <v>32</v>
      </c>
      <c r="D272" s="31">
        <v>2800</v>
      </c>
      <c r="E272" s="35">
        <v>206.29797335013805</v>
      </c>
      <c r="F272" s="31">
        <v>43</v>
      </c>
      <c r="G272" s="31" t="s">
        <v>33</v>
      </c>
      <c r="H272" s="41">
        <v>16255.534741874004</v>
      </c>
      <c r="J272" s="40"/>
      <c r="K272" s="31">
        <f t="shared" si="12"/>
        <v>583.62182645222492</v>
      </c>
      <c r="L272" s="31">
        <f t="shared" si="13"/>
        <v>0</v>
      </c>
      <c r="M272" s="31">
        <f t="shared" si="14"/>
        <v>89.6</v>
      </c>
      <c r="N272" s="35">
        <f t="shared" si="15"/>
        <v>16255.534741874004</v>
      </c>
      <c r="AA272" s="40"/>
      <c r="AF272" s="39"/>
    </row>
    <row r="273" spans="2:32" x14ac:dyDescent="0.3">
      <c r="B273" s="42">
        <v>15171.05</v>
      </c>
      <c r="C273" s="31">
        <v>34</v>
      </c>
      <c r="D273" s="31">
        <v>4079.04</v>
      </c>
      <c r="E273" s="35">
        <v>327.02839138486149</v>
      </c>
      <c r="F273" s="31">
        <v>31</v>
      </c>
      <c r="G273" s="31" t="s">
        <v>32</v>
      </c>
      <c r="H273" s="41">
        <v>14211.311331856565</v>
      </c>
      <c r="J273" s="40"/>
      <c r="K273" s="31">
        <f t="shared" si="12"/>
        <v>386.66440997530322</v>
      </c>
      <c r="L273" s="31">
        <f t="shared" si="13"/>
        <v>1156</v>
      </c>
      <c r="M273" s="31">
        <f t="shared" si="14"/>
        <v>138.68735999999998</v>
      </c>
      <c r="N273" s="35">
        <f t="shared" si="15"/>
        <v>14211.311331856565</v>
      </c>
      <c r="AA273" s="40"/>
      <c r="AF273" s="39"/>
    </row>
    <row r="274" spans="2:32" x14ac:dyDescent="0.3">
      <c r="B274" s="42">
        <v>23312.86</v>
      </c>
      <c r="C274" s="31">
        <v>41</v>
      </c>
      <c r="D274" s="31">
        <v>2800</v>
      </c>
      <c r="E274" s="35">
        <v>368.44676794704498</v>
      </c>
      <c r="F274" s="31">
        <v>44</v>
      </c>
      <c r="G274" s="31" t="s">
        <v>32</v>
      </c>
      <c r="H274" s="41">
        <v>22253.425148059316</v>
      </c>
      <c r="J274" s="40"/>
      <c r="K274" s="31">
        <f t="shared" si="12"/>
        <v>334.37666093927282</v>
      </c>
      <c r="L274" s="31">
        <f t="shared" si="13"/>
        <v>1681</v>
      </c>
      <c r="M274" s="31">
        <f t="shared" si="14"/>
        <v>114.8</v>
      </c>
      <c r="N274" s="35">
        <f t="shared" si="15"/>
        <v>22253.425148059316</v>
      </c>
      <c r="AA274" s="40"/>
      <c r="AF274" s="39"/>
    </row>
    <row r="275" spans="2:32" x14ac:dyDescent="0.3">
      <c r="B275" s="42">
        <v>6692.47</v>
      </c>
      <c r="C275" s="31">
        <v>28</v>
      </c>
      <c r="D275" s="31">
        <v>2800</v>
      </c>
      <c r="E275" s="35">
        <v>184.70351415651069</v>
      </c>
      <c r="F275" s="31">
        <v>32</v>
      </c>
      <c r="G275" s="31" t="s">
        <v>32</v>
      </c>
      <c r="H275" s="41">
        <v>5768.7077724629125</v>
      </c>
      <c r="J275" s="40"/>
      <c r="K275" s="31">
        <f t="shared" si="12"/>
        <v>485.10176110713513</v>
      </c>
      <c r="L275" s="31">
        <f t="shared" si="13"/>
        <v>784</v>
      </c>
      <c r="M275" s="31">
        <f t="shared" si="14"/>
        <v>78.400000000000006</v>
      </c>
      <c r="N275" s="35">
        <f t="shared" si="15"/>
        <v>5768.7077724629125</v>
      </c>
      <c r="AA275" s="40"/>
      <c r="AF275" s="39"/>
    </row>
    <row r="276" spans="2:32" x14ac:dyDescent="0.3">
      <c r="B276" s="42">
        <v>9056.2999999999993</v>
      </c>
      <c r="C276" s="31">
        <v>32</v>
      </c>
      <c r="D276" s="31">
        <v>2800</v>
      </c>
      <c r="E276" s="35">
        <v>205.5410339724767</v>
      </c>
      <c r="F276" s="31">
        <v>30</v>
      </c>
      <c r="G276" s="31" t="s">
        <v>33</v>
      </c>
      <c r="H276" s="41">
        <v>8510.4381194981088</v>
      </c>
      <c r="J276" s="40"/>
      <c r="K276" s="31">
        <f t="shared" si="12"/>
        <v>408.67751989244226</v>
      </c>
      <c r="L276" s="31">
        <f t="shared" si="13"/>
        <v>0</v>
      </c>
      <c r="M276" s="31">
        <f t="shared" si="14"/>
        <v>89.6</v>
      </c>
      <c r="N276" s="35">
        <f t="shared" si="15"/>
        <v>8510.4381194981088</v>
      </c>
      <c r="AA276" s="40"/>
      <c r="AF276" s="39"/>
    </row>
    <row r="277" spans="2:32" x14ac:dyDescent="0.3">
      <c r="B277" s="42">
        <v>5538.44</v>
      </c>
      <c r="C277" s="31">
        <v>26</v>
      </c>
      <c r="D277" s="31">
        <v>1925</v>
      </c>
      <c r="E277" s="35">
        <v>273.78484375567479</v>
      </c>
      <c r="F277" s="31">
        <v>44</v>
      </c>
      <c r="G277" s="31" t="s">
        <v>32</v>
      </c>
      <c r="H277" s="41">
        <v>4924.1171676348313</v>
      </c>
      <c r="J277" s="40"/>
      <c r="K277" s="31">
        <f t="shared" si="12"/>
        <v>309.36701549332719</v>
      </c>
      <c r="L277" s="31">
        <f t="shared" si="13"/>
        <v>676</v>
      </c>
      <c r="M277" s="31">
        <f t="shared" si="14"/>
        <v>50.05</v>
      </c>
      <c r="N277" s="35">
        <f t="shared" si="15"/>
        <v>4924.1171676348313</v>
      </c>
      <c r="AA277" s="40"/>
      <c r="AF277" s="39"/>
    </row>
    <row r="278" spans="2:32" x14ac:dyDescent="0.3">
      <c r="B278" s="42">
        <v>12403.75</v>
      </c>
      <c r="C278" s="31">
        <v>28</v>
      </c>
      <c r="D278" s="31">
        <v>3675</v>
      </c>
      <c r="E278" s="35">
        <v>266.66475144442279</v>
      </c>
      <c r="F278" s="31">
        <v>50</v>
      </c>
      <c r="G278" s="31" t="s">
        <v>33</v>
      </c>
      <c r="H278" s="41">
        <v>11441.671114549627</v>
      </c>
      <c r="J278" s="40"/>
      <c r="K278" s="31">
        <f t="shared" si="12"/>
        <v>689.06744893989651</v>
      </c>
      <c r="L278" s="31">
        <f t="shared" si="13"/>
        <v>0</v>
      </c>
      <c r="M278" s="31">
        <f t="shared" si="14"/>
        <v>102.9</v>
      </c>
      <c r="N278" s="35">
        <f t="shared" si="15"/>
        <v>11441.671114549627</v>
      </c>
      <c r="AA278" s="40"/>
      <c r="AF278" s="39"/>
    </row>
    <row r="279" spans="2:32" x14ac:dyDescent="0.3">
      <c r="B279" s="42">
        <v>2252.48</v>
      </c>
      <c r="C279" s="31">
        <v>34</v>
      </c>
      <c r="D279" s="31">
        <v>175</v>
      </c>
      <c r="E279" s="35">
        <v>25.041177250498638</v>
      </c>
      <c r="F279" s="31">
        <v>39</v>
      </c>
      <c r="G279" s="31" t="s">
        <v>32</v>
      </c>
      <c r="H279" s="41">
        <v>1540.2781479857431</v>
      </c>
      <c r="J279" s="40"/>
      <c r="K279" s="31">
        <f t="shared" si="12"/>
        <v>272.55108382989846</v>
      </c>
      <c r="L279" s="31">
        <f t="shared" si="13"/>
        <v>1156</v>
      </c>
      <c r="M279" s="31">
        <f t="shared" si="14"/>
        <v>5.95</v>
      </c>
      <c r="N279" s="35">
        <f t="shared" si="15"/>
        <v>1540.2781479857431</v>
      </c>
      <c r="AA279" s="40"/>
      <c r="AF279" s="39"/>
    </row>
    <row r="280" spans="2:32" x14ac:dyDescent="0.3">
      <c r="B280" s="42">
        <v>18578.78</v>
      </c>
      <c r="C280" s="31">
        <v>52</v>
      </c>
      <c r="D280" s="31">
        <v>1050</v>
      </c>
      <c r="E280" s="35">
        <v>538.38252153896372</v>
      </c>
      <c r="F280" s="31">
        <v>33</v>
      </c>
      <c r="G280" s="31" t="s">
        <v>32</v>
      </c>
      <c r="H280" s="41">
        <v>17604.731255810802</v>
      </c>
      <c r="J280" s="40"/>
      <c r="K280" s="31">
        <f t="shared" si="12"/>
        <v>64.359444472590141</v>
      </c>
      <c r="L280" s="31">
        <f t="shared" si="13"/>
        <v>2704</v>
      </c>
      <c r="M280" s="31">
        <f t="shared" si="14"/>
        <v>54.6</v>
      </c>
      <c r="N280" s="35">
        <f t="shared" si="15"/>
        <v>17604.731255810802</v>
      </c>
      <c r="AA280" s="40"/>
      <c r="AF280" s="39"/>
    </row>
    <row r="281" spans="2:32" x14ac:dyDescent="0.3">
      <c r="B281" s="42">
        <v>198470.53</v>
      </c>
      <c r="C281" s="31">
        <v>59</v>
      </c>
      <c r="D281" s="31">
        <v>4550</v>
      </c>
      <c r="E281" s="35">
        <v>5363.1031965474922</v>
      </c>
      <c r="F281" s="31">
        <v>26</v>
      </c>
      <c r="G281" s="31" t="s">
        <v>32</v>
      </c>
      <c r="H281" s="41">
        <v>197207.68858818535</v>
      </c>
      <c r="J281" s="40"/>
      <c r="K281" s="31">
        <f t="shared" ref="K281:K344" si="16">D281*F281/E281</f>
        <v>22.05812486997376</v>
      </c>
      <c r="L281" s="31">
        <f t="shared" ref="L281:L344" si="17">IF(G281="F",0,C281^2)</f>
        <v>3481</v>
      </c>
      <c r="M281" s="31">
        <f t="shared" ref="M281:M344" si="18">C281*D281/1000</f>
        <v>268.45</v>
      </c>
      <c r="N281" s="35">
        <f t="shared" ref="N281:N344" si="19">H281</f>
        <v>197207.68858818535</v>
      </c>
      <c r="AA281" s="40"/>
      <c r="AF281" s="39"/>
    </row>
    <row r="282" spans="2:32" x14ac:dyDescent="0.3">
      <c r="B282" s="42">
        <v>9148.7800000000007</v>
      </c>
      <c r="C282" s="31">
        <v>43</v>
      </c>
      <c r="D282" s="31">
        <v>1050</v>
      </c>
      <c r="E282" s="35">
        <v>183.23645473319311</v>
      </c>
      <c r="F282" s="31">
        <v>27</v>
      </c>
      <c r="G282" s="31" t="s">
        <v>33</v>
      </c>
      <c r="H282" s="41">
        <v>8895.6183028618743</v>
      </c>
      <c r="J282" s="40"/>
      <c r="K282" s="31">
        <f t="shared" si="16"/>
        <v>154.71812113632006</v>
      </c>
      <c r="L282" s="31">
        <f t="shared" si="17"/>
        <v>0</v>
      </c>
      <c r="M282" s="31">
        <f t="shared" si="18"/>
        <v>45.15</v>
      </c>
      <c r="N282" s="35">
        <f t="shared" si="19"/>
        <v>8895.6183028618743</v>
      </c>
      <c r="AA282" s="40"/>
      <c r="AF282" s="39"/>
    </row>
    <row r="283" spans="2:32" x14ac:dyDescent="0.3">
      <c r="B283" s="42">
        <v>31540.85</v>
      </c>
      <c r="C283" s="31">
        <v>54</v>
      </c>
      <c r="D283" s="31">
        <v>1750</v>
      </c>
      <c r="E283" s="35">
        <v>936.83718071024077</v>
      </c>
      <c r="F283" s="31">
        <v>21</v>
      </c>
      <c r="G283" s="31" t="s">
        <v>32</v>
      </c>
      <c r="H283" s="41">
        <v>30519.323291977798</v>
      </c>
      <c r="J283" s="40"/>
      <c r="K283" s="31">
        <f t="shared" si="16"/>
        <v>39.227734292247945</v>
      </c>
      <c r="L283" s="31">
        <f t="shared" si="17"/>
        <v>2916</v>
      </c>
      <c r="M283" s="31">
        <f t="shared" si="18"/>
        <v>94.5</v>
      </c>
      <c r="N283" s="35">
        <f t="shared" si="19"/>
        <v>30519.323291977798</v>
      </c>
      <c r="AA283" s="40"/>
      <c r="AF283" s="39"/>
    </row>
    <row r="284" spans="2:32" x14ac:dyDescent="0.3">
      <c r="B284" s="42">
        <v>2756.34</v>
      </c>
      <c r="C284" s="31">
        <v>25</v>
      </c>
      <c r="D284" s="31">
        <v>1050</v>
      </c>
      <c r="E284" s="35">
        <v>66.777509877745302</v>
      </c>
      <c r="F284" s="31">
        <v>50</v>
      </c>
      <c r="G284" s="31" t="s">
        <v>32</v>
      </c>
      <c r="H284" s="41">
        <v>1529.5603116572397</v>
      </c>
      <c r="J284" s="40"/>
      <c r="K284" s="31">
        <f t="shared" si="16"/>
        <v>786.1928379197692</v>
      </c>
      <c r="L284" s="31">
        <f t="shared" si="17"/>
        <v>625</v>
      </c>
      <c r="M284" s="31">
        <f t="shared" si="18"/>
        <v>26.25</v>
      </c>
      <c r="N284" s="35">
        <f t="shared" si="19"/>
        <v>1529.5603116572397</v>
      </c>
      <c r="AA284" s="40"/>
      <c r="AF284" s="39"/>
    </row>
    <row r="285" spans="2:32" x14ac:dyDescent="0.3">
      <c r="B285" s="42">
        <v>29509.68</v>
      </c>
      <c r="C285" s="31">
        <v>51</v>
      </c>
      <c r="D285" s="31">
        <v>1689.52</v>
      </c>
      <c r="E285" s="35">
        <v>673.26653510664551</v>
      </c>
      <c r="F285" s="31">
        <v>30</v>
      </c>
      <c r="G285" s="31" t="s">
        <v>32</v>
      </c>
      <c r="H285" s="41">
        <v>28595.727503659495</v>
      </c>
      <c r="J285" s="40"/>
      <c r="K285" s="31">
        <f t="shared" si="16"/>
        <v>75.283112047105377</v>
      </c>
      <c r="L285" s="31">
        <f t="shared" si="17"/>
        <v>2601</v>
      </c>
      <c r="M285" s="31">
        <f t="shared" si="18"/>
        <v>86.165520000000001</v>
      </c>
      <c r="N285" s="35">
        <f t="shared" si="19"/>
        <v>28595.727503659495</v>
      </c>
      <c r="AA285" s="40"/>
      <c r="AF285" s="39"/>
    </row>
    <row r="286" spans="2:32" x14ac:dyDescent="0.3">
      <c r="B286" s="42">
        <v>14599.09</v>
      </c>
      <c r="C286" s="31">
        <v>36</v>
      </c>
      <c r="D286" s="31">
        <v>2800</v>
      </c>
      <c r="E286" s="35">
        <v>270.84660593133907</v>
      </c>
      <c r="F286" s="31">
        <v>37</v>
      </c>
      <c r="G286" s="31" t="s">
        <v>33</v>
      </c>
      <c r="H286" s="41">
        <v>14008.552674758856</v>
      </c>
      <c r="J286" s="40"/>
      <c r="K286" s="31">
        <f t="shared" si="16"/>
        <v>382.5043317185341</v>
      </c>
      <c r="L286" s="31">
        <f t="shared" si="17"/>
        <v>0</v>
      </c>
      <c r="M286" s="31">
        <f t="shared" si="18"/>
        <v>100.8</v>
      </c>
      <c r="N286" s="35">
        <f t="shared" si="19"/>
        <v>14008.552674758856</v>
      </c>
      <c r="AA286" s="40"/>
      <c r="AF286" s="39"/>
    </row>
    <row r="287" spans="2:32" x14ac:dyDescent="0.3">
      <c r="B287" s="42">
        <v>3572.54</v>
      </c>
      <c r="C287" s="31">
        <v>31</v>
      </c>
      <c r="D287" s="31">
        <v>1050</v>
      </c>
      <c r="E287" s="35">
        <v>74.458195214743725</v>
      </c>
      <c r="F287" s="31">
        <v>22</v>
      </c>
      <c r="G287" s="31" t="s">
        <v>33</v>
      </c>
      <c r="H287" s="41">
        <v>3087.7158161714892</v>
      </c>
      <c r="J287" s="40"/>
      <c r="K287" s="31">
        <f t="shared" si="16"/>
        <v>310.2412022394264</v>
      </c>
      <c r="L287" s="31">
        <f t="shared" si="17"/>
        <v>0</v>
      </c>
      <c r="M287" s="31">
        <f t="shared" si="18"/>
        <v>32.549999999999997</v>
      </c>
      <c r="N287" s="35">
        <f t="shared" si="19"/>
        <v>3087.7158161714892</v>
      </c>
      <c r="AA287" s="40"/>
      <c r="AF287" s="39"/>
    </row>
    <row r="288" spans="2:32" x14ac:dyDescent="0.3">
      <c r="B288" s="42">
        <v>30189.38</v>
      </c>
      <c r="C288" s="31">
        <v>36</v>
      </c>
      <c r="D288" s="31">
        <v>3330.0921499999999</v>
      </c>
      <c r="E288" s="35">
        <v>658.0166124288935</v>
      </c>
      <c r="F288" s="31">
        <v>39</v>
      </c>
      <c r="G288" s="31" t="s">
        <v>32</v>
      </c>
      <c r="H288" s="41">
        <v>29502.337780138652</v>
      </c>
      <c r="J288" s="40"/>
      <c r="K288" s="31">
        <f t="shared" si="16"/>
        <v>197.3712994427392</v>
      </c>
      <c r="L288" s="31">
        <f t="shared" si="17"/>
        <v>1296</v>
      </c>
      <c r="M288" s="31">
        <f t="shared" si="18"/>
        <v>119.8833174</v>
      </c>
      <c r="N288" s="35">
        <f t="shared" si="19"/>
        <v>29502.337780138652</v>
      </c>
      <c r="AA288" s="40"/>
      <c r="AF288" s="39"/>
    </row>
    <row r="289" spans="2:32" x14ac:dyDescent="0.3">
      <c r="B289" s="42">
        <v>7536.09</v>
      </c>
      <c r="C289" s="31">
        <v>27</v>
      </c>
      <c r="D289" s="31">
        <v>2800</v>
      </c>
      <c r="E289" s="35">
        <v>181.86201606226317</v>
      </c>
      <c r="F289" s="31">
        <v>43</v>
      </c>
      <c r="G289" s="31" t="s">
        <v>32</v>
      </c>
      <c r="H289" s="41">
        <v>6431.9152236830741</v>
      </c>
      <c r="J289" s="40"/>
      <c r="K289" s="31">
        <f t="shared" si="16"/>
        <v>662.04038977979474</v>
      </c>
      <c r="L289" s="31">
        <f t="shared" si="17"/>
        <v>729</v>
      </c>
      <c r="M289" s="31">
        <f t="shared" si="18"/>
        <v>75.599999999999994</v>
      </c>
      <c r="N289" s="35">
        <f t="shared" si="19"/>
        <v>6431.9152236830741</v>
      </c>
      <c r="AA289" s="40"/>
      <c r="AF289" s="39"/>
    </row>
    <row r="290" spans="2:32" x14ac:dyDescent="0.3">
      <c r="B290" s="42">
        <v>24077.05</v>
      </c>
      <c r="C290" s="31">
        <v>39</v>
      </c>
      <c r="D290" s="31">
        <v>2800</v>
      </c>
      <c r="E290" s="35">
        <v>595.92931358128828</v>
      </c>
      <c r="F290" s="31">
        <v>21</v>
      </c>
      <c r="G290" s="31" t="s">
        <v>32</v>
      </c>
      <c r="H290" s="41">
        <v>23370.48498086468</v>
      </c>
      <c r="J290" s="40"/>
      <c r="K290" s="31">
        <f t="shared" si="16"/>
        <v>98.669420449610641</v>
      </c>
      <c r="L290" s="31">
        <f t="shared" si="17"/>
        <v>1521</v>
      </c>
      <c r="M290" s="31">
        <f t="shared" si="18"/>
        <v>109.2</v>
      </c>
      <c r="N290" s="35">
        <f t="shared" si="19"/>
        <v>23370.48498086468</v>
      </c>
      <c r="AA290" s="40"/>
      <c r="AF290" s="39"/>
    </row>
    <row r="291" spans="2:32" x14ac:dyDescent="0.3">
      <c r="B291" s="42">
        <v>8701.31</v>
      </c>
      <c r="C291" s="31">
        <v>35</v>
      </c>
      <c r="D291" s="31">
        <v>1050</v>
      </c>
      <c r="E291" s="35">
        <v>166.47348395806574</v>
      </c>
      <c r="F291" s="31">
        <v>35</v>
      </c>
      <c r="G291" s="31" t="s">
        <v>32</v>
      </c>
      <c r="H291" s="41">
        <v>8032.8835934291255</v>
      </c>
      <c r="J291" s="40"/>
      <c r="K291" s="31">
        <f t="shared" si="16"/>
        <v>220.75587730990981</v>
      </c>
      <c r="L291" s="31">
        <f t="shared" si="17"/>
        <v>1225</v>
      </c>
      <c r="M291" s="31">
        <f t="shared" si="18"/>
        <v>36.75</v>
      </c>
      <c r="N291" s="35">
        <f t="shared" si="19"/>
        <v>8032.8835934291255</v>
      </c>
      <c r="AA291" s="40"/>
      <c r="AF291" s="39"/>
    </row>
    <row r="292" spans="2:32" x14ac:dyDescent="0.3">
      <c r="B292" s="42">
        <v>5972.92</v>
      </c>
      <c r="C292" s="31">
        <v>39</v>
      </c>
      <c r="D292" s="31">
        <v>875</v>
      </c>
      <c r="E292" s="35">
        <v>422.01102550302011</v>
      </c>
      <c r="F292" s="31">
        <v>11</v>
      </c>
      <c r="G292" s="31" t="s">
        <v>33</v>
      </c>
      <c r="H292" s="41">
        <v>5844.6632643508156</v>
      </c>
      <c r="J292" s="40"/>
      <c r="K292" s="31">
        <f t="shared" si="16"/>
        <v>22.807460986421834</v>
      </c>
      <c r="L292" s="31">
        <f t="shared" si="17"/>
        <v>0</v>
      </c>
      <c r="M292" s="31">
        <f t="shared" si="18"/>
        <v>34.125</v>
      </c>
      <c r="N292" s="35">
        <f t="shared" si="19"/>
        <v>5844.6632643508156</v>
      </c>
      <c r="AA292" s="40"/>
      <c r="AF292" s="39"/>
    </row>
    <row r="293" spans="2:32" x14ac:dyDescent="0.3">
      <c r="B293" s="42">
        <v>50319.98</v>
      </c>
      <c r="C293" s="31">
        <v>35</v>
      </c>
      <c r="D293" s="31">
        <v>4550</v>
      </c>
      <c r="E293" s="35">
        <v>869.20240048685469</v>
      </c>
      <c r="F293" s="31">
        <v>45</v>
      </c>
      <c r="G293" s="31" t="s">
        <v>32</v>
      </c>
      <c r="H293" s="41">
        <v>49537.946742874483</v>
      </c>
      <c r="J293" s="40"/>
      <c r="K293" s="31">
        <f t="shared" si="16"/>
        <v>235.56078525015133</v>
      </c>
      <c r="L293" s="31">
        <f t="shared" si="17"/>
        <v>1225</v>
      </c>
      <c r="M293" s="31">
        <f t="shared" si="18"/>
        <v>159.25</v>
      </c>
      <c r="N293" s="35">
        <f t="shared" si="19"/>
        <v>49537.946742874483</v>
      </c>
      <c r="AA293" s="40"/>
      <c r="AF293" s="39"/>
    </row>
    <row r="294" spans="2:32" x14ac:dyDescent="0.3">
      <c r="B294" s="42">
        <v>17528.419999999998</v>
      </c>
      <c r="C294" s="31">
        <v>38</v>
      </c>
      <c r="D294" s="31">
        <v>1050</v>
      </c>
      <c r="E294" s="35">
        <v>304.09804424363466</v>
      </c>
      <c r="F294" s="31">
        <v>45</v>
      </c>
      <c r="G294" s="31" t="s">
        <v>32</v>
      </c>
      <c r="H294" s="41">
        <v>16817.827323029647</v>
      </c>
      <c r="J294" s="40"/>
      <c r="K294" s="31">
        <f t="shared" si="16"/>
        <v>155.37752015973064</v>
      </c>
      <c r="L294" s="31">
        <f t="shared" si="17"/>
        <v>1444</v>
      </c>
      <c r="M294" s="31">
        <f t="shared" si="18"/>
        <v>39.9</v>
      </c>
      <c r="N294" s="35">
        <f t="shared" si="19"/>
        <v>16817.827323029647</v>
      </c>
      <c r="AA294" s="40"/>
      <c r="AF294" s="39"/>
    </row>
    <row r="295" spans="2:32" x14ac:dyDescent="0.3">
      <c r="B295" s="42">
        <v>9047.4699999999993</v>
      </c>
      <c r="C295" s="31">
        <v>32</v>
      </c>
      <c r="D295" s="31">
        <v>1925</v>
      </c>
      <c r="E295" s="35">
        <v>170.98302806506075</v>
      </c>
      <c r="F295" s="31">
        <v>43</v>
      </c>
      <c r="G295" s="31" t="s">
        <v>32</v>
      </c>
      <c r="H295" s="41">
        <v>8118.736982246056</v>
      </c>
      <c r="J295" s="40"/>
      <c r="K295" s="31">
        <f t="shared" si="16"/>
        <v>484.11237616228954</v>
      </c>
      <c r="L295" s="31">
        <f t="shared" si="17"/>
        <v>1024</v>
      </c>
      <c r="M295" s="31">
        <f t="shared" si="18"/>
        <v>61.6</v>
      </c>
      <c r="N295" s="35">
        <f t="shared" si="19"/>
        <v>8118.736982246056</v>
      </c>
      <c r="AA295" s="40"/>
      <c r="AF295" s="39"/>
    </row>
    <row r="296" spans="2:32" x14ac:dyDescent="0.3">
      <c r="B296" s="42">
        <v>4539.07</v>
      </c>
      <c r="C296" s="31">
        <v>32</v>
      </c>
      <c r="D296" s="31">
        <v>1050</v>
      </c>
      <c r="E296" s="35">
        <v>84.785341320037801</v>
      </c>
      <c r="F296" s="31">
        <v>43</v>
      </c>
      <c r="G296" s="31" t="s">
        <v>32</v>
      </c>
      <c r="H296" s="41">
        <v>3490.6099194500975</v>
      </c>
      <c r="J296" s="40"/>
      <c r="K296" s="31">
        <f t="shared" si="16"/>
        <v>532.52129786885041</v>
      </c>
      <c r="L296" s="31">
        <f t="shared" si="17"/>
        <v>1024</v>
      </c>
      <c r="M296" s="31">
        <f t="shared" si="18"/>
        <v>33.6</v>
      </c>
      <c r="N296" s="35">
        <f t="shared" si="19"/>
        <v>3490.6099194500975</v>
      </c>
      <c r="AA296" s="40"/>
      <c r="AF296" s="39"/>
    </row>
    <row r="297" spans="2:32" x14ac:dyDescent="0.3">
      <c r="B297" s="42">
        <v>19232.91</v>
      </c>
      <c r="C297" s="31">
        <v>52</v>
      </c>
      <c r="D297" s="31">
        <v>1050</v>
      </c>
      <c r="E297" s="35">
        <v>690.52626075457408</v>
      </c>
      <c r="F297" s="31">
        <v>17</v>
      </c>
      <c r="G297" s="31" t="s">
        <v>32</v>
      </c>
      <c r="H297" s="41">
        <v>18333.225732707419</v>
      </c>
      <c r="J297" s="40"/>
      <c r="K297" s="31">
        <f t="shared" si="16"/>
        <v>25.849849621206836</v>
      </c>
      <c r="L297" s="31">
        <f t="shared" si="17"/>
        <v>2704</v>
      </c>
      <c r="M297" s="31">
        <f t="shared" si="18"/>
        <v>54.6</v>
      </c>
      <c r="N297" s="35">
        <f t="shared" si="19"/>
        <v>18333.225732707419</v>
      </c>
      <c r="AA297" s="40"/>
      <c r="AF297" s="39"/>
    </row>
    <row r="298" spans="2:32" x14ac:dyDescent="0.3">
      <c r="B298" s="42">
        <v>8729.8799999999992</v>
      </c>
      <c r="C298" s="31">
        <v>27</v>
      </c>
      <c r="D298" s="31">
        <v>2800</v>
      </c>
      <c r="E298" s="35">
        <v>200.04751754655592</v>
      </c>
      <c r="F298" s="31">
        <v>50</v>
      </c>
      <c r="G298" s="31" t="s">
        <v>32</v>
      </c>
      <c r="H298" s="41">
        <v>7534.9978568833803</v>
      </c>
      <c r="J298" s="40"/>
      <c r="K298" s="31">
        <f t="shared" si="16"/>
        <v>699.83372809122011</v>
      </c>
      <c r="L298" s="31">
        <f t="shared" si="17"/>
        <v>729</v>
      </c>
      <c r="M298" s="31">
        <f t="shared" si="18"/>
        <v>75.599999999999994</v>
      </c>
      <c r="N298" s="35">
        <f t="shared" si="19"/>
        <v>7534.9978568833803</v>
      </c>
      <c r="AA298" s="40"/>
      <c r="AF298" s="39"/>
    </row>
    <row r="299" spans="2:32" x14ac:dyDescent="0.3">
      <c r="B299" s="42">
        <v>16389.02</v>
      </c>
      <c r="C299" s="31">
        <v>32</v>
      </c>
      <c r="D299" s="31">
        <v>2800</v>
      </c>
      <c r="E299" s="35">
        <v>201.60958231176079</v>
      </c>
      <c r="F299" s="31">
        <v>43</v>
      </c>
      <c r="G299" s="31" t="s">
        <v>33</v>
      </c>
      <c r="H299" s="41">
        <v>15588.630867606253</v>
      </c>
      <c r="J299" s="40"/>
      <c r="K299" s="31">
        <f t="shared" si="16"/>
        <v>597.19383681782733</v>
      </c>
      <c r="L299" s="31">
        <f t="shared" si="17"/>
        <v>0</v>
      </c>
      <c r="M299" s="31">
        <f t="shared" si="18"/>
        <v>89.6</v>
      </c>
      <c r="N299" s="35">
        <f t="shared" si="19"/>
        <v>15588.630867606253</v>
      </c>
      <c r="AA299" s="40"/>
      <c r="AF299" s="39"/>
    </row>
    <row r="300" spans="2:32" x14ac:dyDescent="0.3">
      <c r="B300" s="42">
        <v>7428.65</v>
      </c>
      <c r="C300" s="31">
        <v>43</v>
      </c>
      <c r="D300" s="31">
        <v>1050</v>
      </c>
      <c r="E300" s="35">
        <v>183.23645473319311</v>
      </c>
      <c r="F300" s="31">
        <v>20</v>
      </c>
      <c r="G300" s="31" t="s">
        <v>32</v>
      </c>
      <c r="H300" s="41">
        <v>6676.2695308783732</v>
      </c>
      <c r="J300" s="40"/>
      <c r="K300" s="31">
        <f t="shared" si="16"/>
        <v>114.60601565653339</v>
      </c>
      <c r="L300" s="31">
        <f t="shared" si="17"/>
        <v>1849</v>
      </c>
      <c r="M300" s="31">
        <f t="shared" si="18"/>
        <v>45.15</v>
      </c>
      <c r="N300" s="35">
        <f t="shared" si="19"/>
        <v>6676.2695308783732</v>
      </c>
      <c r="AA300" s="40"/>
      <c r="AF300" s="39"/>
    </row>
    <row r="301" spans="2:32" x14ac:dyDescent="0.3">
      <c r="B301" s="42">
        <v>13299.92</v>
      </c>
      <c r="C301" s="31">
        <v>36</v>
      </c>
      <c r="D301" s="31">
        <v>1925</v>
      </c>
      <c r="E301" s="35">
        <v>248.70625584428447</v>
      </c>
      <c r="F301" s="31">
        <v>40</v>
      </c>
      <c r="G301" s="31" t="s">
        <v>32</v>
      </c>
      <c r="H301" s="41">
        <v>12440.317841729458</v>
      </c>
      <c r="J301" s="40"/>
      <c r="K301" s="31">
        <f t="shared" si="16"/>
        <v>309.60218406492305</v>
      </c>
      <c r="L301" s="31">
        <f t="shared" si="17"/>
        <v>1296</v>
      </c>
      <c r="M301" s="31">
        <f t="shared" si="18"/>
        <v>69.3</v>
      </c>
      <c r="N301" s="35">
        <f t="shared" si="19"/>
        <v>12440.317841729458</v>
      </c>
      <c r="AA301" s="40"/>
      <c r="AF301" s="39"/>
    </row>
    <row r="302" spans="2:32" x14ac:dyDescent="0.3">
      <c r="B302" s="42">
        <v>43155.54</v>
      </c>
      <c r="C302" s="31">
        <v>41</v>
      </c>
      <c r="D302" s="31">
        <v>2800</v>
      </c>
      <c r="E302" s="35">
        <v>709.21344303561261</v>
      </c>
      <c r="F302" s="31">
        <v>44</v>
      </c>
      <c r="G302" s="31" t="s">
        <v>32</v>
      </c>
      <c r="H302" s="41">
        <v>42297.798777424665</v>
      </c>
      <c r="J302" s="40"/>
      <c r="K302" s="31">
        <f t="shared" si="16"/>
        <v>173.71357129480356</v>
      </c>
      <c r="L302" s="31">
        <f t="shared" si="17"/>
        <v>1681</v>
      </c>
      <c r="M302" s="31">
        <f t="shared" si="18"/>
        <v>114.8</v>
      </c>
      <c r="N302" s="35">
        <f t="shared" si="19"/>
        <v>42297.798777424665</v>
      </c>
      <c r="AA302" s="40"/>
      <c r="AF302" s="39"/>
    </row>
    <row r="303" spans="2:32" x14ac:dyDescent="0.3">
      <c r="B303" s="42">
        <v>9314.93</v>
      </c>
      <c r="C303" s="31">
        <v>37</v>
      </c>
      <c r="D303" s="31">
        <v>1925</v>
      </c>
      <c r="E303" s="35">
        <v>296.17391382107195</v>
      </c>
      <c r="F303" s="31">
        <v>38</v>
      </c>
      <c r="G303" s="31" t="s">
        <v>32</v>
      </c>
      <c r="H303" s="41">
        <v>8497.1902918877022</v>
      </c>
      <c r="J303" s="40"/>
      <c r="K303" s="31">
        <f t="shared" si="16"/>
        <v>246.98326417833081</v>
      </c>
      <c r="L303" s="31">
        <f t="shared" si="17"/>
        <v>1369</v>
      </c>
      <c r="M303" s="31">
        <f t="shared" si="18"/>
        <v>71.224999999999994</v>
      </c>
      <c r="N303" s="35">
        <f t="shared" si="19"/>
        <v>8497.1902918877022</v>
      </c>
      <c r="AA303" s="40"/>
      <c r="AF303" s="39"/>
    </row>
    <row r="304" spans="2:32" x14ac:dyDescent="0.3">
      <c r="B304" s="42">
        <v>11640.51</v>
      </c>
      <c r="C304" s="31">
        <v>28</v>
      </c>
      <c r="D304" s="31">
        <v>3500</v>
      </c>
      <c r="E304" s="35">
        <v>253.96642994706934</v>
      </c>
      <c r="F304" s="31">
        <v>50</v>
      </c>
      <c r="G304" s="31" t="s">
        <v>32</v>
      </c>
      <c r="H304" s="41">
        <v>10442.664693817123</v>
      </c>
      <c r="J304" s="40"/>
      <c r="K304" s="31">
        <f t="shared" si="16"/>
        <v>689.06744893989651</v>
      </c>
      <c r="L304" s="31">
        <f t="shared" si="17"/>
        <v>784</v>
      </c>
      <c r="M304" s="31">
        <f t="shared" si="18"/>
        <v>98</v>
      </c>
      <c r="N304" s="35">
        <f t="shared" si="19"/>
        <v>10442.664693817123</v>
      </c>
      <c r="AA304" s="40"/>
      <c r="AF304" s="39"/>
    </row>
    <row r="305" spans="2:32" x14ac:dyDescent="0.3">
      <c r="B305" s="42">
        <v>14448.82</v>
      </c>
      <c r="C305" s="31">
        <v>33</v>
      </c>
      <c r="D305" s="31">
        <v>2800</v>
      </c>
      <c r="E305" s="35">
        <v>227.36938427720207</v>
      </c>
      <c r="F305" s="31">
        <v>27</v>
      </c>
      <c r="G305" s="31" t="s">
        <v>32</v>
      </c>
      <c r="H305" s="41">
        <v>13627.596971162633</v>
      </c>
      <c r="J305" s="40"/>
      <c r="K305" s="31">
        <f t="shared" si="16"/>
        <v>332.49859140151739</v>
      </c>
      <c r="L305" s="31">
        <f t="shared" si="17"/>
        <v>1089</v>
      </c>
      <c r="M305" s="31">
        <f t="shared" si="18"/>
        <v>92.4</v>
      </c>
      <c r="N305" s="35">
        <f t="shared" si="19"/>
        <v>13627.596971162633</v>
      </c>
      <c r="AA305" s="40"/>
      <c r="AF305" s="39"/>
    </row>
    <row r="306" spans="2:32" x14ac:dyDescent="0.3">
      <c r="B306" s="42">
        <v>10808.59</v>
      </c>
      <c r="C306" s="31">
        <v>39</v>
      </c>
      <c r="D306" s="31">
        <v>1050</v>
      </c>
      <c r="E306" s="35">
        <v>224.76255275028331</v>
      </c>
      <c r="F306" s="31">
        <v>36</v>
      </c>
      <c r="G306" s="31" t="s">
        <v>32</v>
      </c>
      <c r="H306" s="41">
        <v>10128.532973009524</v>
      </c>
      <c r="J306" s="40"/>
      <c r="K306" s="31">
        <f t="shared" si="16"/>
        <v>168.1774812461608</v>
      </c>
      <c r="L306" s="31">
        <f t="shared" si="17"/>
        <v>1521</v>
      </c>
      <c r="M306" s="31">
        <f t="shared" si="18"/>
        <v>40.950000000000003</v>
      </c>
      <c r="N306" s="35">
        <f t="shared" si="19"/>
        <v>10128.532973009524</v>
      </c>
      <c r="AA306" s="40"/>
      <c r="AF306" s="39"/>
    </row>
    <row r="307" spans="2:32" x14ac:dyDescent="0.3">
      <c r="B307" s="42">
        <v>5937.73</v>
      </c>
      <c r="C307" s="31">
        <v>26</v>
      </c>
      <c r="D307" s="31">
        <v>1225</v>
      </c>
      <c r="E307" s="35">
        <v>165.35514107780037</v>
      </c>
      <c r="F307" s="31">
        <v>50</v>
      </c>
      <c r="G307" s="31" t="s">
        <v>33</v>
      </c>
      <c r="H307" s="41">
        <v>5413.6284853646875</v>
      </c>
      <c r="J307" s="40"/>
      <c r="K307" s="31">
        <f t="shared" si="16"/>
        <v>370.41485133614071</v>
      </c>
      <c r="L307" s="31">
        <f t="shared" si="17"/>
        <v>0</v>
      </c>
      <c r="M307" s="31">
        <f t="shared" si="18"/>
        <v>31.85</v>
      </c>
      <c r="N307" s="35">
        <f t="shared" si="19"/>
        <v>5413.6284853646875</v>
      </c>
      <c r="AA307" s="40"/>
      <c r="AF307" s="39"/>
    </row>
    <row r="308" spans="2:32" x14ac:dyDescent="0.3">
      <c r="B308" s="42">
        <v>21034.25</v>
      </c>
      <c r="C308" s="31">
        <v>35</v>
      </c>
      <c r="D308" s="31">
        <v>5075</v>
      </c>
      <c r="E308" s="35">
        <v>430.91128079265644</v>
      </c>
      <c r="F308" s="31">
        <v>30</v>
      </c>
      <c r="G308" s="31" t="s">
        <v>32</v>
      </c>
      <c r="H308" s="41">
        <v>20147.659293486933</v>
      </c>
      <c r="J308" s="40"/>
      <c r="K308" s="31">
        <f t="shared" si="16"/>
        <v>353.32098922993578</v>
      </c>
      <c r="L308" s="31">
        <f t="shared" si="17"/>
        <v>1225</v>
      </c>
      <c r="M308" s="31">
        <f t="shared" si="18"/>
        <v>177.625</v>
      </c>
      <c r="N308" s="35">
        <f t="shared" si="19"/>
        <v>20147.659293486933</v>
      </c>
      <c r="AA308" s="40"/>
      <c r="AF308" s="39"/>
    </row>
    <row r="309" spans="2:32" x14ac:dyDescent="0.3">
      <c r="B309" s="42">
        <v>25590.76</v>
      </c>
      <c r="C309" s="31">
        <v>50</v>
      </c>
      <c r="D309" s="31">
        <v>1214.1741499999998</v>
      </c>
      <c r="E309" s="35">
        <v>656.18416455025488</v>
      </c>
      <c r="F309" s="31">
        <v>25</v>
      </c>
      <c r="G309" s="31" t="s">
        <v>32</v>
      </c>
      <c r="H309" s="41">
        <v>24684.197674638621</v>
      </c>
      <c r="J309" s="40"/>
      <c r="K309" s="31">
        <f t="shared" si="16"/>
        <v>46.25889405728757</v>
      </c>
      <c r="L309" s="31">
        <f t="shared" si="17"/>
        <v>2500</v>
      </c>
      <c r="M309" s="31">
        <f t="shared" si="18"/>
        <v>60.708707499999988</v>
      </c>
      <c r="N309" s="35">
        <f t="shared" si="19"/>
        <v>24684.197674638621</v>
      </c>
      <c r="AA309" s="40"/>
      <c r="AF309" s="39"/>
    </row>
    <row r="310" spans="2:32" x14ac:dyDescent="0.3">
      <c r="B310" s="42">
        <v>6031.88</v>
      </c>
      <c r="C310" s="31">
        <v>34</v>
      </c>
      <c r="D310" s="31">
        <v>1258.82645</v>
      </c>
      <c r="E310" s="35">
        <v>108.49267274318757</v>
      </c>
      <c r="F310" s="31">
        <v>40</v>
      </c>
      <c r="G310" s="31" t="s">
        <v>32</v>
      </c>
      <c r="H310" s="41">
        <v>5019.0486010169443</v>
      </c>
      <c r="J310" s="40"/>
      <c r="K310" s="31">
        <f t="shared" si="16"/>
        <v>464.11482662235136</v>
      </c>
      <c r="L310" s="31">
        <f t="shared" si="17"/>
        <v>1156</v>
      </c>
      <c r="M310" s="31">
        <f t="shared" si="18"/>
        <v>42.800099299999999</v>
      </c>
      <c r="N310" s="35">
        <f t="shared" si="19"/>
        <v>5019.0486010169443</v>
      </c>
      <c r="AA310" s="40"/>
      <c r="AF310" s="39"/>
    </row>
    <row r="311" spans="2:32" x14ac:dyDescent="0.3">
      <c r="B311" s="42">
        <v>5333.11</v>
      </c>
      <c r="C311" s="31">
        <v>30</v>
      </c>
      <c r="D311" s="31">
        <v>1050</v>
      </c>
      <c r="E311" s="35">
        <v>68.198116736385131</v>
      </c>
      <c r="F311" s="31">
        <v>50</v>
      </c>
      <c r="G311" s="31" t="s">
        <v>32</v>
      </c>
      <c r="H311" s="41">
        <v>4112.0726608282266</v>
      </c>
      <c r="J311" s="40"/>
      <c r="K311" s="31">
        <f t="shared" si="16"/>
        <v>769.81597897981464</v>
      </c>
      <c r="L311" s="31">
        <f t="shared" si="17"/>
        <v>900</v>
      </c>
      <c r="M311" s="31">
        <f t="shared" si="18"/>
        <v>31.5</v>
      </c>
      <c r="N311" s="35">
        <f t="shared" si="19"/>
        <v>4112.0726608282266</v>
      </c>
      <c r="AA311" s="40"/>
      <c r="AF311" s="39"/>
    </row>
    <row r="312" spans="2:32" x14ac:dyDescent="0.3">
      <c r="B312" s="42">
        <v>23700.1</v>
      </c>
      <c r="C312" s="31">
        <v>34</v>
      </c>
      <c r="D312" s="31">
        <v>2800</v>
      </c>
      <c r="E312" s="35">
        <v>429.24960085831162</v>
      </c>
      <c r="F312" s="31">
        <v>41</v>
      </c>
      <c r="G312" s="31" t="s">
        <v>32</v>
      </c>
      <c r="H312" s="41">
        <v>22947.733467715439</v>
      </c>
      <c r="J312" s="40"/>
      <c r="K312" s="31">
        <f t="shared" si="16"/>
        <v>267.44346359425884</v>
      </c>
      <c r="L312" s="31">
        <f t="shared" si="17"/>
        <v>1156</v>
      </c>
      <c r="M312" s="31">
        <f t="shared" si="18"/>
        <v>95.2</v>
      </c>
      <c r="N312" s="35">
        <f t="shared" si="19"/>
        <v>22947.733467715439</v>
      </c>
      <c r="AA312" s="40"/>
      <c r="AF312" s="39"/>
    </row>
    <row r="313" spans="2:32" x14ac:dyDescent="0.3">
      <c r="B313" s="42">
        <v>9414.86</v>
      </c>
      <c r="C313" s="31">
        <v>41</v>
      </c>
      <c r="D313" s="31">
        <v>1050</v>
      </c>
      <c r="E313" s="35">
        <v>148.52931252753768</v>
      </c>
      <c r="F313" s="31">
        <v>44</v>
      </c>
      <c r="G313" s="31" t="s">
        <v>32</v>
      </c>
      <c r="H313" s="41">
        <v>8475.5204988984297</v>
      </c>
      <c r="J313" s="40"/>
      <c r="K313" s="31">
        <f t="shared" si="16"/>
        <v>311.04971277258426</v>
      </c>
      <c r="L313" s="31">
        <f t="shared" si="17"/>
        <v>1681</v>
      </c>
      <c r="M313" s="31">
        <f t="shared" si="18"/>
        <v>43.05</v>
      </c>
      <c r="N313" s="35">
        <f t="shared" si="19"/>
        <v>8475.5204988984297</v>
      </c>
      <c r="AA313" s="40"/>
      <c r="AF313" s="39"/>
    </row>
    <row r="314" spans="2:32" x14ac:dyDescent="0.3">
      <c r="B314" s="42">
        <v>10565.81</v>
      </c>
      <c r="C314" s="31">
        <v>30</v>
      </c>
      <c r="D314" s="31">
        <v>2800</v>
      </c>
      <c r="E314" s="35">
        <v>206.70128722764187</v>
      </c>
      <c r="F314" s="31">
        <v>50</v>
      </c>
      <c r="G314" s="31" t="s">
        <v>32</v>
      </c>
      <c r="H314" s="41">
        <v>9371.1093101865772</v>
      </c>
      <c r="J314" s="40"/>
      <c r="K314" s="31">
        <f t="shared" si="16"/>
        <v>677.30589333881028</v>
      </c>
      <c r="L314" s="31">
        <f t="shared" si="17"/>
        <v>900</v>
      </c>
      <c r="M314" s="31">
        <f t="shared" si="18"/>
        <v>84</v>
      </c>
      <c r="N314" s="35">
        <f t="shared" si="19"/>
        <v>9371.1093101865772</v>
      </c>
      <c r="AA314" s="40"/>
      <c r="AF314" s="39"/>
    </row>
    <row r="315" spans="2:32" x14ac:dyDescent="0.3">
      <c r="B315" s="42">
        <v>16801.79</v>
      </c>
      <c r="C315" s="31">
        <v>26</v>
      </c>
      <c r="D315" s="31">
        <v>6300</v>
      </c>
      <c r="E315" s="35">
        <v>409.78627105052016</v>
      </c>
      <c r="F315" s="31">
        <v>49</v>
      </c>
      <c r="G315" s="31" t="s">
        <v>32</v>
      </c>
      <c r="H315" s="41">
        <v>15572.743632264315</v>
      </c>
      <c r="J315" s="40"/>
      <c r="K315" s="31">
        <f t="shared" si="16"/>
        <v>753.31952729558907</v>
      </c>
      <c r="L315" s="31">
        <f t="shared" si="17"/>
        <v>676</v>
      </c>
      <c r="M315" s="31">
        <f t="shared" si="18"/>
        <v>163.80000000000001</v>
      </c>
      <c r="N315" s="35">
        <f t="shared" si="19"/>
        <v>15572.743632264315</v>
      </c>
      <c r="AA315" s="40"/>
      <c r="AF315" s="39"/>
    </row>
    <row r="316" spans="2:32" x14ac:dyDescent="0.3">
      <c r="B316" s="42">
        <v>6171.92</v>
      </c>
      <c r="C316" s="31">
        <v>25</v>
      </c>
      <c r="D316" s="31">
        <v>2800</v>
      </c>
      <c r="E316" s="35">
        <v>225.37109162090218</v>
      </c>
      <c r="F316" s="31">
        <v>50</v>
      </c>
      <c r="G316" s="31" t="s">
        <v>32</v>
      </c>
      <c r="H316" s="41">
        <v>5121.1829993796655</v>
      </c>
      <c r="J316" s="40"/>
      <c r="K316" s="31">
        <f t="shared" si="16"/>
        <v>621.19768331022101</v>
      </c>
      <c r="L316" s="31">
        <f t="shared" si="17"/>
        <v>625</v>
      </c>
      <c r="M316" s="31">
        <f t="shared" si="18"/>
        <v>70</v>
      </c>
      <c r="N316" s="35">
        <f t="shared" si="19"/>
        <v>5121.1829993796655</v>
      </c>
      <c r="AA316" s="40"/>
      <c r="AF316" s="39"/>
    </row>
    <row r="317" spans="2:32" x14ac:dyDescent="0.3">
      <c r="B317" s="42">
        <v>6990.58</v>
      </c>
      <c r="C317" s="31">
        <v>34</v>
      </c>
      <c r="D317" s="31">
        <v>1400</v>
      </c>
      <c r="E317" s="35">
        <v>175.71504492360066</v>
      </c>
      <c r="F317" s="31">
        <v>50</v>
      </c>
      <c r="G317" s="31" t="s">
        <v>32</v>
      </c>
      <c r="H317" s="41">
        <v>6100.4684928851175</v>
      </c>
      <c r="J317" s="40"/>
      <c r="K317" s="31">
        <f t="shared" si="16"/>
        <v>398.37226249144106</v>
      </c>
      <c r="L317" s="31">
        <f t="shared" si="17"/>
        <v>1156</v>
      </c>
      <c r="M317" s="31">
        <f t="shared" si="18"/>
        <v>47.6</v>
      </c>
      <c r="N317" s="35">
        <f t="shared" si="19"/>
        <v>6100.4684928851175</v>
      </c>
      <c r="AA317" s="40"/>
      <c r="AF317" s="39"/>
    </row>
    <row r="318" spans="2:32" x14ac:dyDescent="0.3">
      <c r="B318" s="42">
        <v>35839.199999999997</v>
      </c>
      <c r="C318" s="31">
        <v>41</v>
      </c>
      <c r="D318" s="31">
        <v>3500</v>
      </c>
      <c r="E318" s="35">
        <v>389.45989403107575</v>
      </c>
      <c r="F318" s="31">
        <v>29</v>
      </c>
      <c r="G318" s="31" t="s">
        <v>32</v>
      </c>
      <c r="H318" s="41">
        <v>34914.140294251803</v>
      </c>
      <c r="J318" s="40"/>
      <c r="K318" s="31">
        <f t="shared" si="16"/>
        <v>260.61733584280472</v>
      </c>
      <c r="L318" s="31">
        <f t="shared" si="17"/>
        <v>1681</v>
      </c>
      <c r="M318" s="31">
        <f t="shared" si="18"/>
        <v>143.5</v>
      </c>
      <c r="N318" s="35">
        <f t="shared" si="19"/>
        <v>34914.140294251803</v>
      </c>
      <c r="AA318" s="40"/>
      <c r="AF318" s="39"/>
    </row>
    <row r="319" spans="2:32" x14ac:dyDescent="0.3">
      <c r="B319" s="42">
        <v>22091.24</v>
      </c>
      <c r="C319" s="31">
        <v>34</v>
      </c>
      <c r="D319" s="31">
        <v>4550</v>
      </c>
      <c r="E319" s="35">
        <v>401.26353646787265</v>
      </c>
      <c r="F319" s="31">
        <v>41</v>
      </c>
      <c r="G319" s="31" t="s">
        <v>33</v>
      </c>
      <c r="H319" s="41">
        <v>21374.220791891232</v>
      </c>
      <c r="J319" s="40"/>
      <c r="K319" s="31">
        <f t="shared" si="16"/>
        <v>464.90643441492023</v>
      </c>
      <c r="L319" s="31">
        <f t="shared" si="17"/>
        <v>0</v>
      </c>
      <c r="M319" s="31">
        <f t="shared" si="18"/>
        <v>154.69999999999999</v>
      </c>
      <c r="N319" s="35">
        <f t="shared" si="19"/>
        <v>21374.220791891232</v>
      </c>
      <c r="AA319" s="40"/>
      <c r="AF319" s="39"/>
    </row>
    <row r="320" spans="2:32" x14ac:dyDescent="0.3">
      <c r="B320" s="42">
        <v>4644.54</v>
      </c>
      <c r="C320" s="31">
        <v>22</v>
      </c>
      <c r="D320" s="31">
        <v>2800</v>
      </c>
      <c r="E320" s="35">
        <v>296.81061034521883</v>
      </c>
      <c r="F320" s="31">
        <v>50</v>
      </c>
      <c r="G320" s="31" t="s">
        <v>32</v>
      </c>
      <c r="H320" s="41">
        <v>3850.3645195384215</v>
      </c>
      <c r="J320" s="40"/>
      <c r="K320" s="31">
        <f t="shared" si="16"/>
        <v>471.68125100772761</v>
      </c>
      <c r="L320" s="31">
        <f t="shared" si="17"/>
        <v>484</v>
      </c>
      <c r="M320" s="31">
        <f t="shared" si="18"/>
        <v>61.6</v>
      </c>
      <c r="N320" s="35">
        <f t="shared" si="19"/>
        <v>3850.3645195384215</v>
      </c>
      <c r="AA320" s="40"/>
      <c r="AF320" s="39"/>
    </row>
    <row r="321" spans="2:32" x14ac:dyDescent="0.3">
      <c r="B321" s="42">
        <v>12702.27</v>
      </c>
      <c r="C321" s="31">
        <v>46</v>
      </c>
      <c r="D321" s="31">
        <v>1750</v>
      </c>
      <c r="E321" s="35">
        <v>613.71205070024132</v>
      </c>
      <c r="F321" s="31">
        <v>10</v>
      </c>
      <c r="G321" s="31" t="s">
        <v>33</v>
      </c>
      <c r="H321" s="41">
        <v>12538.192196541464</v>
      </c>
      <c r="J321" s="40"/>
      <c r="K321" s="31">
        <f t="shared" si="16"/>
        <v>28.515001424581151</v>
      </c>
      <c r="L321" s="31">
        <f t="shared" si="17"/>
        <v>0</v>
      </c>
      <c r="M321" s="31">
        <f t="shared" si="18"/>
        <v>80.5</v>
      </c>
      <c r="N321" s="35">
        <f t="shared" si="19"/>
        <v>12538.192196541464</v>
      </c>
      <c r="AA321" s="40"/>
      <c r="AF321" s="39"/>
    </row>
    <row r="322" spans="2:32" x14ac:dyDescent="0.3">
      <c r="B322" s="42">
        <v>10758.21</v>
      </c>
      <c r="C322" s="31">
        <v>30</v>
      </c>
      <c r="D322" s="31">
        <v>2800</v>
      </c>
      <c r="E322" s="35">
        <v>211.50809804364295</v>
      </c>
      <c r="F322" s="31">
        <v>50</v>
      </c>
      <c r="G322" s="31" t="s">
        <v>32</v>
      </c>
      <c r="H322" s="41">
        <v>9626.3075641976739</v>
      </c>
      <c r="J322" s="40"/>
      <c r="K322" s="31">
        <f t="shared" si="16"/>
        <v>661.9131905347291</v>
      </c>
      <c r="L322" s="31">
        <f t="shared" si="17"/>
        <v>900</v>
      </c>
      <c r="M322" s="31">
        <f t="shared" si="18"/>
        <v>84</v>
      </c>
      <c r="N322" s="35">
        <f t="shared" si="19"/>
        <v>9626.3075641976739</v>
      </c>
      <c r="AA322" s="40"/>
      <c r="AF322" s="39"/>
    </row>
    <row r="323" spans="2:32" x14ac:dyDescent="0.3">
      <c r="B323" s="42">
        <v>6602.49</v>
      </c>
      <c r="C323" s="31">
        <v>34</v>
      </c>
      <c r="D323" s="31">
        <v>1258.82645</v>
      </c>
      <c r="E323" s="35">
        <v>108.49267274318757</v>
      </c>
      <c r="F323" s="31">
        <v>50</v>
      </c>
      <c r="G323" s="31" t="s">
        <v>32</v>
      </c>
      <c r="H323" s="41">
        <v>5470.8670100794679</v>
      </c>
      <c r="J323" s="40"/>
      <c r="K323" s="31">
        <f t="shared" si="16"/>
        <v>580.14353327793913</v>
      </c>
      <c r="L323" s="31">
        <f t="shared" si="17"/>
        <v>1156</v>
      </c>
      <c r="M323" s="31">
        <f t="shared" si="18"/>
        <v>42.800099299999999</v>
      </c>
      <c r="N323" s="35">
        <f t="shared" si="19"/>
        <v>5470.8670100794679</v>
      </c>
      <c r="AA323" s="40"/>
      <c r="AF323" s="39"/>
    </row>
    <row r="324" spans="2:32" x14ac:dyDescent="0.3">
      <c r="B324" s="42">
        <v>9501.9599999999991</v>
      </c>
      <c r="C324" s="31">
        <v>38</v>
      </c>
      <c r="D324" s="31">
        <v>1414.7119</v>
      </c>
      <c r="E324" s="35">
        <v>177.19174731487885</v>
      </c>
      <c r="F324" s="31">
        <v>32</v>
      </c>
      <c r="G324" s="31" t="s">
        <v>32</v>
      </c>
      <c r="H324" s="41">
        <v>8651.6506842001054</v>
      </c>
      <c r="J324" s="40"/>
      <c r="K324" s="31">
        <f t="shared" si="16"/>
        <v>255.49034583169097</v>
      </c>
      <c r="L324" s="31">
        <f t="shared" si="17"/>
        <v>1444</v>
      </c>
      <c r="M324" s="31">
        <f t="shared" si="18"/>
        <v>53.759052199999999</v>
      </c>
      <c r="N324" s="35">
        <f t="shared" si="19"/>
        <v>8651.6506842001054</v>
      </c>
      <c r="AA324" s="40"/>
      <c r="AF324" s="39"/>
    </row>
    <row r="325" spans="2:32" x14ac:dyDescent="0.3">
      <c r="B325" s="42">
        <v>8445.44</v>
      </c>
      <c r="C325" s="31">
        <v>27</v>
      </c>
      <c r="D325" s="31">
        <v>2800</v>
      </c>
      <c r="E325" s="35">
        <v>195.50115411125998</v>
      </c>
      <c r="F325" s="31">
        <v>50</v>
      </c>
      <c r="G325" s="31" t="s">
        <v>32</v>
      </c>
      <c r="H325" s="41">
        <v>7324.3869319076257</v>
      </c>
      <c r="J325" s="40"/>
      <c r="K325" s="31">
        <f t="shared" si="16"/>
        <v>716.10830450814524</v>
      </c>
      <c r="L325" s="31">
        <f t="shared" si="17"/>
        <v>729</v>
      </c>
      <c r="M325" s="31">
        <f t="shared" si="18"/>
        <v>75.599999999999994</v>
      </c>
      <c r="N325" s="35">
        <f t="shared" si="19"/>
        <v>7324.3869319076257</v>
      </c>
      <c r="AA325" s="40"/>
      <c r="AF325" s="39"/>
    </row>
    <row r="326" spans="2:32" x14ac:dyDescent="0.3">
      <c r="B326" s="42">
        <v>14640.24</v>
      </c>
      <c r="C326" s="31">
        <v>35</v>
      </c>
      <c r="D326" s="31">
        <v>2800</v>
      </c>
      <c r="E326" s="35">
        <v>261.51737529676222</v>
      </c>
      <c r="F326" s="31">
        <v>40</v>
      </c>
      <c r="G326" s="31" t="s">
        <v>33</v>
      </c>
      <c r="H326" s="41">
        <v>14048.63416910826</v>
      </c>
      <c r="J326" s="40"/>
      <c r="K326" s="31">
        <f t="shared" si="16"/>
        <v>428.26982288616841</v>
      </c>
      <c r="L326" s="31">
        <f t="shared" si="17"/>
        <v>0</v>
      </c>
      <c r="M326" s="31">
        <f t="shared" si="18"/>
        <v>98</v>
      </c>
      <c r="N326" s="35">
        <f t="shared" si="19"/>
        <v>14048.63416910826</v>
      </c>
      <c r="AA326" s="40"/>
      <c r="AF326" s="39"/>
    </row>
    <row r="327" spans="2:32" x14ac:dyDescent="0.3">
      <c r="B327" s="42">
        <v>13471.24</v>
      </c>
      <c r="C327" s="31">
        <v>42</v>
      </c>
      <c r="D327" s="31">
        <v>1689.52</v>
      </c>
      <c r="E327" s="35">
        <v>262.33807652642997</v>
      </c>
      <c r="F327" s="31">
        <v>28</v>
      </c>
      <c r="G327" s="31" t="s">
        <v>33</v>
      </c>
      <c r="H327" s="41">
        <v>13153.848879522124</v>
      </c>
      <c r="J327" s="40"/>
      <c r="K327" s="31">
        <f t="shared" si="16"/>
        <v>180.32670143189819</v>
      </c>
      <c r="L327" s="31">
        <f t="shared" si="17"/>
        <v>0</v>
      </c>
      <c r="M327" s="31">
        <f t="shared" si="18"/>
        <v>70.95984</v>
      </c>
      <c r="N327" s="35">
        <f t="shared" si="19"/>
        <v>13153.848879522124</v>
      </c>
      <c r="AA327" s="40"/>
      <c r="AF327" s="39"/>
    </row>
    <row r="328" spans="2:32" x14ac:dyDescent="0.3">
      <c r="B328" s="42">
        <v>13828.46</v>
      </c>
      <c r="C328" s="31">
        <v>26</v>
      </c>
      <c r="D328" s="31">
        <v>4900</v>
      </c>
      <c r="E328" s="35">
        <v>338.56334776209906</v>
      </c>
      <c r="F328" s="31">
        <v>50</v>
      </c>
      <c r="G328" s="31" t="s">
        <v>32</v>
      </c>
      <c r="H328" s="41">
        <v>12622.200109139138</v>
      </c>
      <c r="J328" s="40"/>
      <c r="K328" s="31">
        <f t="shared" si="16"/>
        <v>723.64596350859586</v>
      </c>
      <c r="L328" s="31">
        <f t="shared" si="17"/>
        <v>676</v>
      </c>
      <c r="M328" s="31">
        <f t="shared" si="18"/>
        <v>127.4</v>
      </c>
      <c r="N328" s="35">
        <f t="shared" si="19"/>
        <v>12622.200109139138</v>
      </c>
      <c r="AA328" s="40"/>
      <c r="AF328" s="39"/>
    </row>
    <row r="329" spans="2:32" x14ac:dyDescent="0.3">
      <c r="B329" s="42">
        <v>27994.5</v>
      </c>
      <c r="C329" s="31">
        <v>39</v>
      </c>
      <c r="D329" s="31">
        <v>2800</v>
      </c>
      <c r="E329" s="35">
        <v>1067.2492899158842</v>
      </c>
      <c r="F329" s="31">
        <v>36</v>
      </c>
      <c r="G329" s="31" t="s">
        <v>32</v>
      </c>
      <c r="H329" s="41">
        <v>27363.298652639878</v>
      </c>
      <c r="J329" s="40"/>
      <c r="K329" s="31">
        <f t="shared" si="16"/>
        <v>94.4484113996877</v>
      </c>
      <c r="L329" s="31">
        <f t="shared" si="17"/>
        <v>1521</v>
      </c>
      <c r="M329" s="31">
        <f t="shared" si="18"/>
        <v>109.2</v>
      </c>
      <c r="N329" s="35">
        <f t="shared" si="19"/>
        <v>27363.298652639878</v>
      </c>
      <c r="AA329" s="40"/>
      <c r="AF329" s="39"/>
    </row>
    <row r="330" spans="2:32" x14ac:dyDescent="0.3">
      <c r="B330" s="42">
        <v>12044.62</v>
      </c>
      <c r="C330" s="31">
        <v>32</v>
      </c>
      <c r="D330" s="31">
        <v>2800</v>
      </c>
      <c r="E330" s="35">
        <v>226.09424352010078</v>
      </c>
      <c r="F330" s="31">
        <v>45</v>
      </c>
      <c r="G330" s="31" t="s">
        <v>32</v>
      </c>
      <c r="H330" s="41">
        <v>10969.172438837075</v>
      </c>
      <c r="J330" s="40"/>
      <c r="K330" s="31">
        <f t="shared" si="16"/>
        <v>557.28973032786678</v>
      </c>
      <c r="L330" s="31">
        <f t="shared" si="17"/>
        <v>1024</v>
      </c>
      <c r="M330" s="31">
        <f t="shared" si="18"/>
        <v>89.6</v>
      </c>
      <c r="N330" s="35">
        <f t="shared" si="19"/>
        <v>10969.172438837075</v>
      </c>
      <c r="AA330" s="40"/>
      <c r="AF330" s="39"/>
    </row>
    <row r="331" spans="2:32" x14ac:dyDescent="0.3">
      <c r="B331" s="42">
        <v>3276.73</v>
      </c>
      <c r="C331" s="31">
        <v>28</v>
      </c>
      <c r="D331" s="31">
        <v>1050</v>
      </c>
      <c r="E331" s="35">
        <v>84.06978294475563</v>
      </c>
      <c r="F331" s="31">
        <v>50</v>
      </c>
      <c r="G331" s="31" t="s">
        <v>32</v>
      </c>
      <c r="H331" s="41">
        <v>2211.1475864743147</v>
      </c>
      <c r="J331" s="40"/>
      <c r="K331" s="31">
        <f t="shared" si="16"/>
        <v>624.48121264329984</v>
      </c>
      <c r="L331" s="31">
        <f t="shared" si="17"/>
        <v>784</v>
      </c>
      <c r="M331" s="31">
        <f t="shared" si="18"/>
        <v>29.4</v>
      </c>
      <c r="N331" s="35">
        <f t="shared" si="19"/>
        <v>2211.1475864743147</v>
      </c>
      <c r="AA331" s="40"/>
      <c r="AF331" s="39"/>
    </row>
    <row r="332" spans="2:32" x14ac:dyDescent="0.3">
      <c r="B332" s="42">
        <v>4158.63</v>
      </c>
      <c r="C332" s="31">
        <v>34</v>
      </c>
      <c r="D332" s="31">
        <v>1050</v>
      </c>
      <c r="E332" s="35">
        <v>84.181525788936767</v>
      </c>
      <c r="F332" s="31">
        <v>31</v>
      </c>
      <c r="G332" s="31" t="s">
        <v>33</v>
      </c>
      <c r="H332" s="41">
        <v>3576.9246633282755</v>
      </c>
      <c r="J332" s="40"/>
      <c r="K332" s="31">
        <f t="shared" si="16"/>
        <v>386.66440997530316</v>
      </c>
      <c r="L332" s="31">
        <f t="shared" si="17"/>
        <v>0</v>
      </c>
      <c r="M332" s="31">
        <f t="shared" si="18"/>
        <v>35.700000000000003</v>
      </c>
      <c r="N332" s="35">
        <f t="shared" si="19"/>
        <v>3576.9246633282755</v>
      </c>
      <c r="AA332" s="40"/>
      <c r="AF332" s="39"/>
    </row>
    <row r="333" spans="2:32" x14ac:dyDescent="0.3">
      <c r="B333" s="42">
        <v>18010.8</v>
      </c>
      <c r="C333" s="31">
        <v>57</v>
      </c>
      <c r="D333" s="31">
        <v>1050</v>
      </c>
      <c r="E333" s="35">
        <v>695.10519270082193</v>
      </c>
      <c r="F333" s="31">
        <v>15</v>
      </c>
      <c r="G333" s="31" t="s">
        <v>32</v>
      </c>
      <c r="H333" s="41">
        <v>16973.987469426214</v>
      </c>
      <c r="J333" s="40"/>
      <c r="K333" s="31">
        <f t="shared" si="16"/>
        <v>22.658441003445226</v>
      </c>
      <c r="L333" s="31">
        <f t="shared" si="17"/>
        <v>3249</v>
      </c>
      <c r="M333" s="31">
        <f t="shared" si="18"/>
        <v>59.85</v>
      </c>
      <c r="N333" s="35">
        <f t="shared" si="19"/>
        <v>16973.987469426214</v>
      </c>
      <c r="AA333" s="40"/>
      <c r="AF333" s="39"/>
    </row>
    <row r="334" spans="2:32" x14ac:dyDescent="0.3">
      <c r="B334" s="42">
        <v>3173.29</v>
      </c>
      <c r="C334" s="31">
        <v>29</v>
      </c>
      <c r="D334" s="31">
        <v>1050</v>
      </c>
      <c r="E334" s="35">
        <v>187.47326537624323</v>
      </c>
      <c r="F334" s="31">
        <v>50</v>
      </c>
      <c r="G334" s="31" t="s">
        <v>32</v>
      </c>
      <c r="H334" s="41">
        <v>2551.1363490115855</v>
      </c>
      <c r="J334" s="40"/>
      <c r="K334" s="31">
        <f t="shared" si="16"/>
        <v>280.03992939812974</v>
      </c>
      <c r="L334" s="31">
        <f t="shared" si="17"/>
        <v>841</v>
      </c>
      <c r="M334" s="31">
        <f t="shared" si="18"/>
        <v>30.45</v>
      </c>
      <c r="N334" s="35">
        <f t="shared" si="19"/>
        <v>2551.1363490115855</v>
      </c>
      <c r="AA334" s="40"/>
      <c r="AF334" s="39"/>
    </row>
    <row r="335" spans="2:32" x14ac:dyDescent="0.3">
      <c r="B335" s="42">
        <v>26780.74</v>
      </c>
      <c r="C335" s="31">
        <v>40</v>
      </c>
      <c r="D335" s="31">
        <v>2800</v>
      </c>
      <c r="E335" s="35">
        <v>507.1927315771859</v>
      </c>
      <c r="F335" s="31">
        <v>30</v>
      </c>
      <c r="G335" s="31" t="s">
        <v>32</v>
      </c>
      <c r="H335" s="41">
        <v>26029.682928084323</v>
      </c>
      <c r="J335" s="40"/>
      <c r="K335" s="31">
        <f t="shared" si="16"/>
        <v>165.61751533542366</v>
      </c>
      <c r="L335" s="31">
        <f t="shared" si="17"/>
        <v>1600</v>
      </c>
      <c r="M335" s="31">
        <f t="shared" si="18"/>
        <v>112</v>
      </c>
      <c r="N335" s="35">
        <f t="shared" si="19"/>
        <v>26029.682928084323</v>
      </c>
      <c r="AA335" s="40"/>
      <c r="AF335" s="39"/>
    </row>
    <row r="336" spans="2:32" x14ac:dyDescent="0.3">
      <c r="B336" s="42">
        <v>8385.6200000000008</v>
      </c>
      <c r="C336" s="31">
        <v>28</v>
      </c>
      <c r="D336" s="31">
        <v>2800</v>
      </c>
      <c r="E336" s="35">
        <v>184.70351415651069</v>
      </c>
      <c r="F336" s="31">
        <v>47</v>
      </c>
      <c r="G336" s="31" t="s">
        <v>32</v>
      </c>
      <c r="H336" s="41">
        <v>7211.2576999587855</v>
      </c>
      <c r="J336" s="40"/>
      <c r="K336" s="31">
        <f t="shared" si="16"/>
        <v>712.49321162610465</v>
      </c>
      <c r="L336" s="31">
        <f t="shared" si="17"/>
        <v>784</v>
      </c>
      <c r="M336" s="31">
        <f t="shared" si="18"/>
        <v>78.400000000000006</v>
      </c>
      <c r="N336" s="35">
        <f t="shared" si="19"/>
        <v>7211.2576999587855</v>
      </c>
      <c r="AA336" s="40"/>
      <c r="AF336" s="39"/>
    </row>
    <row r="337" spans="2:32" x14ac:dyDescent="0.3">
      <c r="B337" s="42">
        <v>19402.900000000001</v>
      </c>
      <c r="C337" s="31">
        <v>43</v>
      </c>
      <c r="D337" s="31">
        <v>2803.0450000000001</v>
      </c>
      <c r="E337" s="35">
        <v>489.16193167390793</v>
      </c>
      <c r="F337" s="31">
        <v>20</v>
      </c>
      <c r="G337" s="31" t="s">
        <v>32</v>
      </c>
      <c r="H337" s="41">
        <v>18568.31688438731</v>
      </c>
      <c r="J337" s="40"/>
      <c r="K337" s="31">
        <f t="shared" si="16"/>
        <v>114.60601565653337</v>
      </c>
      <c r="L337" s="31">
        <f t="shared" si="17"/>
        <v>1849</v>
      </c>
      <c r="M337" s="31">
        <f t="shared" si="18"/>
        <v>120.530935</v>
      </c>
      <c r="N337" s="35">
        <f t="shared" si="19"/>
        <v>18568.31688438731</v>
      </c>
      <c r="AA337" s="40"/>
      <c r="AF337" s="39"/>
    </row>
    <row r="338" spans="2:32" x14ac:dyDescent="0.3">
      <c r="B338" s="42">
        <v>59543.45</v>
      </c>
      <c r="C338" s="31">
        <v>35</v>
      </c>
      <c r="D338" s="31">
        <v>11550</v>
      </c>
      <c r="E338" s="35">
        <v>969.90748556773633</v>
      </c>
      <c r="F338" s="31">
        <v>50</v>
      </c>
      <c r="G338" s="31" t="s">
        <v>32</v>
      </c>
      <c r="H338" s="41">
        <v>58252.807877954532</v>
      </c>
      <c r="J338" s="40"/>
      <c r="K338" s="31">
        <f t="shared" si="16"/>
        <v>595.41761311591461</v>
      </c>
      <c r="L338" s="31">
        <f t="shared" si="17"/>
        <v>1225</v>
      </c>
      <c r="M338" s="31">
        <f t="shared" si="18"/>
        <v>404.25</v>
      </c>
      <c r="N338" s="35">
        <f t="shared" si="19"/>
        <v>58252.807877954532</v>
      </c>
      <c r="AA338" s="40"/>
      <c r="AF338" s="39"/>
    </row>
    <row r="339" spans="2:32" x14ac:dyDescent="0.3">
      <c r="B339" s="42">
        <v>31727.15</v>
      </c>
      <c r="C339" s="31">
        <v>42</v>
      </c>
      <c r="D339" s="31">
        <v>3246.4879999999998</v>
      </c>
      <c r="E339" s="35">
        <v>504.09430926306686</v>
      </c>
      <c r="F339" s="31">
        <v>43</v>
      </c>
      <c r="G339" s="31" t="s">
        <v>32</v>
      </c>
      <c r="H339" s="41">
        <v>30743.860595203842</v>
      </c>
      <c r="J339" s="40"/>
      <c r="K339" s="31">
        <f t="shared" si="16"/>
        <v>276.93029148470077</v>
      </c>
      <c r="L339" s="31">
        <f t="shared" si="17"/>
        <v>1764</v>
      </c>
      <c r="M339" s="31">
        <f t="shared" si="18"/>
        <v>136.35249599999997</v>
      </c>
      <c r="N339" s="35">
        <f t="shared" si="19"/>
        <v>30743.860595203842</v>
      </c>
      <c r="AA339" s="40"/>
      <c r="AF339" s="39"/>
    </row>
    <row r="340" spans="2:32" x14ac:dyDescent="0.3">
      <c r="B340" s="42">
        <v>4347.34</v>
      </c>
      <c r="C340" s="31">
        <v>37</v>
      </c>
      <c r="D340" s="31">
        <v>1050</v>
      </c>
      <c r="E340" s="35">
        <v>101.23007958144417</v>
      </c>
      <c r="F340" s="31">
        <v>23</v>
      </c>
      <c r="G340" s="31" t="s">
        <v>33</v>
      </c>
      <c r="H340" s="41">
        <v>3979.1324436496238</v>
      </c>
      <c r="J340" s="40"/>
      <c r="K340" s="31">
        <f t="shared" si="16"/>
        <v>238.56545504906211</v>
      </c>
      <c r="L340" s="31">
        <f t="shared" si="17"/>
        <v>0</v>
      </c>
      <c r="M340" s="31">
        <f t="shared" si="18"/>
        <v>38.85</v>
      </c>
      <c r="N340" s="35">
        <f t="shared" si="19"/>
        <v>3979.1324436496238</v>
      </c>
      <c r="AA340" s="40"/>
      <c r="AF340" s="39"/>
    </row>
    <row r="341" spans="2:32" x14ac:dyDescent="0.3">
      <c r="B341" s="42">
        <v>5748.25</v>
      </c>
      <c r="C341" s="31">
        <v>36</v>
      </c>
      <c r="D341" s="31">
        <v>1050</v>
      </c>
      <c r="E341" s="35">
        <v>80.273941164263491</v>
      </c>
      <c r="F341" s="31">
        <v>25</v>
      </c>
      <c r="G341" s="31" t="s">
        <v>32</v>
      </c>
      <c r="H341" s="41">
        <v>4887.3238407602839</v>
      </c>
      <c r="J341" s="40"/>
      <c r="K341" s="31">
        <f t="shared" si="16"/>
        <v>327.00524752216882</v>
      </c>
      <c r="L341" s="31">
        <f t="shared" si="17"/>
        <v>1296</v>
      </c>
      <c r="M341" s="31">
        <f t="shared" si="18"/>
        <v>37.799999999999997</v>
      </c>
      <c r="N341" s="35">
        <f t="shared" si="19"/>
        <v>4887.3238407602839</v>
      </c>
      <c r="AA341" s="40"/>
      <c r="AF341" s="39"/>
    </row>
    <row r="342" spans="2:32" x14ac:dyDescent="0.3">
      <c r="B342" s="42">
        <v>15603.33</v>
      </c>
      <c r="C342" s="31">
        <v>30</v>
      </c>
      <c r="D342" s="31">
        <v>4079.04</v>
      </c>
      <c r="E342" s="35">
        <v>308.1249972299791</v>
      </c>
      <c r="F342" s="31">
        <v>50</v>
      </c>
      <c r="G342" s="31" t="s">
        <v>32</v>
      </c>
      <c r="H342" s="41">
        <v>14476.160508355639</v>
      </c>
      <c r="J342" s="40"/>
      <c r="K342" s="31">
        <f t="shared" si="16"/>
        <v>661.91319053472898</v>
      </c>
      <c r="L342" s="31">
        <f t="shared" si="17"/>
        <v>900</v>
      </c>
      <c r="M342" s="31">
        <f t="shared" si="18"/>
        <v>122.3712</v>
      </c>
      <c r="N342" s="35">
        <f t="shared" si="19"/>
        <v>14476.160508355639</v>
      </c>
      <c r="AA342" s="40"/>
      <c r="AF342" s="39"/>
    </row>
    <row r="343" spans="2:32" x14ac:dyDescent="0.3">
      <c r="B343" s="42">
        <v>31517.8</v>
      </c>
      <c r="C343" s="31">
        <v>35</v>
      </c>
      <c r="D343" s="31">
        <v>3718.4255499999999</v>
      </c>
      <c r="E343" s="35">
        <v>589.54214871160639</v>
      </c>
      <c r="F343" s="31">
        <v>40</v>
      </c>
      <c r="G343" s="31" t="s">
        <v>32</v>
      </c>
      <c r="H343" s="41">
        <v>30700.014516945612</v>
      </c>
      <c r="J343" s="40"/>
      <c r="K343" s="31">
        <f t="shared" si="16"/>
        <v>252.29243121132552</v>
      </c>
      <c r="L343" s="31">
        <f t="shared" si="17"/>
        <v>1225</v>
      </c>
      <c r="M343" s="31">
        <f t="shared" si="18"/>
        <v>130.14489424999999</v>
      </c>
      <c r="N343" s="35">
        <f t="shared" si="19"/>
        <v>30700.014516945612</v>
      </c>
      <c r="AA343" s="40"/>
      <c r="AF343" s="39"/>
    </row>
    <row r="344" spans="2:32" x14ac:dyDescent="0.3">
      <c r="B344" s="42">
        <v>3391.43</v>
      </c>
      <c r="C344" s="31">
        <v>23</v>
      </c>
      <c r="D344" s="31">
        <v>1050</v>
      </c>
      <c r="E344" s="35">
        <v>65.676274052298709</v>
      </c>
      <c r="F344" s="31">
        <v>50</v>
      </c>
      <c r="G344" s="31" t="s">
        <v>32</v>
      </c>
      <c r="H344" s="41">
        <v>2238.4437789725962</v>
      </c>
      <c r="J344" s="40"/>
      <c r="K344" s="31">
        <f t="shared" si="16"/>
        <v>799.37543287235962</v>
      </c>
      <c r="L344" s="31">
        <f t="shared" si="17"/>
        <v>529</v>
      </c>
      <c r="M344" s="31">
        <f t="shared" si="18"/>
        <v>24.15</v>
      </c>
      <c r="N344" s="35">
        <f t="shared" si="19"/>
        <v>2238.4437789725962</v>
      </c>
      <c r="AA344" s="40"/>
      <c r="AF344" s="39"/>
    </row>
    <row r="345" spans="2:32" x14ac:dyDescent="0.3">
      <c r="B345" s="42">
        <v>13881.62</v>
      </c>
      <c r="C345" s="31">
        <v>39</v>
      </c>
      <c r="D345" s="31">
        <v>2162.9527499999999</v>
      </c>
      <c r="E345" s="35">
        <v>241.4531233784268</v>
      </c>
      <c r="F345" s="31">
        <v>36</v>
      </c>
      <c r="G345" s="31" t="s">
        <v>32</v>
      </c>
      <c r="H345" s="41">
        <v>12976.277602527189</v>
      </c>
      <c r="J345" s="40"/>
      <c r="K345" s="31">
        <f t="shared" ref="K345:K408" si="20">D345*F345/E345</f>
        <v>322.490336469829</v>
      </c>
      <c r="L345" s="31">
        <f t="shared" ref="L345:L408" si="21">IF(G345="F",0,C345^2)</f>
        <v>1521</v>
      </c>
      <c r="M345" s="31">
        <f t="shared" ref="M345:M408" si="22">C345*D345/1000</f>
        <v>84.355157250000005</v>
      </c>
      <c r="N345" s="35">
        <f t="shared" ref="N345:N408" si="23">H345</f>
        <v>12976.277602527189</v>
      </c>
      <c r="AA345" s="40"/>
      <c r="AF345" s="39"/>
    </row>
    <row r="346" spans="2:32" x14ac:dyDescent="0.3">
      <c r="B346" s="42">
        <v>213716.94</v>
      </c>
      <c r="C346" s="31">
        <v>55</v>
      </c>
      <c r="D346" s="31">
        <v>6698.0129999999999</v>
      </c>
      <c r="E346" s="35">
        <v>5366.9899378201926</v>
      </c>
      <c r="F346" s="31">
        <v>30</v>
      </c>
      <c r="G346" s="31" t="s">
        <v>32</v>
      </c>
      <c r="H346" s="41">
        <v>212565.6642153938</v>
      </c>
      <c r="J346" s="40"/>
      <c r="K346" s="31">
        <f t="shared" si="20"/>
        <v>37.440053424361757</v>
      </c>
      <c r="L346" s="31">
        <f t="shared" si="21"/>
        <v>3025</v>
      </c>
      <c r="M346" s="31">
        <f t="shared" si="22"/>
        <v>368.39071499999994</v>
      </c>
      <c r="N346" s="35">
        <f t="shared" si="23"/>
        <v>212565.6642153938</v>
      </c>
      <c r="AA346" s="40"/>
      <c r="AF346" s="39"/>
    </row>
    <row r="347" spans="2:32" x14ac:dyDescent="0.3">
      <c r="B347" s="42">
        <v>10870.49</v>
      </c>
      <c r="C347" s="31">
        <v>36</v>
      </c>
      <c r="D347" s="31">
        <v>1925</v>
      </c>
      <c r="E347" s="35">
        <v>190.53720651037611</v>
      </c>
      <c r="F347" s="31">
        <v>39</v>
      </c>
      <c r="G347" s="31" t="s">
        <v>32</v>
      </c>
      <c r="H347" s="41">
        <v>9943.5961316783105</v>
      </c>
      <c r="J347" s="40"/>
      <c r="K347" s="31">
        <f t="shared" si="20"/>
        <v>394.0175327169585</v>
      </c>
      <c r="L347" s="31">
        <f t="shared" si="21"/>
        <v>1296</v>
      </c>
      <c r="M347" s="31">
        <f t="shared" si="22"/>
        <v>69.3</v>
      </c>
      <c r="N347" s="35">
        <f t="shared" si="23"/>
        <v>9943.5961316783105</v>
      </c>
      <c r="AA347" s="40"/>
      <c r="AF347" s="39"/>
    </row>
    <row r="348" spans="2:32" x14ac:dyDescent="0.3">
      <c r="B348" s="42">
        <v>46496.07</v>
      </c>
      <c r="C348" s="31">
        <v>55</v>
      </c>
      <c r="D348" s="31">
        <v>1627.6134</v>
      </c>
      <c r="E348" s="35">
        <v>730.21905877758525</v>
      </c>
      <c r="F348" s="31">
        <v>25</v>
      </c>
      <c r="G348" s="31" t="s">
        <v>32</v>
      </c>
      <c r="H348" s="41">
        <v>45462.129583814334</v>
      </c>
      <c r="J348" s="40"/>
      <c r="K348" s="31">
        <f t="shared" si="20"/>
        <v>55.72346340578563</v>
      </c>
      <c r="L348" s="31">
        <f t="shared" si="21"/>
        <v>3025</v>
      </c>
      <c r="M348" s="31">
        <f t="shared" si="22"/>
        <v>89.518736999999987</v>
      </c>
      <c r="N348" s="35">
        <f t="shared" si="23"/>
        <v>45462.129583814334</v>
      </c>
      <c r="AA348" s="40"/>
      <c r="AF348" s="39"/>
    </row>
    <row r="349" spans="2:32" x14ac:dyDescent="0.3">
      <c r="B349" s="42">
        <v>29043.26</v>
      </c>
      <c r="C349" s="31">
        <v>43</v>
      </c>
      <c r="D349" s="31">
        <v>2800</v>
      </c>
      <c r="E349" s="35">
        <v>477.52632839780597</v>
      </c>
      <c r="F349" s="31">
        <v>42</v>
      </c>
      <c r="G349" s="31" t="s">
        <v>32</v>
      </c>
      <c r="H349" s="41">
        <v>28095.737965245578</v>
      </c>
      <c r="J349" s="40"/>
      <c r="K349" s="31">
        <f t="shared" si="20"/>
        <v>246.26914372359519</v>
      </c>
      <c r="L349" s="31">
        <f t="shared" si="21"/>
        <v>1849</v>
      </c>
      <c r="M349" s="31">
        <f t="shared" si="22"/>
        <v>120.4</v>
      </c>
      <c r="N349" s="35">
        <f t="shared" si="23"/>
        <v>28095.737965245578</v>
      </c>
      <c r="AA349" s="40"/>
      <c r="AF349" s="39"/>
    </row>
    <row r="350" spans="2:32" x14ac:dyDescent="0.3">
      <c r="B350" s="42">
        <v>12062.48</v>
      </c>
      <c r="C350" s="31">
        <v>24</v>
      </c>
      <c r="D350" s="31">
        <v>4847.7936500000005</v>
      </c>
      <c r="E350" s="35">
        <v>327.90470808330463</v>
      </c>
      <c r="F350" s="31">
        <v>50</v>
      </c>
      <c r="G350" s="31" t="s">
        <v>32</v>
      </c>
      <c r="H350" s="41">
        <v>10892.124743721888</v>
      </c>
      <c r="J350" s="40"/>
      <c r="K350" s="31">
        <f t="shared" si="20"/>
        <v>739.20769212749644</v>
      </c>
      <c r="L350" s="31">
        <f t="shared" si="21"/>
        <v>576</v>
      </c>
      <c r="M350" s="31">
        <f t="shared" si="22"/>
        <v>116.34704760000002</v>
      </c>
      <c r="N350" s="35">
        <f t="shared" si="23"/>
        <v>10892.124743721888</v>
      </c>
      <c r="AA350" s="40"/>
      <c r="AF350" s="39"/>
    </row>
    <row r="351" spans="2:32" x14ac:dyDescent="0.3">
      <c r="B351" s="42">
        <v>19387.5</v>
      </c>
      <c r="C351" s="31">
        <v>43</v>
      </c>
      <c r="D351" s="31">
        <v>2800</v>
      </c>
      <c r="E351" s="35">
        <v>488.63054595518167</v>
      </c>
      <c r="F351" s="31">
        <v>20</v>
      </c>
      <c r="G351" s="31" t="s">
        <v>32</v>
      </c>
      <c r="H351" s="41">
        <v>18547.460007892911</v>
      </c>
      <c r="J351" s="40"/>
      <c r="K351" s="31">
        <f t="shared" si="20"/>
        <v>114.60601565653337</v>
      </c>
      <c r="L351" s="31">
        <f t="shared" si="21"/>
        <v>1849</v>
      </c>
      <c r="M351" s="31">
        <f t="shared" si="22"/>
        <v>120.4</v>
      </c>
      <c r="N351" s="35">
        <f t="shared" si="23"/>
        <v>18547.460007892911</v>
      </c>
      <c r="AA351" s="40"/>
      <c r="AF351" s="39"/>
    </row>
    <row r="352" spans="2:32" x14ac:dyDescent="0.3">
      <c r="B352" s="42">
        <v>2095.94</v>
      </c>
      <c r="C352" s="31">
        <v>23</v>
      </c>
      <c r="D352" s="31">
        <v>1050</v>
      </c>
      <c r="E352" s="35">
        <v>90.949318769537953</v>
      </c>
      <c r="F352" s="31">
        <v>50</v>
      </c>
      <c r="G352" s="31" t="s">
        <v>32</v>
      </c>
      <c r="H352" s="41">
        <v>1229.3703109662933</v>
      </c>
      <c r="J352" s="40"/>
      <c r="K352" s="31">
        <f t="shared" si="20"/>
        <v>577.24456554790652</v>
      </c>
      <c r="L352" s="31">
        <f t="shared" si="21"/>
        <v>529</v>
      </c>
      <c r="M352" s="31">
        <f t="shared" si="22"/>
        <v>24.15</v>
      </c>
      <c r="N352" s="35">
        <f t="shared" si="23"/>
        <v>1229.3703109662933</v>
      </c>
      <c r="AA352" s="40"/>
      <c r="AF352" s="39"/>
    </row>
    <row r="353" spans="2:32" x14ac:dyDescent="0.3">
      <c r="B353" s="42">
        <v>11682.03</v>
      </c>
      <c r="C353" s="31">
        <v>31</v>
      </c>
      <c r="D353" s="31">
        <v>2800</v>
      </c>
      <c r="E353" s="35">
        <v>217.75930356694442</v>
      </c>
      <c r="F353" s="31">
        <v>50</v>
      </c>
      <c r="G353" s="31" t="s">
        <v>32</v>
      </c>
      <c r="H353" s="41">
        <v>10492.171686914489</v>
      </c>
      <c r="J353" s="40"/>
      <c r="K353" s="31">
        <f t="shared" si="20"/>
        <v>642.91168141507512</v>
      </c>
      <c r="L353" s="31">
        <f t="shared" si="21"/>
        <v>961</v>
      </c>
      <c r="M353" s="31">
        <f t="shared" si="22"/>
        <v>86.8</v>
      </c>
      <c r="N353" s="35">
        <f t="shared" si="23"/>
        <v>10492.171686914489</v>
      </c>
      <c r="AA353" s="40"/>
      <c r="AF353" s="39"/>
    </row>
    <row r="354" spans="2:32" x14ac:dyDescent="0.3">
      <c r="B354" s="42">
        <v>10501.49</v>
      </c>
      <c r="C354" s="31">
        <v>30</v>
      </c>
      <c r="D354" s="31">
        <v>2800</v>
      </c>
      <c r="E354" s="35">
        <v>206.70128722764187</v>
      </c>
      <c r="F354" s="31">
        <v>50</v>
      </c>
      <c r="G354" s="31" t="s">
        <v>32</v>
      </c>
      <c r="H354" s="41">
        <v>9371.1093101865772</v>
      </c>
      <c r="J354" s="40"/>
      <c r="K354" s="31">
        <f t="shared" si="20"/>
        <v>677.30589333881028</v>
      </c>
      <c r="L354" s="31">
        <f t="shared" si="21"/>
        <v>900</v>
      </c>
      <c r="M354" s="31">
        <f t="shared" si="22"/>
        <v>84</v>
      </c>
      <c r="N354" s="35">
        <f t="shared" si="23"/>
        <v>9371.1093101865772</v>
      </c>
      <c r="AA354" s="40"/>
      <c r="AF354" s="39"/>
    </row>
    <row r="355" spans="2:32" x14ac:dyDescent="0.3">
      <c r="B355" s="42">
        <v>4695.09</v>
      </c>
      <c r="C355" s="31">
        <v>32</v>
      </c>
      <c r="D355" s="31">
        <v>1050</v>
      </c>
      <c r="E355" s="35">
        <v>82.858483639492576</v>
      </c>
      <c r="F355" s="31">
        <v>50</v>
      </c>
      <c r="G355" s="31" t="s">
        <v>32</v>
      </c>
      <c r="H355" s="41">
        <v>3565.0497587186619</v>
      </c>
      <c r="J355" s="40"/>
      <c r="K355" s="31">
        <f t="shared" si="20"/>
        <v>633.61043666236117</v>
      </c>
      <c r="L355" s="31">
        <f t="shared" si="21"/>
        <v>1024</v>
      </c>
      <c r="M355" s="31">
        <f t="shared" si="22"/>
        <v>33.6</v>
      </c>
      <c r="N355" s="35">
        <f t="shared" si="23"/>
        <v>3565.0497587186619</v>
      </c>
      <c r="AA355" s="40"/>
      <c r="AF355" s="39"/>
    </row>
    <row r="356" spans="2:32" x14ac:dyDescent="0.3">
      <c r="B356" s="42">
        <v>3753.39</v>
      </c>
      <c r="C356" s="31">
        <v>29</v>
      </c>
      <c r="D356" s="31">
        <v>1050</v>
      </c>
      <c r="E356" s="35">
        <v>75.603866282339126</v>
      </c>
      <c r="F356" s="31">
        <v>50</v>
      </c>
      <c r="G356" s="31" t="s">
        <v>32</v>
      </c>
      <c r="H356" s="41">
        <v>2596.0290973475076</v>
      </c>
      <c r="J356" s="40"/>
      <c r="K356" s="31">
        <f t="shared" si="20"/>
        <v>694.40893146841449</v>
      </c>
      <c r="L356" s="31">
        <f t="shared" si="21"/>
        <v>841</v>
      </c>
      <c r="M356" s="31">
        <f t="shared" si="22"/>
        <v>30.45</v>
      </c>
      <c r="N356" s="35">
        <f t="shared" si="23"/>
        <v>2596.0290973475076</v>
      </c>
      <c r="AA356" s="40"/>
      <c r="AF356" s="39"/>
    </row>
    <row r="357" spans="2:32" x14ac:dyDescent="0.3">
      <c r="B357" s="42">
        <v>427971.79</v>
      </c>
      <c r="C357" s="31">
        <v>48</v>
      </c>
      <c r="D357" s="31">
        <v>23800</v>
      </c>
      <c r="E357" s="35">
        <v>4273.4658118503503</v>
      </c>
      <c r="F357" s="31">
        <v>37</v>
      </c>
      <c r="G357" s="31" t="s">
        <v>32</v>
      </c>
      <c r="H357" s="41">
        <v>426449.98945220443</v>
      </c>
      <c r="J357" s="40"/>
      <c r="K357" s="31">
        <f t="shared" si="20"/>
        <v>206.0622545658585</v>
      </c>
      <c r="L357" s="31">
        <f t="shared" si="21"/>
        <v>2304</v>
      </c>
      <c r="M357" s="31">
        <f t="shared" si="22"/>
        <v>1142.4000000000001</v>
      </c>
      <c r="N357" s="35">
        <f t="shared" si="23"/>
        <v>426449.98945220443</v>
      </c>
      <c r="AA357" s="40"/>
      <c r="AF357" s="39"/>
    </row>
    <row r="358" spans="2:32" x14ac:dyDescent="0.3">
      <c r="B358" s="42">
        <v>3298.08</v>
      </c>
      <c r="C358" s="31">
        <v>27</v>
      </c>
      <c r="D358" s="31">
        <v>1050</v>
      </c>
      <c r="E358" s="35">
        <v>75.017819079958471</v>
      </c>
      <c r="F358" s="31">
        <v>48</v>
      </c>
      <c r="G358" s="31" t="s">
        <v>32</v>
      </c>
      <c r="H358" s="41">
        <v>2236.9880125965428</v>
      </c>
      <c r="J358" s="40"/>
      <c r="K358" s="31">
        <f t="shared" si="20"/>
        <v>671.84037896757127</v>
      </c>
      <c r="L358" s="31">
        <f t="shared" si="21"/>
        <v>729</v>
      </c>
      <c r="M358" s="31">
        <f t="shared" si="22"/>
        <v>28.35</v>
      </c>
      <c r="N358" s="35">
        <f t="shared" si="23"/>
        <v>2236.9880125965428</v>
      </c>
      <c r="AA358" s="40"/>
      <c r="AF358" s="39"/>
    </row>
    <row r="359" spans="2:32" x14ac:dyDescent="0.3">
      <c r="B359" s="42">
        <v>12201.01</v>
      </c>
      <c r="C359" s="31">
        <v>37</v>
      </c>
      <c r="D359" s="31">
        <v>2800</v>
      </c>
      <c r="E359" s="35">
        <v>290.19176599997093</v>
      </c>
      <c r="F359" s="31">
        <v>23</v>
      </c>
      <c r="G359" s="31" t="s">
        <v>32</v>
      </c>
      <c r="H359" s="41">
        <v>11425.287000351134</v>
      </c>
      <c r="J359" s="40"/>
      <c r="K359" s="31">
        <f t="shared" si="20"/>
        <v>221.92221677305088</v>
      </c>
      <c r="L359" s="31">
        <f t="shared" si="21"/>
        <v>1369</v>
      </c>
      <c r="M359" s="31">
        <f t="shared" si="22"/>
        <v>103.6</v>
      </c>
      <c r="N359" s="35">
        <f t="shared" si="23"/>
        <v>11425.287000351134</v>
      </c>
      <c r="AA359" s="40"/>
      <c r="AF359" s="39"/>
    </row>
    <row r="360" spans="2:32" x14ac:dyDescent="0.3">
      <c r="B360" s="42">
        <v>22539.98</v>
      </c>
      <c r="C360" s="31">
        <v>46</v>
      </c>
      <c r="D360" s="31">
        <v>1736.077</v>
      </c>
      <c r="E360" s="35">
        <v>405.91180955332845</v>
      </c>
      <c r="F360" s="31">
        <v>39</v>
      </c>
      <c r="G360" s="31" t="s">
        <v>32</v>
      </c>
      <c r="H360" s="41">
        <v>21659.688543246797</v>
      </c>
      <c r="J360" s="40"/>
      <c r="K360" s="31">
        <f t="shared" si="20"/>
        <v>166.80224966725115</v>
      </c>
      <c r="L360" s="31">
        <f t="shared" si="21"/>
        <v>2116</v>
      </c>
      <c r="M360" s="31">
        <f t="shared" si="22"/>
        <v>79.859542000000005</v>
      </c>
      <c r="N360" s="35">
        <f t="shared" si="23"/>
        <v>21659.688543246797</v>
      </c>
      <c r="AA360" s="40"/>
      <c r="AF360" s="39"/>
    </row>
    <row r="361" spans="2:32" x14ac:dyDescent="0.3">
      <c r="B361" s="42">
        <v>10066.91</v>
      </c>
      <c r="C361" s="31">
        <v>27</v>
      </c>
      <c r="D361" s="31">
        <v>2800</v>
      </c>
      <c r="E361" s="35">
        <v>229.35648234205658</v>
      </c>
      <c r="F361" s="31">
        <v>48</v>
      </c>
      <c r="G361" s="31" t="s">
        <v>32</v>
      </c>
      <c r="H361" s="41">
        <v>9029.7208806991584</v>
      </c>
      <c r="J361" s="40"/>
      <c r="K361" s="31">
        <f t="shared" si="20"/>
        <v>585.9873618028339</v>
      </c>
      <c r="L361" s="31">
        <f t="shared" si="21"/>
        <v>729</v>
      </c>
      <c r="M361" s="31">
        <f t="shared" si="22"/>
        <v>75.599999999999994</v>
      </c>
      <c r="N361" s="35">
        <f t="shared" si="23"/>
        <v>9029.7208806991584</v>
      </c>
      <c r="AA361" s="40"/>
      <c r="AF361" s="39"/>
    </row>
    <row r="362" spans="2:32" x14ac:dyDescent="0.3">
      <c r="B362" s="42">
        <v>2083.59</v>
      </c>
      <c r="C362" s="31">
        <v>26</v>
      </c>
      <c r="D362" s="31">
        <v>1050</v>
      </c>
      <c r="E362" s="35">
        <v>111.59679713795552</v>
      </c>
      <c r="F362" s="31">
        <v>50</v>
      </c>
      <c r="G362" s="31" t="s">
        <v>32</v>
      </c>
      <c r="H362" s="41">
        <v>1296.0334350499688</v>
      </c>
      <c r="J362" s="40"/>
      <c r="K362" s="31">
        <f t="shared" si="20"/>
        <v>470.44360901415217</v>
      </c>
      <c r="L362" s="31">
        <f t="shared" si="21"/>
        <v>676</v>
      </c>
      <c r="M362" s="31">
        <f t="shared" si="22"/>
        <v>27.3</v>
      </c>
      <c r="N362" s="35">
        <f t="shared" si="23"/>
        <v>1296.0334350499688</v>
      </c>
      <c r="AA362" s="40"/>
      <c r="AF362" s="39"/>
    </row>
    <row r="363" spans="2:32" x14ac:dyDescent="0.3">
      <c r="B363" s="42">
        <v>3241.41</v>
      </c>
      <c r="C363" s="31">
        <v>27</v>
      </c>
      <c r="D363" s="31">
        <v>1050</v>
      </c>
      <c r="E363" s="35">
        <v>73.312932791722503</v>
      </c>
      <c r="F363" s="31">
        <v>50</v>
      </c>
      <c r="G363" s="31" t="s">
        <v>32</v>
      </c>
      <c r="H363" s="41">
        <v>2118.9815537062741</v>
      </c>
      <c r="J363" s="40"/>
      <c r="K363" s="31">
        <f t="shared" si="20"/>
        <v>716.10830450814512</v>
      </c>
      <c r="L363" s="31">
        <f t="shared" si="21"/>
        <v>729</v>
      </c>
      <c r="M363" s="31">
        <f t="shared" si="22"/>
        <v>28.35</v>
      </c>
      <c r="N363" s="35">
        <f t="shared" si="23"/>
        <v>2118.9815537062741</v>
      </c>
      <c r="AA363" s="40"/>
      <c r="AF363" s="39"/>
    </row>
    <row r="364" spans="2:32" x14ac:dyDescent="0.3">
      <c r="B364" s="42">
        <v>5696.44</v>
      </c>
      <c r="C364" s="31">
        <v>28</v>
      </c>
      <c r="D364" s="31">
        <v>1750</v>
      </c>
      <c r="E364" s="35">
        <v>124.09734300598981</v>
      </c>
      <c r="F364" s="31">
        <v>50</v>
      </c>
      <c r="G364" s="31" t="s">
        <v>32</v>
      </c>
      <c r="H364" s="41">
        <v>4579.9647614186824</v>
      </c>
      <c r="J364" s="40"/>
      <c r="K364" s="31">
        <f t="shared" si="20"/>
        <v>705.09164725449955</v>
      </c>
      <c r="L364" s="31">
        <f t="shared" si="21"/>
        <v>784</v>
      </c>
      <c r="M364" s="31">
        <f t="shared" si="22"/>
        <v>49</v>
      </c>
      <c r="N364" s="35">
        <f t="shared" si="23"/>
        <v>4579.9647614186824</v>
      </c>
      <c r="AA364" s="40"/>
      <c r="AF364" s="39"/>
    </row>
    <row r="365" spans="2:32" x14ac:dyDescent="0.3">
      <c r="B365" s="42">
        <v>8088.06</v>
      </c>
      <c r="C365" s="31">
        <v>26</v>
      </c>
      <c r="D365" s="31">
        <v>2800</v>
      </c>
      <c r="E365" s="35">
        <v>193.46477014977091</v>
      </c>
      <c r="F365" s="31">
        <v>50</v>
      </c>
      <c r="G365" s="31" t="s">
        <v>33</v>
      </c>
      <c r="H365" s="41">
        <v>7110.5788339910059</v>
      </c>
      <c r="J365" s="40"/>
      <c r="K365" s="31">
        <f t="shared" si="20"/>
        <v>723.64596350859586</v>
      </c>
      <c r="L365" s="31">
        <f t="shared" si="21"/>
        <v>0</v>
      </c>
      <c r="M365" s="31">
        <f t="shared" si="22"/>
        <v>72.8</v>
      </c>
      <c r="N365" s="35">
        <f t="shared" si="23"/>
        <v>7110.5788339910059</v>
      </c>
      <c r="AA365" s="40"/>
      <c r="AF365" s="39"/>
    </row>
    <row r="366" spans="2:32" x14ac:dyDescent="0.3">
      <c r="B366" s="42">
        <v>41411.360000000001</v>
      </c>
      <c r="C366" s="31">
        <v>42</v>
      </c>
      <c r="D366" s="31">
        <v>2933.665</v>
      </c>
      <c r="E366" s="35">
        <v>360.22840397892458</v>
      </c>
      <c r="F366" s="31">
        <v>43</v>
      </c>
      <c r="G366" s="31" t="s">
        <v>32</v>
      </c>
      <c r="H366" s="41">
        <v>40369.609600488766</v>
      </c>
      <c r="J366" s="40"/>
      <c r="K366" s="31">
        <f t="shared" si="20"/>
        <v>350.18780753163583</v>
      </c>
      <c r="L366" s="31">
        <f t="shared" si="21"/>
        <v>1764</v>
      </c>
      <c r="M366" s="31">
        <f t="shared" si="22"/>
        <v>123.21392999999999</v>
      </c>
      <c r="N366" s="35">
        <f t="shared" si="23"/>
        <v>40369.609600488766</v>
      </c>
      <c r="AA366" s="40"/>
      <c r="AF366" s="39"/>
    </row>
    <row r="367" spans="2:32" x14ac:dyDescent="0.3">
      <c r="B367" s="42">
        <v>8885.83</v>
      </c>
      <c r="C367" s="31">
        <v>35</v>
      </c>
      <c r="D367" s="31">
        <v>2800</v>
      </c>
      <c r="E367" s="35">
        <v>315.07178526325157</v>
      </c>
      <c r="F367" s="31">
        <v>25</v>
      </c>
      <c r="G367" s="31" t="s">
        <v>32</v>
      </c>
      <c r="H367" s="41">
        <v>8131.6444525340112</v>
      </c>
      <c r="J367" s="40"/>
      <c r="K367" s="31">
        <f t="shared" si="20"/>
        <v>222.17159159939689</v>
      </c>
      <c r="L367" s="31">
        <f t="shared" si="21"/>
        <v>1225</v>
      </c>
      <c r="M367" s="31">
        <f t="shared" si="22"/>
        <v>98</v>
      </c>
      <c r="N367" s="35">
        <f t="shared" si="23"/>
        <v>8131.6444525340112</v>
      </c>
      <c r="AA367" s="40"/>
      <c r="AF367" s="39"/>
    </row>
    <row r="368" spans="2:32" x14ac:dyDescent="0.3">
      <c r="B368" s="42">
        <v>46691.37</v>
      </c>
      <c r="C368" s="31">
        <v>42</v>
      </c>
      <c r="D368" s="31">
        <v>2873.2676000000001</v>
      </c>
      <c r="E368" s="35">
        <v>780.70126887253093</v>
      </c>
      <c r="F368" s="31">
        <v>43</v>
      </c>
      <c r="G368" s="31" t="s">
        <v>33</v>
      </c>
      <c r="H368" s="41">
        <v>46424.991670747804</v>
      </c>
      <c r="J368" s="40"/>
      <c r="K368" s="31">
        <f t="shared" si="20"/>
        <v>158.25580375759927</v>
      </c>
      <c r="L368" s="31">
        <f t="shared" si="21"/>
        <v>0</v>
      </c>
      <c r="M368" s="31">
        <f t="shared" si="22"/>
        <v>120.67723920000002</v>
      </c>
      <c r="N368" s="35">
        <f t="shared" si="23"/>
        <v>46424.991670747804</v>
      </c>
      <c r="AA368" s="40"/>
      <c r="AF368" s="39"/>
    </row>
    <row r="369" spans="2:32" x14ac:dyDescent="0.3">
      <c r="B369" s="42">
        <v>11059.87</v>
      </c>
      <c r="C369" s="31">
        <v>33</v>
      </c>
      <c r="D369" s="31">
        <v>2800</v>
      </c>
      <c r="E369" s="35">
        <v>214.06541420014958</v>
      </c>
      <c r="F369" s="31">
        <v>37</v>
      </c>
      <c r="G369" s="31" t="s">
        <v>32</v>
      </c>
      <c r="H369" s="41">
        <v>10093.405704045299</v>
      </c>
      <c r="J369" s="40"/>
      <c r="K369" s="31">
        <f t="shared" si="20"/>
        <v>483.96421433653347</v>
      </c>
      <c r="L369" s="31">
        <f t="shared" si="21"/>
        <v>1089</v>
      </c>
      <c r="M369" s="31">
        <f t="shared" si="22"/>
        <v>92.4</v>
      </c>
      <c r="N369" s="35">
        <f t="shared" si="23"/>
        <v>10093.405704045299</v>
      </c>
      <c r="AA369" s="40"/>
      <c r="AF369" s="39"/>
    </row>
    <row r="370" spans="2:32" x14ac:dyDescent="0.3">
      <c r="B370" s="42">
        <v>16728.09</v>
      </c>
      <c r="C370" s="31">
        <v>29</v>
      </c>
      <c r="D370" s="31">
        <v>2800</v>
      </c>
      <c r="E370" s="35">
        <v>351.28058131323564</v>
      </c>
      <c r="F370" s="31">
        <v>50</v>
      </c>
      <c r="G370" s="31" t="s">
        <v>32</v>
      </c>
      <c r="H370" s="41">
        <v>15918.559276505284</v>
      </c>
      <c r="J370" s="40"/>
      <c r="K370" s="31">
        <f t="shared" si="20"/>
        <v>398.54181371660422</v>
      </c>
      <c r="L370" s="31">
        <f t="shared" si="21"/>
        <v>841</v>
      </c>
      <c r="M370" s="31">
        <f t="shared" si="22"/>
        <v>81.2</v>
      </c>
      <c r="N370" s="35">
        <f t="shared" si="23"/>
        <v>15918.559276505284</v>
      </c>
      <c r="AA370" s="40"/>
      <c r="AF370" s="39"/>
    </row>
    <row r="371" spans="2:32" x14ac:dyDescent="0.3">
      <c r="B371" s="42">
        <v>1037.1199999999999</v>
      </c>
      <c r="C371" s="31">
        <v>25</v>
      </c>
      <c r="D371" s="31">
        <v>175</v>
      </c>
      <c r="E371" s="35">
        <v>19.715374338383533</v>
      </c>
      <c r="F371" s="31">
        <v>40</v>
      </c>
      <c r="G371" s="31" t="s">
        <v>32</v>
      </c>
      <c r="H371" s="41">
        <v>395.75856744818077</v>
      </c>
      <c r="J371" s="40"/>
      <c r="K371" s="31">
        <f t="shared" si="20"/>
        <v>355.05285772696777</v>
      </c>
      <c r="L371" s="31">
        <f t="shared" si="21"/>
        <v>625</v>
      </c>
      <c r="M371" s="31">
        <f t="shared" si="22"/>
        <v>4.375</v>
      </c>
      <c r="N371" s="35">
        <f t="shared" si="23"/>
        <v>395.75856744818077</v>
      </c>
      <c r="AA371" s="40"/>
      <c r="AF371" s="39"/>
    </row>
    <row r="372" spans="2:32" x14ac:dyDescent="0.3">
      <c r="B372" s="42">
        <v>17176.330000000002</v>
      </c>
      <c r="C372" s="31">
        <v>35</v>
      </c>
      <c r="D372" s="31">
        <v>2275</v>
      </c>
      <c r="E372" s="35">
        <v>264.39989546220869</v>
      </c>
      <c r="F372" s="31">
        <v>50</v>
      </c>
      <c r="G372" s="31" t="s">
        <v>33</v>
      </c>
      <c r="H372" s="41">
        <v>16598.168286564389</v>
      </c>
      <c r="J372" s="40"/>
      <c r="K372" s="31">
        <f t="shared" si="20"/>
        <v>430.2195346981843</v>
      </c>
      <c r="L372" s="31">
        <f t="shared" si="21"/>
        <v>0</v>
      </c>
      <c r="M372" s="31">
        <f t="shared" si="22"/>
        <v>79.625</v>
      </c>
      <c r="N372" s="35">
        <f t="shared" si="23"/>
        <v>16598.168286564389</v>
      </c>
      <c r="AA372" s="40"/>
      <c r="AF372" s="39"/>
    </row>
    <row r="373" spans="2:32" x14ac:dyDescent="0.3">
      <c r="B373" s="42">
        <v>8885.2999999999993</v>
      </c>
      <c r="C373" s="31">
        <v>46</v>
      </c>
      <c r="D373" s="31">
        <v>1229.5734499999999</v>
      </c>
      <c r="E373" s="35">
        <v>431.20231056346893</v>
      </c>
      <c r="F373" s="31">
        <v>10</v>
      </c>
      <c r="G373" s="31" t="s">
        <v>32</v>
      </c>
      <c r="H373" s="41">
        <v>8177.1454521207834</v>
      </c>
      <c r="J373" s="40"/>
      <c r="K373" s="31">
        <f t="shared" si="20"/>
        <v>28.515001424581147</v>
      </c>
      <c r="L373" s="31">
        <f t="shared" si="21"/>
        <v>2116</v>
      </c>
      <c r="M373" s="31">
        <f t="shared" si="22"/>
        <v>56.560378699999994</v>
      </c>
      <c r="N373" s="35">
        <f t="shared" si="23"/>
        <v>8177.1454521207834</v>
      </c>
      <c r="AA373" s="40"/>
      <c r="AF373" s="39"/>
    </row>
    <row r="374" spans="2:32" x14ac:dyDescent="0.3">
      <c r="B374" s="42">
        <v>3892.86</v>
      </c>
      <c r="C374" s="31">
        <v>26</v>
      </c>
      <c r="D374" s="31">
        <v>1050</v>
      </c>
      <c r="E374" s="35">
        <v>65.356689171250224</v>
      </c>
      <c r="F374" s="31">
        <v>49</v>
      </c>
      <c r="G374" s="31" t="s">
        <v>32</v>
      </c>
      <c r="H374" s="41">
        <v>2672.5612248373145</v>
      </c>
      <c r="J374" s="40"/>
      <c r="K374" s="31">
        <f t="shared" si="20"/>
        <v>787.21857934370939</v>
      </c>
      <c r="L374" s="31">
        <f t="shared" si="21"/>
        <v>676</v>
      </c>
      <c r="M374" s="31">
        <f t="shared" si="22"/>
        <v>27.3</v>
      </c>
      <c r="N374" s="35">
        <f t="shared" si="23"/>
        <v>2672.5612248373145</v>
      </c>
      <c r="AA374" s="40"/>
      <c r="AF374" s="39"/>
    </row>
    <row r="375" spans="2:32" x14ac:dyDescent="0.3">
      <c r="B375" s="42">
        <v>15836.77</v>
      </c>
      <c r="C375" s="31">
        <v>37</v>
      </c>
      <c r="D375" s="31">
        <v>2800</v>
      </c>
      <c r="E375" s="35">
        <v>296.94002669542385</v>
      </c>
      <c r="F375" s="31">
        <v>33</v>
      </c>
      <c r="G375" s="31" t="s">
        <v>32</v>
      </c>
      <c r="H375" s="41">
        <v>14940.183306524921</v>
      </c>
      <c r="J375" s="40"/>
      <c r="K375" s="31">
        <f t="shared" si="20"/>
        <v>311.17394656523072</v>
      </c>
      <c r="L375" s="31">
        <f t="shared" si="21"/>
        <v>1369</v>
      </c>
      <c r="M375" s="31">
        <f t="shared" si="22"/>
        <v>103.6</v>
      </c>
      <c r="N375" s="35">
        <f t="shared" si="23"/>
        <v>14940.183306524921</v>
      </c>
      <c r="AA375" s="40"/>
      <c r="AF375" s="39"/>
    </row>
    <row r="376" spans="2:32" x14ac:dyDescent="0.3">
      <c r="B376" s="42">
        <v>20446.71</v>
      </c>
      <c r="C376" s="31">
        <v>41</v>
      </c>
      <c r="D376" s="31">
        <v>1925</v>
      </c>
      <c r="E376" s="35">
        <v>199.25961132868787</v>
      </c>
      <c r="F376" s="31">
        <v>34</v>
      </c>
      <c r="G376" s="31" t="s">
        <v>32</v>
      </c>
      <c r="H376" s="41">
        <v>19447.013223053284</v>
      </c>
      <c r="J376" s="40"/>
      <c r="K376" s="31">
        <f t="shared" si="20"/>
        <v>328.46596238731604</v>
      </c>
      <c r="L376" s="31">
        <f t="shared" si="21"/>
        <v>1681</v>
      </c>
      <c r="M376" s="31">
        <f t="shared" si="22"/>
        <v>78.924999999999997</v>
      </c>
      <c r="N376" s="35">
        <f t="shared" si="23"/>
        <v>19447.013223053284</v>
      </c>
      <c r="AA376" s="40"/>
      <c r="AF376" s="39"/>
    </row>
    <row r="377" spans="2:32" x14ac:dyDescent="0.3">
      <c r="B377" s="42">
        <v>12963.49</v>
      </c>
      <c r="C377" s="31">
        <v>35</v>
      </c>
      <c r="D377" s="31">
        <v>2840.5160000000001</v>
      </c>
      <c r="E377" s="35">
        <v>336.59729425518498</v>
      </c>
      <c r="F377" s="31">
        <v>40</v>
      </c>
      <c r="G377" s="31" t="s">
        <v>32</v>
      </c>
      <c r="H377" s="41">
        <v>12070.724788893207</v>
      </c>
      <c r="J377" s="40"/>
      <c r="K377" s="31">
        <f t="shared" si="20"/>
        <v>337.55660529422028</v>
      </c>
      <c r="L377" s="31">
        <f t="shared" si="21"/>
        <v>1225</v>
      </c>
      <c r="M377" s="31">
        <f t="shared" si="22"/>
        <v>99.418059999999997</v>
      </c>
      <c r="N377" s="35">
        <f t="shared" si="23"/>
        <v>12070.724788893207</v>
      </c>
      <c r="AA377" s="40"/>
      <c r="AF377" s="39"/>
    </row>
    <row r="378" spans="2:32" x14ac:dyDescent="0.3">
      <c r="B378" s="42">
        <v>69620.37</v>
      </c>
      <c r="C378" s="31">
        <v>52</v>
      </c>
      <c r="D378" s="31">
        <v>2625</v>
      </c>
      <c r="E378" s="35">
        <v>851.32994322309003</v>
      </c>
      <c r="F378" s="31">
        <v>33</v>
      </c>
      <c r="G378" s="31" t="s">
        <v>32</v>
      </c>
      <c r="H378" s="41">
        <v>68593.272838278179</v>
      </c>
      <c r="J378" s="40"/>
      <c r="K378" s="31">
        <f t="shared" si="20"/>
        <v>101.75255867547938</v>
      </c>
      <c r="L378" s="31">
        <f t="shared" si="21"/>
        <v>2704</v>
      </c>
      <c r="M378" s="31">
        <f t="shared" si="22"/>
        <v>136.5</v>
      </c>
      <c r="N378" s="35">
        <f t="shared" si="23"/>
        <v>68593.272838278179</v>
      </c>
      <c r="AA378" s="40"/>
      <c r="AF378" s="39"/>
    </row>
    <row r="379" spans="2:32" x14ac:dyDescent="0.3">
      <c r="B379" s="42">
        <v>9255.81</v>
      </c>
      <c r="C379" s="31">
        <v>37</v>
      </c>
      <c r="D379" s="31">
        <v>1417.1408999999999</v>
      </c>
      <c r="E379" s="35">
        <v>124.97617547931193</v>
      </c>
      <c r="F379" s="31">
        <v>25</v>
      </c>
      <c r="G379" s="31" t="s">
        <v>32</v>
      </c>
      <c r="H379" s="41">
        <v>8414.8125249442564</v>
      </c>
      <c r="J379" s="40"/>
      <c r="K379" s="31">
        <f t="shared" si="20"/>
        <v>283.48221062233335</v>
      </c>
      <c r="L379" s="31">
        <f t="shared" si="21"/>
        <v>1369</v>
      </c>
      <c r="M379" s="31">
        <f t="shared" si="22"/>
        <v>52.434213299999996</v>
      </c>
      <c r="N379" s="35">
        <f t="shared" si="23"/>
        <v>8414.8125249442564</v>
      </c>
      <c r="AA379" s="40"/>
      <c r="AF379" s="39"/>
    </row>
    <row r="380" spans="2:32" x14ac:dyDescent="0.3">
      <c r="B380" s="42">
        <v>8019.61</v>
      </c>
      <c r="C380" s="31">
        <v>32</v>
      </c>
      <c r="D380" s="31">
        <v>1925</v>
      </c>
      <c r="E380" s="35">
        <v>155.4397924200693</v>
      </c>
      <c r="F380" s="31">
        <v>40</v>
      </c>
      <c r="G380" s="31" t="s">
        <v>32</v>
      </c>
      <c r="H380" s="41">
        <v>7056.0018551182284</v>
      </c>
      <c r="J380" s="40"/>
      <c r="K380" s="31">
        <f t="shared" si="20"/>
        <v>495.36864918032597</v>
      </c>
      <c r="L380" s="31">
        <f t="shared" si="21"/>
        <v>1024</v>
      </c>
      <c r="M380" s="31">
        <f t="shared" si="22"/>
        <v>61.6</v>
      </c>
      <c r="N380" s="35">
        <f t="shared" si="23"/>
        <v>7056.0018551182284</v>
      </c>
      <c r="AA380" s="40"/>
      <c r="AF380" s="39"/>
    </row>
    <row r="381" spans="2:32" x14ac:dyDescent="0.3">
      <c r="B381" s="42">
        <v>18965.650000000001</v>
      </c>
      <c r="C381" s="31">
        <v>32</v>
      </c>
      <c r="D381" s="31">
        <v>2800</v>
      </c>
      <c r="E381" s="35">
        <v>221.76959800644397</v>
      </c>
      <c r="F381" s="31">
        <v>50</v>
      </c>
      <c r="G381" s="31" t="s">
        <v>32</v>
      </c>
      <c r="H381" s="41">
        <v>17790.896859798169</v>
      </c>
      <c r="J381" s="40"/>
      <c r="K381" s="31">
        <f t="shared" si="20"/>
        <v>631.28580859821921</v>
      </c>
      <c r="L381" s="31">
        <f t="shared" si="21"/>
        <v>1024</v>
      </c>
      <c r="M381" s="31">
        <f t="shared" si="22"/>
        <v>89.6</v>
      </c>
      <c r="N381" s="35">
        <f t="shared" si="23"/>
        <v>17790.896859798169</v>
      </c>
      <c r="AA381" s="40"/>
      <c r="AF381" s="39"/>
    </row>
    <row r="382" spans="2:32" x14ac:dyDescent="0.3">
      <c r="B382" s="42">
        <v>19307.669999999998</v>
      </c>
      <c r="C382" s="31">
        <v>38</v>
      </c>
      <c r="D382" s="31">
        <v>2889.4292</v>
      </c>
      <c r="E382" s="35">
        <v>321.52437288807357</v>
      </c>
      <c r="F382" s="31">
        <v>41</v>
      </c>
      <c r="G382" s="31" t="s">
        <v>33</v>
      </c>
      <c r="H382" s="41">
        <v>18770.856463641241</v>
      </c>
      <c r="J382" s="40"/>
      <c r="K382" s="31">
        <f t="shared" si="20"/>
        <v>368.45292982264715</v>
      </c>
      <c r="L382" s="31">
        <f t="shared" si="21"/>
        <v>0</v>
      </c>
      <c r="M382" s="31">
        <f t="shared" si="22"/>
        <v>109.79830960000001</v>
      </c>
      <c r="N382" s="35">
        <f t="shared" si="23"/>
        <v>18770.856463641241</v>
      </c>
      <c r="AA382" s="40"/>
      <c r="AF382" s="39"/>
    </row>
    <row r="383" spans="2:32" x14ac:dyDescent="0.3">
      <c r="B383" s="42">
        <v>30479.040000000001</v>
      </c>
      <c r="C383" s="31">
        <v>42</v>
      </c>
      <c r="D383" s="31">
        <v>2800</v>
      </c>
      <c r="E383" s="35">
        <v>771.97322859351129</v>
      </c>
      <c r="F383" s="31">
        <v>20</v>
      </c>
      <c r="G383" s="31" t="s">
        <v>32</v>
      </c>
      <c r="H383" s="41">
        <v>29722.814725286891</v>
      </c>
      <c r="J383" s="40"/>
      <c r="K383" s="31">
        <f t="shared" si="20"/>
        <v>72.54137569255947</v>
      </c>
      <c r="L383" s="31">
        <f t="shared" si="21"/>
        <v>1764</v>
      </c>
      <c r="M383" s="31">
        <f t="shared" si="22"/>
        <v>117.6</v>
      </c>
      <c r="N383" s="35">
        <f t="shared" si="23"/>
        <v>29722.814725286891</v>
      </c>
      <c r="AA383" s="40"/>
      <c r="AF383" s="39"/>
    </row>
    <row r="384" spans="2:32" x14ac:dyDescent="0.3">
      <c r="B384" s="42">
        <v>13722.78</v>
      </c>
      <c r="C384" s="31">
        <v>46</v>
      </c>
      <c r="D384" s="31">
        <v>1050</v>
      </c>
      <c r="E384" s="35">
        <v>245.50028600747254</v>
      </c>
      <c r="F384" s="31">
        <v>39</v>
      </c>
      <c r="G384" s="31" t="s">
        <v>32</v>
      </c>
      <c r="H384" s="41">
        <v>12797.881228218623</v>
      </c>
      <c r="J384" s="40"/>
      <c r="K384" s="31">
        <f t="shared" si="20"/>
        <v>166.80224966725115</v>
      </c>
      <c r="L384" s="31">
        <f t="shared" si="21"/>
        <v>2116</v>
      </c>
      <c r="M384" s="31">
        <f t="shared" si="22"/>
        <v>48.3</v>
      </c>
      <c r="N384" s="35">
        <f t="shared" si="23"/>
        <v>12797.881228218623</v>
      </c>
      <c r="AA384" s="40"/>
      <c r="AF384" s="39"/>
    </row>
    <row r="385" spans="2:32" x14ac:dyDescent="0.3">
      <c r="B385" s="42">
        <v>5884.25</v>
      </c>
      <c r="C385" s="31">
        <v>31</v>
      </c>
      <c r="D385" s="31">
        <v>1050</v>
      </c>
      <c r="E385" s="35">
        <v>76.189708484845994</v>
      </c>
      <c r="F385" s="31">
        <v>44</v>
      </c>
      <c r="G385" s="31" t="s">
        <v>32</v>
      </c>
      <c r="H385" s="41">
        <v>4850.2989320707002</v>
      </c>
      <c r="J385" s="40"/>
      <c r="K385" s="31">
        <f t="shared" si="20"/>
        <v>606.38110997877232</v>
      </c>
      <c r="L385" s="31">
        <f t="shared" si="21"/>
        <v>961</v>
      </c>
      <c r="M385" s="31">
        <f t="shared" si="22"/>
        <v>32.549999999999997</v>
      </c>
      <c r="N385" s="35">
        <f t="shared" si="23"/>
        <v>4850.2989320707002</v>
      </c>
      <c r="AA385" s="40"/>
      <c r="AF385" s="39"/>
    </row>
    <row r="386" spans="2:32" x14ac:dyDescent="0.3">
      <c r="B386" s="42">
        <v>27314.58</v>
      </c>
      <c r="C386" s="31">
        <v>35</v>
      </c>
      <c r="D386" s="31">
        <v>3316.6280000000002</v>
      </c>
      <c r="E386" s="35">
        <v>261.72280609022511</v>
      </c>
      <c r="F386" s="31">
        <v>50</v>
      </c>
      <c r="G386" s="31" t="s">
        <v>33</v>
      </c>
      <c r="H386" s="41">
        <v>26405.422964141355</v>
      </c>
      <c r="J386" s="40"/>
      <c r="K386" s="31">
        <f t="shared" si="20"/>
        <v>633.61463403702021</v>
      </c>
      <c r="L386" s="31">
        <f t="shared" si="21"/>
        <v>0</v>
      </c>
      <c r="M386" s="31">
        <f t="shared" si="22"/>
        <v>116.08198000000002</v>
      </c>
      <c r="N386" s="35">
        <f t="shared" si="23"/>
        <v>26405.422964141355</v>
      </c>
      <c r="AA386" s="40"/>
      <c r="AF386" s="39"/>
    </row>
    <row r="387" spans="2:32" x14ac:dyDescent="0.3">
      <c r="B387" s="42">
        <v>8774.59</v>
      </c>
      <c r="C387" s="31">
        <v>35</v>
      </c>
      <c r="D387" s="31">
        <v>1050</v>
      </c>
      <c r="E387" s="35">
        <v>154.85997868581006</v>
      </c>
      <c r="F387" s="31">
        <v>40</v>
      </c>
      <c r="G387" s="31" t="s">
        <v>32</v>
      </c>
      <c r="H387" s="41">
        <v>8047.9407248366897</v>
      </c>
      <c r="J387" s="40"/>
      <c r="K387" s="31">
        <f t="shared" si="20"/>
        <v>271.21274558104074</v>
      </c>
      <c r="L387" s="31">
        <f t="shared" si="21"/>
        <v>1225</v>
      </c>
      <c r="M387" s="31">
        <f t="shared" si="22"/>
        <v>36.75</v>
      </c>
      <c r="N387" s="35">
        <f t="shared" si="23"/>
        <v>8047.9407248366897</v>
      </c>
      <c r="AA387" s="40"/>
      <c r="AF387" s="39"/>
    </row>
    <row r="388" spans="2:32" x14ac:dyDescent="0.3">
      <c r="B388" s="42">
        <v>11483.51</v>
      </c>
      <c r="C388" s="31">
        <v>44</v>
      </c>
      <c r="D388" s="31">
        <v>1050</v>
      </c>
      <c r="E388" s="35">
        <v>198.1613113428115</v>
      </c>
      <c r="F388" s="31">
        <v>41</v>
      </c>
      <c r="G388" s="31" t="s">
        <v>32</v>
      </c>
      <c r="H388" s="41">
        <v>10525.162604233572</v>
      </c>
      <c r="J388" s="40"/>
      <c r="K388" s="31">
        <f t="shared" si="20"/>
        <v>217.24725027442489</v>
      </c>
      <c r="L388" s="31">
        <f t="shared" si="21"/>
        <v>1936</v>
      </c>
      <c r="M388" s="31">
        <f t="shared" si="22"/>
        <v>46.2</v>
      </c>
      <c r="N388" s="35">
        <f t="shared" si="23"/>
        <v>10525.162604233572</v>
      </c>
      <c r="AA388" s="40"/>
      <c r="AF388" s="39"/>
    </row>
    <row r="389" spans="2:32" x14ac:dyDescent="0.3">
      <c r="B389" s="42">
        <v>6607.09</v>
      </c>
      <c r="C389" s="31">
        <v>43</v>
      </c>
      <c r="D389" s="31">
        <v>1050</v>
      </c>
      <c r="E389" s="35">
        <v>179.0723731491772</v>
      </c>
      <c r="F389" s="31">
        <v>18</v>
      </c>
      <c r="G389" s="31" t="s">
        <v>32</v>
      </c>
      <c r="H389" s="41">
        <v>5846.4423006150746</v>
      </c>
      <c r="J389" s="40"/>
      <c r="K389" s="31">
        <f t="shared" si="20"/>
        <v>105.54391873868369</v>
      </c>
      <c r="L389" s="31">
        <f t="shared" si="21"/>
        <v>1849</v>
      </c>
      <c r="M389" s="31">
        <f t="shared" si="22"/>
        <v>45.15</v>
      </c>
      <c r="N389" s="35">
        <f t="shared" si="23"/>
        <v>5846.4423006150746</v>
      </c>
      <c r="AA389" s="40"/>
      <c r="AF389" s="39"/>
    </row>
    <row r="390" spans="2:32" x14ac:dyDescent="0.3">
      <c r="B390" s="42">
        <v>47429.69</v>
      </c>
      <c r="C390" s="31">
        <v>55</v>
      </c>
      <c r="D390" s="31">
        <v>2105.2328499999999</v>
      </c>
      <c r="E390" s="35">
        <v>1194.7485594081306</v>
      </c>
      <c r="F390" s="31">
        <v>30</v>
      </c>
      <c r="G390" s="31" t="s">
        <v>32</v>
      </c>
      <c r="H390" s="41">
        <v>46358.228643684059</v>
      </c>
      <c r="J390" s="40"/>
      <c r="K390" s="31">
        <f t="shared" si="20"/>
        <v>52.862156645987071</v>
      </c>
      <c r="L390" s="31">
        <f t="shared" si="21"/>
        <v>3025</v>
      </c>
      <c r="M390" s="31">
        <f t="shared" si="22"/>
        <v>115.78780674999999</v>
      </c>
      <c r="N390" s="35">
        <f t="shared" si="23"/>
        <v>46358.228643684059</v>
      </c>
      <c r="AA390" s="40"/>
      <c r="AF390" s="39"/>
    </row>
    <row r="391" spans="2:32" x14ac:dyDescent="0.3">
      <c r="B391" s="42">
        <v>4704.24</v>
      </c>
      <c r="C391" s="31">
        <v>32</v>
      </c>
      <c r="D391" s="31">
        <v>1050</v>
      </c>
      <c r="E391" s="35">
        <v>84.785341320037801</v>
      </c>
      <c r="F391" s="31">
        <v>48</v>
      </c>
      <c r="G391" s="31" t="s">
        <v>32</v>
      </c>
      <c r="H391" s="41">
        <v>3632.9535915031693</v>
      </c>
      <c r="J391" s="40"/>
      <c r="K391" s="31">
        <f t="shared" si="20"/>
        <v>594.4423790163911</v>
      </c>
      <c r="L391" s="31">
        <f t="shared" si="21"/>
        <v>1024</v>
      </c>
      <c r="M391" s="31">
        <f t="shared" si="22"/>
        <v>33.6</v>
      </c>
      <c r="N391" s="35">
        <f t="shared" si="23"/>
        <v>3632.9535915031693</v>
      </c>
      <c r="AA391" s="40"/>
      <c r="AF391" s="39"/>
    </row>
    <row r="392" spans="2:32" x14ac:dyDescent="0.3">
      <c r="B392" s="42">
        <v>6427.74</v>
      </c>
      <c r="C392" s="31">
        <v>36</v>
      </c>
      <c r="D392" s="31">
        <v>1050</v>
      </c>
      <c r="E392" s="35">
        <v>101.56747722425214</v>
      </c>
      <c r="F392" s="31">
        <v>49</v>
      </c>
      <c r="G392" s="31" t="s">
        <v>33</v>
      </c>
      <c r="H392" s="41">
        <v>5768.2542551345105</v>
      </c>
      <c r="J392" s="40"/>
      <c r="K392" s="31">
        <f t="shared" si="20"/>
        <v>506.55979065427488</v>
      </c>
      <c r="L392" s="31">
        <f t="shared" si="21"/>
        <v>0</v>
      </c>
      <c r="M392" s="31">
        <f t="shared" si="22"/>
        <v>37.799999999999997</v>
      </c>
      <c r="N392" s="35">
        <f t="shared" si="23"/>
        <v>5768.2542551345105</v>
      </c>
      <c r="AA392" s="40"/>
      <c r="AF392" s="39"/>
    </row>
    <row r="393" spans="2:32" x14ac:dyDescent="0.3">
      <c r="B393" s="42">
        <v>15198.1</v>
      </c>
      <c r="C393" s="31">
        <v>37</v>
      </c>
      <c r="D393" s="31">
        <v>2275</v>
      </c>
      <c r="E393" s="35">
        <v>235.7808098749764</v>
      </c>
      <c r="F393" s="31">
        <v>48</v>
      </c>
      <c r="G393" s="31" t="s">
        <v>32</v>
      </c>
      <c r="H393" s="41">
        <v>14101.858730354157</v>
      </c>
      <c r="J393" s="40"/>
      <c r="K393" s="31">
        <f t="shared" si="20"/>
        <v>463.1420176133235</v>
      </c>
      <c r="L393" s="31">
        <f t="shared" si="21"/>
        <v>1369</v>
      </c>
      <c r="M393" s="31">
        <f t="shared" si="22"/>
        <v>84.174999999999997</v>
      </c>
      <c r="N393" s="35">
        <f t="shared" si="23"/>
        <v>14101.858730354157</v>
      </c>
      <c r="AA393" s="40"/>
      <c r="AF393" s="39"/>
    </row>
    <row r="394" spans="2:32" x14ac:dyDescent="0.3">
      <c r="B394" s="42">
        <v>1765.82</v>
      </c>
      <c r="C394" s="31">
        <v>24</v>
      </c>
      <c r="D394" s="31">
        <v>1050</v>
      </c>
      <c r="E394" s="35">
        <v>111.45460482040652</v>
      </c>
      <c r="F394" s="31">
        <v>50</v>
      </c>
      <c r="G394" s="31" t="s">
        <v>32</v>
      </c>
      <c r="H394" s="41">
        <v>1009.8158346754781</v>
      </c>
      <c r="J394" s="40"/>
      <c r="K394" s="31">
        <f t="shared" si="20"/>
        <v>471.0437947772225</v>
      </c>
      <c r="L394" s="31">
        <f t="shared" si="21"/>
        <v>576</v>
      </c>
      <c r="M394" s="31">
        <f t="shared" si="22"/>
        <v>25.2</v>
      </c>
      <c r="N394" s="35">
        <f t="shared" si="23"/>
        <v>1009.8158346754781</v>
      </c>
      <c r="AA394" s="40"/>
      <c r="AF394" s="39"/>
    </row>
    <row r="395" spans="2:32" x14ac:dyDescent="0.3">
      <c r="B395" s="42">
        <v>21616.720000000001</v>
      </c>
      <c r="C395" s="31">
        <v>44</v>
      </c>
      <c r="D395" s="31">
        <v>2800</v>
      </c>
      <c r="E395" s="35">
        <v>667.21613940522036</v>
      </c>
      <c r="F395" s="31">
        <v>31</v>
      </c>
      <c r="G395" s="31" t="s">
        <v>32</v>
      </c>
      <c r="H395" s="41">
        <v>20758.119660484808</v>
      </c>
      <c r="J395" s="40"/>
      <c r="K395" s="31">
        <f t="shared" si="20"/>
        <v>130.0927763488703</v>
      </c>
      <c r="L395" s="31">
        <f t="shared" si="21"/>
        <v>1936</v>
      </c>
      <c r="M395" s="31">
        <f t="shared" si="22"/>
        <v>123.2</v>
      </c>
      <c r="N395" s="35">
        <f t="shared" si="23"/>
        <v>20758.119660484808</v>
      </c>
      <c r="AA395" s="40"/>
      <c r="AF395" s="39"/>
    </row>
    <row r="396" spans="2:32" x14ac:dyDescent="0.3">
      <c r="B396" s="42">
        <v>6285.56</v>
      </c>
      <c r="C396" s="31">
        <v>34</v>
      </c>
      <c r="D396" s="31">
        <v>1050</v>
      </c>
      <c r="E396" s="35">
        <v>101.85872051972511</v>
      </c>
      <c r="F396" s="31">
        <v>50</v>
      </c>
      <c r="G396" s="31" t="s">
        <v>32</v>
      </c>
      <c r="H396" s="41">
        <v>5233.1311033748934</v>
      </c>
      <c r="J396" s="40"/>
      <c r="K396" s="31">
        <f t="shared" si="20"/>
        <v>515.41978666257921</v>
      </c>
      <c r="L396" s="31">
        <f t="shared" si="21"/>
        <v>1156</v>
      </c>
      <c r="M396" s="31">
        <f t="shared" si="22"/>
        <v>35.700000000000003</v>
      </c>
      <c r="N396" s="35">
        <f t="shared" si="23"/>
        <v>5233.1311033748934</v>
      </c>
      <c r="AA396" s="40"/>
      <c r="AF396" s="39"/>
    </row>
    <row r="397" spans="2:32" x14ac:dyDescent="0.3">
      <c r="B397" s="42">
        <v>13227.84</v>
      </c>
      <c r="C397" s="31">
        <v>34</v>
      </c>
      <c r="D397" s="31">
        <v>3500</v>
      </c>
      <c r="E397" s="35">
        <v>399.91117450071613</v>
      </c>
      <c r="F397" s="31">
        <v>41</v>
      </c>
      <c r="G397" s="31" t="s">
        <v>33</v>
      </c>
      <c r="H397" s="41">
        <v>12729.28946017391</v>
      </c>
      <c r="J397" s="40"/>
      <c r="K397" s="31">
        <f t="shared" si="20"/>
        <v>358.82968306439017</v>
      </c>
      <c r="L397" s="31">
        <f t="shared" si="21"/>
        <v>0</v>
      </c>
      <c r="M397" s="31">
        <f t="shared" si="22"/>
        <v>119</v>
      </c>
      <c r="N397" s="35">
        <f t="shared" si="23"/>
        <v>12729.28946017391</v>
      </c>
      <c r="AA397" s="40"/>
      <c r="AF397" s="39"/>
    </row>
    <row r="398" spans="2:32" x14ac:dyDescent="0.3">
      <c r="B398" s="42">
        <v>13209.77</v>
      </c>
      <c r="C398" s="31">
        <v>33</v>
      </c>
      <c r="D398" s="31">
        <v>2800</v>
      </c>
      <c r="E398" s="35">
        <v>420.60468332076204</v>
      </c>
      <c r="F398" s="31">
        <v>20</v>
      </c>
      <c r="G398" s="31" t="s">
        <v>32</v>
      </c>
      <c r="H398" s="41">
        <v>12580.510621131682</v>
      </c>
      <c r="J398" s="40"/>
      <c r="K398" s="31">
        <f t="shared" si="20"/>
        <v>133.14164635036462</v>
      </c>
      <c r="L398" s="31">
        <f t="shared" si="21"/>
        <v>1089</v>
      </c>
      <c r="M398" s="31">
        <f t="shared" si="22"/>
        <v>92.4</v>
      </c>
      <c r="N398" s="35">
        <f t="shared" si="23"/>
        <v>12580.510621131682</v>
      </c>
      <c r="AA398" s="40"/>
      <c r="AF398" s="39"/>
    </row>
    <row r="399" spans="2:32" x14ac:dyDescent="0.3">
      <c r="B399" s="42">
        <v>10518.88</v>
      </c>
      <c r="C399" s="31">
        <v>30</v>
      </c>
      <c r="D399" s="31">
        <v>2800</v>
      </c>
      <c r="E399" s="35">
        <v>206.70128722764187</v>
      </c>
      <c r="F399" s="31">
        <v>50</v>
      </c>
      <c r="G399" s="31" t="s">
        <v>33</v>
      </c>
      <c r="H399" s="41">
        <v>9641.1093101865772</v>
      </c>
      <c r="J399" s="40"/>
      <c r="K399" s="31">
        <f t="shared" si="20"/>
        <v>677.30589333881028</v>
      </c>
      <c r="L399" s="31">
        <f t="shared" si="21"/>
        <v>0</v>
      </c>
      <c r="M399" s="31">
        <f t="shared" si="22"/>
        <v>84</v>
      </c>
      <c r="N399" s="35">
        <f t="shared" si="23"/>
        <v>9641.1093101865772</v>
      </c>
      <c r="AA399" s="40"/>
      <c r="AF399" s="39"/>
    </row>
    <row r="400" spans="2:32" x14ac:dyDescent="0.3">
      <c r="B400" s="42">
        <v>9486.02</v>
      </c>
      <c r="C400" s="31">
        <v>46</v>
      </c>
      <c r="D400" s="31">
        <v>1050</v>
      </c>
      <c r="E400" s="35">
        <v>245.50028600747254</v>
      </c>
      <c r="F400" s="31">
        <v>20</v>
      </c>
      <c r="G400" s="31" t="s">
        <v>32</v>
      </c>
      <c r="H400" s="41">
        <v>8649.1371706711489</v>
      </c>
      <c r="J400" s="40"/>
      <c r="K400" s="31">
        <f t="shared" si="20"/>
        <v>85.539615213974955</v>
      </c>
      <c r="L400" s="31">
        <f t="shared" si="21"/>
        <v>2116</v>
      </c>
      <c r="M400" s="31">
        <f t="shared" si="22"/>
        <v>48.3</v>
      </c>
      <c r="N400" s="35">
        <f t="shared" si="23"/>
        <v>8649.1371706711489</v>
      </c>
      <c r="AA400" s="40"/>
      <c r="AF400" s="39"/>
    </row>
    <row r="401" spans="2:32" x14ac:dyDescent="0.3">
      <c r="B401" s="42">
        <v>21987.34</v>
      </c>
      <c r="C401" s="31">
        <v>35</v>
      </c>
      <c r="D401" s="31">
        <v>4550</v>
      </c>
      <c r="E401" s="35">
        <v>386.33425174514025</v>
      </c>
      <c r="F401" s="31">
        <v>40</v>
      </c>
      <c r="G401" s="31" t="s">
        <v>33</v>
      </c>
      <c r="H401" s="41">
        <v>21318.296385292208</v>
      </c>
      <c r="J401" s="40"/>
      <c r="K401" s="31">
        <f t="shared" si="20"/>
        <v>471.09465230658105</v>
      </c>
      <c r="L401" s="31">
        <f t="shared" si="21"/>
        <v>0</v>
      </c>
      <c r="M401" s="31">
        <f t="shared" si="22"/>
        <v>159.25</v>
      </c>
      <c r="N401" s="35">
        <f t="shared" si="23"/>
        <v>21318.296385292208</v>
      </c>
      <c r="AA401" s="40"/>
      <c r="AF401" s="39"/>
    </row>
    <row r="402" spans="2:32" x14ac:dyDescent="0.3">
      <c r="B402" s="42">
        <v>12119.91</v>
      </c>
      <c r="C402" s="31">
        <v>28</v>
      </c>
      <c r="D402" s="31">
        <v>2800</v>
      </c>
      <c r="E402" s="35">
        <v>251.61206668946804</v>
      </c>
      <c r="F402" s="31">
        <v>50</v>
      </c>
      <c r="G402" s="31" t="s">
        <v>32</v>
      </c>
      <c r="H402" s="41">
        <v>11098.302034959985</v>
      </c>
      <c r="J402" s="40"/>
      <c r="K402" s="31">
        <f t="shared" si="20"/>
        <v>556.41210631119588</v>
      </c>
      <c r="L402" s="31">
        <f t="shared" si="21"/>
        <v>784</v>
      </c>
      <c r="M402" s="31">
        <f t="shared" si="22"/>
        <v>78.400000000000006</v>
      </c>
      <c r="N402" s="35">
        <f t="shared" si="23"/>
        <v>11098.302034959985</v>
      </c>
      <c r="AA402" s="40"/>
      <c r="AF402" s="39"/>
    </row>
    <row r="403" spans="2:32" x14ac:dyDescent="0.3">
      <c r="B403" s="42">
        <v>6624.09</v>
      </c>
      <c r="C403" s="31">
        <v>36</v>
      </c>
      <c r="D403" s="31">
        <v>1050</v>
      </c>
      <c r="E403" s="35">
        <v>103.92938536929607</v>
      </c>
      <c r="F403" s="31">
        <v>49</v>
      </c>
      <c r="G403" s="31" t="s">
        <v>33</v>
      </c>
      <c r="H403" s="41">
        <v>5923.7360975452857</v>
      </c>
      <c r="J403" s="40"/>
      <c r="K403" s="31">
        <f t="shared" si="20"/>
        <v>495.04766931105041</v>
      </c>
      <c r="L403" s="31">
        <f t="shared" si="21"/>
        <v>0</v>
      </c>
      <c r="M403" s="31">
        <f t="shared" si="22"/>
        <v>37.799999999999997</v>
      </c>
      <c r="N403" s="35">
        <f t="shared" si="23"/>
        <v>5923.7360975452857</v>
      </c>
      <c r="AA403" s="40"/>
      <c r="AF403" s="39"/>
    </row>
    <row r="404" spans="2:32" x14ac:dyDescent="0.3">
      <c r="B404" s="42">
        <v>14231.61</v>
      </c>
      <c r="C404" s="31">
        <v>31</v>
      </c>
      <c r="D404" s="31">
        <v>3500</v>
      </c>
      <c r="E404" s="35">
        <v>266.01303931421262</v>
      </c>
      <c r="F404" s="31">
        <v>50</v>
      </c>
      <c r="G404" s="31" t="s">
        <v>32</v>
      </c>
      <c r="H404" s="41">
        <v>13024.636415278015</v>
      </c>
      <c r="J404" s="40"/>
      <c r="K404" s="31">
        <f t="shared" si="20"/>
        <v>657.86248843723524</v>
      </c>
      <c r="L404" s="31">
        <f t="shared" si="21"/>
        <v>961</v>
      </c>
      <c r="M404" s="31">
        <f t="shared" si="22"/>
        <v>108.5</v>
      </c>
      <c r="N404" s="35">
        <f t="shared" si="23"/>
        <v>13024.636415278015</v>
      </c>
      <c r="AA404" s="40"/>
      <c r="AF404" s="39"/>
    </row>
    <row r="405" spans="2:32" x14ac:dyDescent="0.3">
      <c r="B405" s="42">
        <v>18444.580000000002</v>
      </c>
      <c r="C405" s="31">
        <v>56</v>
      </c>
      <c r="D405" s="31">
        <v>1050</v>
      </c>
      <c r="E405" s="35">
        <v>599.41274202203704</v>
      </c>
      <c r="F405" s="31">
        <v>19</v>
      </c>
      <c r="G405" s="31" t="s">
        <v>32</v>
      </c>
      <c r="H405" s="41">
        <v>17433.278411828553</v>
      </c>
      <c r="J405" s="40"/>
      <c r="K405" s="31">
        <f t="shared" si="20"/>
        <v>33.28257576357386</v>
      </c>
      <c r="L405" s="31">
        <f t="shared" si="21"/>
        <v>3136</v>
      </c>
      <c r="M405" s="31">
        <f t="shared" si="22"/>
        <v>58.8</v>
      </c>
      <c r="N405" s="35">
        <f t="shared" si="23"/>
        <v>17433.278411828553</v>
      </c>
      <c r="AA405" s="40"/>
      <c r="AF405" s="39"/>
    </row>
    <row r="406" spans="2:32" x14ac:dyDescent="0.3">
      <c r="B406" s="42">
        <v>3036.91</v>
      </c>
      <c r="C406" s="31">
        <v>25</v>
      </c>
      <c r="D406" s="31">
        <v>1050</v>
      </c>
      <c r="E406" s="35">
        <v>64.291113233361159</v>
      </c>
      <c r="F406" s="31">
        <v>35</v>
      </c>
      <c r="G406" s="31" t="s">
        <v>33</v>
      </c>
      <c r="H406" s="41">
        <v>2267.3188316443234</v>
      </c>
      <c r="J406" s="40"/>
      <c r="K406" s="31">
        <f t="shared" si="20"/>
        <v>571.61866005658362</v>
      </c>
      <c r="L406" s="31">
        <f t="shared" si="21"/>
        <v>0</v>
      </c>
      <c r="M406" s="31">
        <f t="shared" si="22"/>
        <v>26.25</v>
      </c>
      <c r="N406" s="35">
        <f t="shared" si="23"/>
        <v>2267.3188316443234</v>
      </c>
      <c r="AA406" s="40"/>
      <c r="AF406" s="39"/>
    </row>
    <row r="407" spans="2:32" x14ac:dyDescent="0.3">
      <c r="B407" s="42">
        <v>26881.48</v>
      </c>
      <c r="C407" s="31">
        <v>38</v>
      </c>
      <c r="D407" s="31">
        <v>2800</v>
      </c>
      <c r="E407" s="35">
        <v>237.7417843897633</v>
      </c>
      <c r="F407" s="31">
        <v>47</v>
      </c>
      <c r="G407" s="31" t="s">
        <v>33</v>
      </c>
      <c r="H407" s="41">
        <v>26134.175855429268</v>
      </c>
      <c r="J407" s="40"/>
      <c r="K407" s="31">
        <f t="shared" si="20"/>
        <v>553.54173578612392</v>
      </c>
      <c r="L407" s="31">
        <f t="shared" si="21"/>
        <v>0</v>
      </c>
      <c r="M407" s="31">
        <f t="shared" si="22"/>
        <v>106.4</v>
      </c>
      <c r="N407" s="35">
        <f t="shared" si="23"/>
        <v>26134.175855429268</v>
      </c>
      <c r="AA407" s="40"/>
      <c r="AF407" s="39"/>
    </row>
    <row r="408" spans="2:32" x14ac:dyDescent="0.3">
      <c r="B408" s="42">
        <v>3225.5</v>
      </c>
      <c r="C408" s="31">
        <v>29</v>
      </c>
      <c r="D408" s="31">
        <v>1050</v>
      </c>
      <c r="E408" s="35">
        <v>70.329368748968903</v>
      </c>
      <c r="F408" s="31">
        <v>41</v>
      </c>
      <c r="G408" s="31" t="s">
        <v>32</v>
      </c>
      <c r="H408" s="41">
        <v>2161.9970850206546</v>
      </c>
      <c r="J408" s="40"/>
      <c r="K408" s="31">
        <f t="shared" si="20"/>
        <v>612.11981233133361</v>
      </c>
      <c r="L408" s="31">
        <f t="shared" si="21"/>
        <v>841</v>
      </c>
      <c r="M408" s="31">
        <f t="shared" si="22"/>
        <v>30.45</v>
      </c>
      <c r="N408" s="35">
        <f t="shared" si="23"/>
        <v>2161.9970850206546</v>
      </c>
      <c r="AA408" s="40"/>
      <c r="AF408" s="39"/>
    </row>
    <row r="409" spans="2:32" x14ac:dyDescent="0.3">
      <c r="B409" s="42">
        <v>35076.870000000003</v>
      </c>
      <c r="C409" s="31">
        <v>38</v>
      </c>
      <c r="D409" s="31">
        <v>3675</v>
      </c>
      <c r="E409" s="35">
        <v>726.09962103121529</v>
      </c>
      <c r="F409" s="31">
        <v>27</v>
      </c>
      <c r="G409" s="31" t="s">
        <v>33</v>
      </c>
      <c r="H409" s="41">
        <v>34773.910813160895</v>
      </c>
      <c r="J409" s="40"/>
      <c r="K409" s="31">
        <f t="shared" ref="K409:K472" si="24">D409*F409/E409</f>
        <v>136.65480207671706</v>
      </c>
      <c r="L409" s="31">
        <f t="shared" ref="L409:L472" si="25">IF(G409="F",0,C409^2)</f>
        <v>0</v>
      </c>
      <c r="M409" s="31">
        <f t="shared" ref="M409:M472" si="26">C409*D409/1000</f>
        <v>139.65</v>
      </c>
      <c r="N409" s="35">
        <f t="shared" ref="N409:N472" si="27">H409</f>
        <v>34773.910813160895</v>
      </c>
      <c r="AA409" s="40"/>
      <c r="AF409" s="39"/>
    </row>
    <row r="410" spans="2:32" x14ac:dyDescent="0.3">
      <c r="B410" s="42">
        <v>2613.9699999999998</v>
      </c>
      <c r="C410" s="31">
        <v>23</v>
      </c>
      <c r="D410" s="31">
        <v>1050</v>
      </c>
      <c r="E410" s="35">
        <v>70.25833968385443</v>
      </c>
      <c r="F410" s="31">
        <v>50</v>
      </c>
      <c r="G410" s="31" t="s">
        <v>32</v>
      </c>
      <c r="H410" s="41">
        <v>1483.6257627232301</v>
      </c>
      <c r="J410" s="40"/>
      <c r="K410" s="31">
        <f t="shared" si="24"/>
        <v>747.24225246764058</v>
      </c>
      <c r="L410" s="31">
        <f t="shared" si="25"/>
        <v>529</v>
      </c>
      <c r="M410" s="31">
        <f t="shared" si="26"/>
        <v>24.15</v>
      </c>
      <c r="N410" s="35">
        <f t="shared" si="27"/>
        <v>1483.6257627232301</v>
      </c>
      <c r="AA410" s="40"/>
      <c r="AF410" s="39"/>
    </row>
    <row r="411" spans="2:32" x14ac:dyDescent="0.3">
      <c r="B411" s="42">
        <v>2545.54</v>
      </c>
      <c r="C411" s="31">
        <v>27</v>
      </c>
      <c r="D411" s="31">
        <v>1050</v>
      </c>
      <c r="E411" s="35">
        <v>288.24357637228138</v>
      </c>
      <c r="F411" s="31">
        <v>50</v>
      </c>
      <c r="G411" s="31" t="s">
        <v>32</v>
      </c>
      <c r="H411" s="41">
        <v>2013.4687793502358</v>
      </c>
      <c r="J411" s="40"/>
      <c r="K411" s="31">
        <f t="shared" si="24"/>
        <v>182.13762353612194</v>
      </c>
      <c r="L411" s="31">
        <f t="shared" si="25"/>
        <v>729</v>
      </c>
      <c r="M411" s="31">
        <f t="shared" si="26"/>
        <v>28.35</v>
      </c>
      <c r="N411" s="35">
        <f t="shared" si="27"/>
        <v>2013.4687793502358</v>
      </c>
      <c r="AA411" s="40"/>
      <c r="AF411" s="39"/>
    </row>
    <row r="412" spans="2:32" x14ac:dyDescent="0.3">
      <c r="B412" s="42">
        <v>24858.2</v>
      </c>
      <c r="C412" s="31">
        <v>32</v>
      </c>
      <c r="D412" s="31">
        <v>4550</v>
      </c>
      <c r="E412" s="35">
        <v>623.77366388742848</v>
      </c>
      <c r="F412" s="31">
        <v>28</v>
      </c>
      <c r="G412" s="31" t="s">
        <v>32</v>
      </c>
      <c r="H412" s="41">
        <v>24175.285030393414</v>
      </c>
      <c r="J412" s="40"/>
      <c r="K412" s="31">
        <f t="shared" si="24"/>
        <v>204.24074848884882</v>
      </c>
      <c r="L412" s="31">
        <f t="shared" si="25"/>
        <v>1024</v>
      </c>
      <c r="M412" s="31">
        <f t="shared" si="26"/>
        <v>145.6</v>
      </c>
      <c r="N412" s="35">
        <f t="shared" si="27"/>
        <v>24175.285030393414</v>
      </c>
      <c r="AA412" s="40"/>
      <c r="AF412" s="39"/>
    </row>
    <row r="413" spans="2:32" x14ac:dyDescent="0.3">
      <c r="B413" s="42">
        <v>16642.599999999999</v>
      </c>
      <c r="C413" s="31">
        <v>28</v>
      </c>
      <c r="D413" s="31">
        <v>2800</v>
      </c>
      <c r="E413" s="35">
        <v>378.56641425084888</v>
      </c>
      <c r="F413" s="31">
        <v>47</v>
      </c>
      <c r="G413" s="31" t="s">
        <v>33</v>
      </c>
      <c r="H413" s="41">
        <v>16144.711429645136</v>
      </c>
      <c r="J413" s="40"/>
      <c r="K413" s="31">
        <f t="shared" si="24"/>
        <v>347.62724596270732</v>
      </c>
      <c r="L413" s="31">
        <f t="shared" si="25"/>
        <v>0</v>
      </c>
      <c r="M413" s="31">
        <f t="shared" si="26"/>
        <v>78.400000000000006</v>
      </c>
      <c r="N413" s="35">
        <f t="shared" si="27"/>
        <v>16144.711429645136</v>
      </c>
      <c r="AA413" s="40"/>
      <c r="AF413" s="39"/>
    </row>
    <row r="414" spans="2:32" x14ac:dyDescent="0.3">
      <c r="B414" s="42">
        <v>12026.88</v>
      </c>
      <c r="C414" s="31">
        <v>28</v>
      </c>
      <c r="D414" s="31">
        <v>2800</v>
      </c>
      <c r="E414" s="35">
        <v>178.07313159704623</v>
      </c>
      <c r="F414" s="31">
        <v>50</v>
      </c>
      <c r="G414" s="31" t="s">
        <v>33</v>
      </c>
      <c r="H414" s="41">
        <v>10967.595611565815</v>
      </c>
      <c r="J414" s="40"/>
      <c r="K414" s="31">
        <f t="shared" si="24"/>
        <v>786.19384487941602</v>
      </c>
      <c r="L414" s="31">
        <f t="shared" si="25"/>
        <v>0</v>
      </c>
      <c r="M414" s="31">
        <f t="shared" si="26"/>
        <v>78.400000000000006</v>
      </c>
      <c r="N414" s="35">
        <f t="shared" si="27"/>
        <v>10967.595611565815</v>
      </c>
      <c r="AA414" s="40"/>
      <c r="AF414" s="39"/>
    </row>
    <row r="415" spans="2:32" x14ac:dyDescent="0.3">
      <c r="B415" s="42">
        <v>10993.98</v>
      </c>
      <c r="C415" s="31">
        <v>35</v>
      </c>
      <c r="D415" s="31">
        <v>2100</v>
      </c>
      <c r="E415" s="35">
        <v>196.13803147257167</v>
      </c>
      <c r="F415" s="31">
        <v>40</v>
      </c>
      <c r="G415" s="31" t="s">
        <v>32</v>
      </c>
      <c r="H415" s="41">
        <v>10058.501927887854</v>
      </c>
      <c r="J415" s="40"/>
      <c r="K415" s="31">
        <f t="shared" si="24"/>
        <v>428.26982288616841</v>
      </c>
      <c r="L415" s="31">
        <f t="shared" si="25"/>
        <v>1225</v>
      </c>
      <c r="M415" s="31">
        <f t="shared" si="26"/>
        <v>73.5</v>
      </c>
      <c r="N415" s="35">
        <f t="shared" si="27"/>
        <v>10058.501927887854</v>
      </c>
      <c r="AA415" s="40"/>
      <c r="AF415" s="39"/>
    </row>
    <row r="416" spans="2:32" x14ac:dyDescent="0.3">
      <c r="B416" s="42">
        <v>6258.72</v>
      </c>
      <c r="C416" s="31">
        <v>39</v>
      </c>
      <c r="D416" s="31">
        <v>2800</v>
      </c>
      <c r="E416" s="35">
        <v>312.56750544347074</v>
      </c>
      <c r="F416" s="31">
        <v>10</v>
      </c>
      <c r="G416" s="31" t="s">
        <v>32</v>
      </c>
      <c r="H416" s="41">
        <v>5629.590110502234</v>
      </c>
      <c r="J416" s="40"/>
      <c r="K416" s="31">
        <f t="shared" si="24"/>
        <v>89.580649019396958</v>
      </c>
      <c r="L416" s="31">
        <f t="shared" si="25"/>
        <v>1521</v>
      </c>
      <c r="M416" s="31">
        <f t="shared" si="26"/>
        <v>109.2</v>
      </c>
      <c r="N416" s="35">
        <f t="shared" si="27"/>
        <v>5629.590110502234</v>
      </c>
      <c r="AA416" s="40"/>
      <c r="AF416" s="39"/>
    </row>
    <row r="417" spans="2:32" x14ac:dyDescent="0.3">
      <c r="B417" s="42">
        <v>5435.37</v>
      </c>
      <c r="C417" s="31">
        <v>35</v>
      </c>
      <c r="D417" s="31">
        <v>1050</v>
      </c>
      <c r="E417" s="35">
        <v>95.840283966776042</v>
      </c>
      <c r="F417" s="31">
        <v>40</v>
      </c>
      <c r="G417" s="31" t="s">
        <v>32</v>
      </c>
      <c r="H417" s="41">
        <v>4491.4570037442454</v>
      </c>
      <c r="J417" s="40"/>
      <c r="K417" s="31">
        <f t="shared" si="24"/>
        <v>438.22908553317416</v>
      </c>
      <c r="L417" s="31">
        <f t="shared" si="25"/>
        <v>1225</v>
      </c>
      <c r="M417" s="31">
        <f t="shared" si="26"/>
        <v>36.75</v>
      </c>
      <c r="N417" s="35">
        <f t="shared" si="27"/>
        <v>4491.4570037442454</v>
      </c>
      <c r="AA417" s="40"/>
      <c r="AF417" s="39"/>
    </row>
    <row r="418" spans="2:32" x14ac:dyDescent="0.3">
      <c r="B418" s="42">
        <v>23225.09</v>
      </c>
      <c r="C418" s="31">
        <v>43</v>
      </c>
      <c r="D418" s="31">
        <v>2800</v>
      </c>
      <c r="E418" s="35">
        <v>444.21339037963401</v>
      </c>
      <c r="F418" s="31">
        <v>32</v>
      </c>
      <c r="G418" s="31" t="s">
        <v>32</v>
      </c>
      <c r="H418" s="41">
        <v>22278.93402262378</v>
      </c>
      <c r="J418" s="40"/>
      <c r="K418" s="31">
        <f t="shared" si="24"/>
        <v>201.70486063787041</v>
      </c>
      <c r="L418" s="31">
        <f t="shared" si="25"/>
        <v>1849</v>
      </c>
      <c r="M418" s="31">
        <f t="shared" si="26"/>
        <v>120.4</v>
      </c>
      <c r="N418" s="35">
        <f t="shared" si="27"/>
        <v>22278.93402262378</v>
      </c>
      <c r="AA418" s="40"/>
      <c r="AF418" s="39"/>
    </row>
    <row r="419" spans="2:32" x14ac:dyDescent="0.3">
      <c r="B419" s="42">
        <v>15063.51</v>
      </c>
      <c r="C419" s="31">
        <v>36</v>
      </c>
      <c r="D419" s="31">
        <v>2800</v>
      </c>
      <c r="E419" s="35">
        <v>284.87877668931429</v>
      </c>
      <c r="F419" s="31">
        <v>40</v>
      </c>
      <c r="G419" s="31" t="s">
        <v>32</v>
      </c>
      <c r="H419" s="41">
        <v>14073.018042422305</v>
      </c>
      <c r="J419" s="40"/>
      <c r="K419" s="31">
        <f t="shared" si="24"/>
        <v>393.14968037140227</v>
      </c>
      <c r="L419" s="31">
        <f t="shared" si="25"/>
        <v>1296</v>
      </c>
      <c r="M419" s="31">
        <f t="shared" si="26"/>
        <v>100.8</v>
      </c>
      <c r="N419" s="35">
        <f t="shared" si="27"/>
        <v>14073.018042422305</v>
      </c>
      <c r="AA419" s="40"/>
      <c r="AF419" s="39"/>
    </row>
    <row r="420" spans="2:32" x14ac:dyDescent="0.3">
      <c r="B420" s="42">
        <v>15341.5</v>
      </c>
      <c r="C420" s="31">
        <v>47</v>
      </c>
      <c r="D420" s="31">
        <v>1104.3025</v>
      </c>
      <c r="E420" s="35">
        <v>404.70158017216863</v>
      </c>
      <c r="F420" s="31">
        <v>38</v>
      </c>
      <c r="G420" s="31" t="s">
        <v>32</v>
      </c>
      <c r="H420" s="41">
        <v>14502.80706793122</v>
      </c>
      <c r="J420" s="40"/>
      <c r="K420" s="31">
        <f t="shared" si="24"/>
        <v>103.6899707239785</v>
      </c>
      <c r="L420" s="31">
        <f t="shared" si="25"/>
        <v>2209</v>
      </c>
      <c r="M420" s="31">
        <f t="shared" si="26"/>
        <v>51.902217499999999</v>
      </c>
      <c r="N420" s="35">
        <f t="shared" si="27"/>
        <v>14502.80706793122</v>
      </c>
      <c r="AA420" s="40"/>
      <c r="AF420" s="39"/>
    </row>
    <row r="421" spans="2:32" x14ac:dyDescent="0.3">
      <c r="B421" s="42">
        <v>79835.990000000005</v>
      </c>
      <c r="C421" s="31">
        <v>42</v>
      </c>
      <c r="D421" s="31">
        <v>9794.4</v>
      </c>
      <c r="E421" s="35">
        <v>1399.1573569501916</v>
      </c>
      <c r="F421" s="31">
        <v>38</v>
      </c>
      <c r="G421" s="31" t="s">
        <v>32</v>
      </c>
      <c r="H421" s="41">
        <v>78716.685317878015</v>
      </c>
      <c r="J421" s="40"/>
      <c r="K421" s="31">
        <f t="shared" si="24"/>
        <v>266.00810705900426</v>
      </c>
      <c r="L421" s="31">
        <f t="shared" si="25"/>
        <v>1764</v>
      </c>
      <c r="M421" s="31">
        <f t="shared" si="26"/>
        <v>411.3648</v>
      </c>
      <c r="N421" s="35">
        <f t="shared" si="27"/>
        <v>78716.685317878015</v>
      </c>
      <c r="AA421" s="40"/>
      <c r="AF421" s="39"/>
    </row>
    <row r="422" spans="2:32" x14ac:dyDescent="0.3">
      <c r="B422" s="42">
        <v>27534.05</v>
      </c>
      <c r="C422" s="31">
        <v>40</v>
      </c>
      <c r="D422" s="31">
        <v>2800</v>
      </c>
      <c r="E422" s="35">
        <v>710.15104638338994</v>
      </c>
      <c r="F422" s="31">
        <v>30</v>
      </c>
      <c r="G422" s="31" t="s">
        <v>32</v>
      </c>
      <c r="H422" s="41">
        <v>26835.637069259305</v>
      </c>
      <c r="J422" s="40"/>
      <c r="K422" s="31">
        <f t="shared" si="24"/>
        <v>118.28469510506197</v>
      </c>
      <c r="L422" s="31">
        <f t="shared" si="25"/>
        <v>1600</v>
      </c>
      <c r="M422" s="31">
        <f t="shared" si="26"/>
        <v>112</v>
      </c>
      <c r="N422" s="35">
        <f t="shared" si="27"/>
        <v>26835.637069259305</v>
      </c>
      <c r="AA422" s="40"/>
      <c r="AF422" s="39"/>
    </row>
    <row r="423" spans="2:32" x14ac:dyDescent="0.3">
      <c r="B423" s="42">
        <v>116448.2</v>
      </c>
      <c r="C423" s="31">
        <v>42</v>
      </c>
      <c r="D423" s="31">
        <v>16800</v>
      </c>
      <c r="E423" s="35">
        <v>2399.9268558322324</v>
      </c>
      <c r="F423" s="31">
        <v>28</v>
      </c>
      <c r="G423" s="31" t="s">
        <v>32</v>
      </c>
      <c r="H423" s="41">
        <v>115306.97925858878</v>
      </c>
      <c r="J423" s="40"/>
      <c r="K423" s="31">
        <f t="shared" si="24"/>
        <v>196.00597362242419</v>
      </c>
      <c r="L423" s="31">
        <f t="shared" si="25"/>
        <v>1764</v>
      </c>
      <c r="M423" s="31">
        <f t="shared" si="26"/>
        <v>705.6</v>
      </c>
      <c r="N423" s="35">
        <f t="shared" si="27"/>
        <v>115306.97925858878</v>
      </c>
      <c r="AA423" s="40"/>
      <c r="AF423" s="39"/>
    </row>
    <row r="424" spans="2:32" x14ac:dyDescent="0.3">
      <c r="B424" s="42">
        <v>30145.49</v>
      </c>
      <c r="C424" s="31">
        <v>42</v>
      </c>
      <c r="D424" s="31">
        <v>2800</v>
      </c>
      <c r="E424" s="35">
        <v>312.56198556283226</v>
      </c>
      <c r="F424" s="31">
        <v>33</v>
      </c>
      <c r="G424" s="31" t="s">
        <v>32</v>
      </c>
      <c r="H424" s="41">
        <v>29181.827435066556</v>
      </c>
      <c r="J424" s="40"/>
      <c r="K424" s="31">
        <f t="shared" si="24"/>
        <v>295.62136237909664</v>
      </c>
      <c r="L424" s="31">
        <f t="shared" si="25"/>
        <v>1764</v>
      </c>
      <c r="M424" s="31">
        <f t="shared" si="26"/>
        <v>117.6</v>
      </c>
      <c r="N424" s="35">
        <f t="shared" si="27"/>
        <v>29181.827435066556</v>
      </c>
      <c r="AA424" s="40"/>
      <c r="AF424" s="39"/>
    </row>
    <row r="425" spans="2:32" x14ac:dyDescent="0.3">
      <c r="B425" s="42">
        <v>10536.91</v>
      </c>
      <c r="C425" s="31">
        <v>37</v>
      </c>
      <c r="D425" s="31">
        <v>1050</v>
      </c>
      <c r="E425" s="35">
        <v>213.20932405004848</v>
      </c>
      <c r="F425" s="31">
        <v>38</v>
      </c>
      <c r="G425" s="31" t="s">
        <v>32</v>
      </c>
      <c r="H425" s="41">
        <v>9841.2796138837912</v>
      </c>
      <c r="J425" s="40"/>
      <c r="K425" s="31">
        <f t="shared" si="24"/>
        <v>187.14003328782152</v>
      </c>
      <c r="L425" s="31">
        <f t="shared" si="25"/>
        <v>1369</v>
      </c>
      <c r="M425" s="31">
        <f t="shared" si="26"/>
        <v>38.85</v>
      </c>
      <c r="N425" s="35">
        <f t="shared" si="27"/>
        <v>9841.2796138837912</v>
      </c>
      <c r="AA425" s="40"/>
      <c r="AF425" s="39"/>
    </row>
    <row r="426" spans="2:32" x14ac:dyDescent="0.3">
      <c r="B426" s="42">
        <v>2891.7</v>
      </c>
      <c r="C426" s="31">
        <v>28</v>
      </c>
      <c r="D426" s="31">
        <v>1050</v>
      </c>
      <c r="E426" s="35">
        <v>69.263817808691513</v>
      </c>
      <c r="F426" s="31">
        <v>37</v>
      </c>
      <c r="G426" s="31" t="s">
        <v>32</v>
      </c>
      <c r="H426" s="41">
        <v>1891.304386904505</v>
      </c>
      <c r="J426" s="40"/>
      <c r="K426" s="31">
        <f t="shared" si="24"/>
        <v>560.89891128012493</v>
      </c>
      <c r="L426" s="31">
        <f t="shared" si="25"/>
        <v>784</v>
      </c>
      <c r="M426" s="31">
        <f t="shared" si="26"/>
        <v>29.4</v>
      </c>
      <c r="N426" s="35">
        <f t="shared" si="27"/>
        <v>1891.304386904505</v>
      </c>
      <c r="AA426" s="40"/>
      <c r="AF426" s="39"/>
    </row>
    <row r="427" spans="2:32" x14ac:dyDescent="0.3">
      <c r="B427" s="42">
        <v>6417.44</v>
      </c>
      <c r="C427" s="31">
        <v>36</v>
      </c>
      <c r="D427" s="31">
        <v>1050</v>
      </c>
      <c r="E427" s="35">
        <v>101.56747722425214</v>
      </c>
      <c r="F427" s="31">
        <v>49</v>
      </c>
      <c r="G427" s="31" t="s">
        <v>32</v>
      </c>
      <c r="H427" s="41">
        <v>5379.4542551345103</v>
      </c>
      <c r="J427" s="40"/>
      <c r="K427" s="31">
        <f t="shared" si="24"/>
        <v>506.55979065427488</v>
      </c>
      <c r="L427" s="31">
        <f t="shared" si="25"/>
        <v>1296</v>
      </c>
      <c r="M427" s="31">
        <f t="shared" si="26"/>
        <v>37.799999999999997</v>
      </c>
      <c r="N427" s="35">
        <f t="shared" si="27"/>
        <v>5379.4542551345103</v>
      </c>
      <c r="AA427" s="40"/>
      <c r="AF427" s="39"/>
    </row>
    <row r="428" spans="2:32" x14ac:dyDescent="0.3">
      <c r="B428" s="42">
        <v>41314.03</v>
      </c>
      <c r="C428" s="31">
        <v>45</v>
      </c>
      <c r="D428" s="31">
        <v>3500</v>
      </c>
      <c r="E428" s="35">
        <v>734.34676180919541</v>
      </c>
      <c r="F428" s="31">
        <v>38</v>
      </c>
      <c r="G428" s="31" t="s">
        <v>32</v>
      </c>
      <c r="H428" s="41">
        <v>40406.999557103773</v>
      </c>
      <c r="J428" s="40"/>
      <c r="K428" s="31">
        <f t="shared" si="24"/>
        <v>181.113347149963</v>
      </c>
      <c r="L428" s="31">
        <f t="shared" si="25"/>
        <v>2025</v>
      </c>
      <c r="M428" s="31">
        <f t="shared" si="26"/>
        <v>157.5</v>
      </c>
      <c r="N428" s="35">
        <f t="shared" si="27"/>
        <v>40406.999557103773</v>
      </c>
      <c r="AA428" s="40"/>
      <c r="AF428" s="39"/>
    </row>
    <row r="429" spans="2:32" x14ac:dyDescent="0.3">
      <c r="B429" s="42">
        <v>2837.82</v>
      </c>
      <c r="C429" s="31">
        <v>21</v>
      </c>
      <c r="D429" s="31">
        <v>1400</v>
      </c>
      <c r="E429" s="35">
        <v>83.827255168959837</v>
      </c>
      <c r="F429" s="31">
        <v>50</v>
      </c>
      <c r="G429" s="31" t="s">
        <v>32</v>
      </c>
      <c r="H429" s="41">
        <v>1645.5851997430718</v>
      </c>
      <c r="J429" s="40"/>
      <c r="K429" s="31">
        <f t="shared" si="24"/>
        <v>835.05060327825345</v>
      </c>
      <c r="L429" s="31">
        <f t="shared" si="25"/>
        <v>441</v>
      </c>
      <c r="M429" s="31">
        <f t="shared" si="26"/>
        <v>29.4</v>
      </c>
      <c r="N429" s="35">
        <f t="shared" si="27"/>
        <v>1645.5851997430718</v>
      </c>
      <c r="AA429" s="40"/>
      <c r="AF429" s="39"/>
    </row>
    <row r="430" spans="2:32" x14ac:dyDescent="0.3">
      <c r="B430" s="42">
        <v>14959.5</v>
      </c>
      <c r="C430" s="31">
        <v>40</v>
      </c>
      <c r="D430" s="31">
        <v>5600</v>
      </c>
      <c r="E430" s="35">
        <v>743.90205694514759</v>
      </c>
      <c r="F430" s="31">
        <v>10</v>
      </c>
      <c r="G430" s="31" t="s">
        <v>32</v>
      </c>
      <c r="H430" s="41">
        <v>14262.344110432974</v>
      </c>
      <c r="J430" s="40"/>
      <c r="K430" s="31">
        <f t="shared" si="24"/>
        <v>75.278727188852528</v>
      </c>
      <c r="L430" s="31">
        <f t="shared" si="25"/>
        <v>1600</v>
      </c>
      <c r="M430" s="31">
        <f t="shared" si="26"/>
        <v>224</v>
      </c>
      <c r="N430" s="35">
        <f t="shared" si="27"/>
        <v>14262.344110432974</v>
      </c>
      <c r="AA430" s="40"/>
      <c r="AF430" s="39"/>
    </row>
    <row r="431" spans="2:32" x14ac:dyDescent="0.3">
      <c r="B431" s="42">
        <v>14588.86</v>
      </c>
      <c r="C431" s="31">
        <v>30</v>
      </c>
      <c r="D431" s="31">
        <v>2800</v>
      </c>
      <c r="E431" s="35">
        <v>195.50072486555294</v>
      </c>
      <c r="F431" s="31">
        <v>50</v>
      </c>
      <c r="G431" s="31" t="s">
        <v>33</v>
      </c>
      <c r="H431" s="41">
        <v>13672.87053079635</v>
      </c>
      <c r="J431" s="40"/>
      <c r="K431" s="31">
        <f t="shared" si="24"/>
        <v>716.10987681134623</v>
      </c>
      <c r="L431" s="31">
        <f t="shared" si="25"/>
        <v>0</v>
      </c>
      <c r="M431" s="31">
        <f t="shared" si="26"/>
        <v>84</v>
      </c>
      <c r="N431" s="35">
        <f t="shared" si="27"/>
        <v>13672.87053079635</v>
      </c>
      <c r="AA431" s="40"/>
      <c r="AF431" s="39"/>
    </row>
    <row r="432" spans="2:32" x14ac:dyDescent="0.3">
      <c r="B432" s="42">
        <v>29737.99</v>
      </c>
      <c r="C432" s="31">
        <v>46</v>
      </c>
      <c r="D432" s="31">
        <v>1925</v>
      </c>
      <c r="E432" s="35">
        <v>328.28822589749888</v>
      </c>
      <c r="F432" s="31">
        <v>29</v>
      </c>
      <c r="G432" s="31" t="s">
        <v>32</v>
      </c>
      <c r="H432" s="41">
        <v>28797.738755762541</v>
      </c>
      <c r="J432" s="40"/>
      <c r="K432" s="31">
        <f t="shared" si="24"/>
        <v>170.04874252611845</v>
      </c>
      <c r="L432" s="31">
        <f t="shared" si="25"/>
        <v>2116</v>
      </c>
      <c r="M432" s="31">
        <f t="shared" si="26"/>
        <v>88.55</v>
      </c>
      <c r="N432" s="35">
        <f t="shared" si="27"/>
        <v>28797.738755762541</v>
      </c>
      <c r="AA432" s="40"/>
      <c r="AF432" s="39"/>
    </row>
    <row r="433" spans="2:32" x14ac:dyDescent="0.3">
      <c r="B433" s="42">
        <v>5993.69</v>
      </c>
      <c r="C433" s="31">
        <v>36</v>
      </c>
      <c r="D433" s="31">
        <v>1050</v>
      </c>
      <c r="E433" s="35">
        <v>211.67734936804712</v>
      </c>
      <c r="F433" s="31">
        <v>49</v>
      </c>
      <c r="G433" s="31" t="s">
        <v>32</v>
      </c>
      <c r="H433" s="41">
        <v>5244.4273709254257</v>
      </c>
      <c r="J433" s="40"/>
      <c r="K433" s="31">
        <f t="shared" si="24"/>
        <v>243.05859910661948</v>
      </c>
      <c r="L433" s="31">
        <f t="shared" si="25"/>
        <v>1296</v>
      </c>
      <c r="M433" s="31">
        <f t="shared" si="26"/>
        <v>37.799999999999997</v>
      </c>
      <c r="N433" s="35">
        <f t="shared" si="27"/>
        <v>5244.4273709254257</v>
      </c>
      <c r="AA433" s="40"/>
      <c r="AF433" s="39"/>
    </row>
    <row r="434" spans="2:32" x14ac:dyDescent="0.3">
      <c r="B434" s="42">
        <v>3709.11</v>
      </c>
      <c r="C434" s="31">
        <v>31</v>
      </c>
      <c r="D434" s="31">
        <v>1050</v>
      </c>
      <c r="E434" s="35">
        <v>81.659738837604152</v>
      </c>
      <c r="F434" s="31">
        <v>34</v>
      </c>
      <c r="G434" s="31" t="s">
        <v>32</v>
      </c>
      <c r="H434" s="41">
        <v>2855.2472677571586</v>
      </c>
      <c r="J434" s="40"/>
      <c r="K434" s="31">
        <f t="shared" si="24"/>
        <v>437.17994336225109</v>
      </c>
      <c r="L434" s="31">
        <f t="shared" si="25"/>
        <v>961</v>
      </c>
      <c r="M434" s="31">
        <f t="shared" si="26"/>
        <v>32.549999999999997</v>
      </c>
      <c r="N434" s="35">
        <f t="shared" si="27"/>
        <v>2855.2472677571586</v>
      </c>
      <c r="AA434" s="40"/>
      <c r="AF434" s="39"/>
    </row>
    <row r="435" spans="2:32" x14ac:dyDescent="0.3">
      <c r="B435" s="42">
        <v>2477.79</v>
      </c>
      <c r="C435" s="31">
        <v>32</v>
      </c>
      <c r="D435" s="31">
        <v>1050</v>
      </c>
      <c r="E435" s="35">
        <v>140.36173761357645</v>
      </c>
      <c r="F435" s="31">
        <v>33</v>
      </c>
      <c r="G435" s="31" t="s">
        <v>33</v>
      </c>
      <c r="H435" s="41">
        <v>2116.7118586182901</v>
      </c>
      <c r="J435" s="40"/>
      <c r="K435" s="31">
        <f t="shared" si="24"/>
        <v>246.86214768438779</v>
      </c>
      <c r="L435" s="31">
        <f t="shared" si="25"/>
        <v>0</v>
      </c>
      <c r="M435" s="31">
        <f t="shared" si="26"/>
        <v>33.6</v>
      </c>
      <c r="N435" s="35">
        <f t="shared" si="27"/>
        <v>2116.7118586182901</v>
      </c>
      <c r="AA435" s="40"/>
      <c r="AF435" s="39"/>
    </row>
    <row r="436" spans="2:32" x14ac:dyDescent="0.3">
      <c r="B436" s="42">
        <v>8209.49</v>
      </c>
      <c r="C436" s="31">
        <v>44</v>
      </c>
      <c r="D436" s="31">
        <v>1050</v>
      </c>
      <c r="E436" s="35">
        <v>138.16426507669485</v>
      </c>
      <c r="F436" s="31">
        <v>16</v>
      </c>
      <c r="G436" s="31" t="s">
        <v>33</v>
      </c>
      <c r="H436" s="41">
        <v>7998.834706887681</v>
      </c>
      <c r="J436" s="40"/>
      <c r="K436" s="31">
        <f t="shared" si="24"/>
        <v>121.59439338872708</v>
      </c>
      <c r="L436" s="31">
        <f t="shared" si="25"/>
        <v>0</v>
      </c>
      <c r="M436" s="31">
        <f t="shared" si="26"/>
        <v>46.2</v>
      </c>
      <c r="N436" s="35">
        <f t="shared" si="27"/>
        <v>7998.834706887681</v>
      </c>
      <c r="AA436" s="40"/>
      <c r="AF436" s="39"/>
    </row>
    <row r="437" spans="2:32" x14ac:dyDescent="0.3">
      <c r="B437" s="42">
        <v>19693.34</v>
      </c>
      <c r="C437" s="31">
        <v>51</v>
      </c>
      <c r="D437" s="31">
        <v>1050</v>
      </c>
      <c r="E437" s="35">
        <v>284.11258509494951</v>
      </c>
      <c r="F437" s="31">
        <v>24</v>
      </c>
      <c r="G437" s="31" t="s">
        <v>32</v>
      </c>
      <c r="H437" s="41">
        <v>18758.400385808112</v>
      </c>
      <c r="J437" s="40"/>
      <c r="K437" s="31">
        <f t="shared" si="24"/>
        <v>88.697232442477841</v>
      </c>
      <c r="L437" s="31">
        <f t="shared" si="25"/>
        <v>2601</v>
      </c>
      <c r="M437" s="31">
        <f t="shared" si="26"/>
        <v>53.55</v>
      </c>
      <c r="N437" s="35">
        <f t="shared" si="27"/>
        <v>18758.400385808112</v>
      </c>
      <c r="AA437" s="40"/>
      <c r="AF437" s="39"/>
    </row>
    <row r="438" spans="2:32" x14ac:dyDescent="0.3">
      <c r="B438" s="42">
        <v>16303.8</v>
      </c>
      <c r="C438" s="31">
        <v>32</v>
      </c>
      <c r="D438" s="31">
        <v>2800</v>
      </c>
      <c r="E438" s="35">
        <v>187.54435357857321</v>
      </c>
      <c r="F438" s="31">
        <v>48</v>
      </c>
      <c r="G438" s="31" t="s">
        <v>32</v>
      </c>
      <c r="H438" s="41">
        <v>15037.67352851804</v>
      </c>
      <c r="J438" s="40"/>
      <c r="K438" s="31">
        <f t="shared" si="24"/>
        <v>716.63047932654524</v>
      </c>
      <c r="L438" s="31">
        <f t="shared" si="25"/>
        <v>1024</v>
      </c>
      <c r="M438" s="31">
        <f t="shared" si="26"/>
        <v>89.6</v>
      </c>
      <c r="N438" s="35">
        <f t="shared" si="27"/>
        <v>15037.67352851804</v>
      </c>
      <c r="AA438" s="40"/>
      <c r="AF438" s="39"/>
    </row>
    <row r="439" spans="2:32" x14ac:dyDescent="0.3">
      <c r="B439" s="42">
        <v>6053.17</v>
      </c>
      <c r="C439" s="31">
        <v>27</v>
      </c>
      <c r="D439" s="31">
        <v>2800</v>
      </c>
      <c r="E439" s="35">
        <v>266.2402959011003</v>
      </c>
      <c r="F439" s="31">
        <v>48</v>
      </c>
      <c r="G439" s="31" t="s">
        <v>32</v>
      </c>
      <c r="H439" s="41">
        <v>5161.8494633894397</v>
      </c>
      <c r="J439" s="40"/>
      <c r="K439" s="31">
        <f t="shared" si="24"/>
        <v>504.80713126132218</v>
      </c>
      <c r="L439" s="31">
        <f t="shared" si="25"/>
        <v>729</v>
      </c>
      <c r="M439" s="31">
        <f t="shared" si="26"/>
        <v>75.599999999999994</v>
      </c>
      <c r="N439" s="35">
        <f t="shared" si="27"/>
        <v>5161.8494633894397</v>
      </c>
      <c r="AA439" s="40"/>
      <c r="AF439" s="39"/>
    </row>
    <row r="440" spans="2:32" x14ac:dyDescent="0.3">
      <c r="B440" s="42">
        <v>26164.9</v>
      </c>
      <c r="C440" s="31">
        <v>39</v>
      </c>
      <c r="D440" s="31">
        <v>6300</v>
      </c>
      <c r="E440" s="35">
        <v>647.01784568129062</v>
      </c>
      <c r="F440" s="31">
        <v>21</v>
      </c>
      <c r="G440" s="31" t="s">
        <v>32</v>
      </c>
      <c r="H440" s="41">
        <v>25320.106936748085</v>
      </c>
      <c r="J440" s="40"/>
      <c r="K440" s="31">
        <f t="shared" si="24"/>
        <v>204.47658574346124</v>
      </c>
      <c r="L440" s="31">
        <f t="shared" si="25"/>
        <v>1521</v>
      </c>
      <c r="M440" s="31">
        <f t="shared" si="26"/>
        <v>245.7</v>
      </c>
      <c r="N440" s="35">
        <f t="shared" si="27"/>
        <v>25320.106936748085</v>
      </c>
      <c r="AA440" s="40"/>
      <c r="AF440" s="39"/>
    </row>
    <row r="441" spans="2:32" x14ac:dyDescent="0.3">
      <c r="B441" s="42">
        <v>13644.89</v>
      </c>
      <c r="C441" s="31">
        <v>48</v>
      </c>
      <c r="D441" s="31">
        <v>2100</v>
      </c>
      <c r="E441" s="35">
        <v>568.25575786827835</v>
      </c>
      <c r="F441" s="31">
        <v>12</v>
      </c>
      <c r="G441" s="31" t="s">
        <v>32</v>
      </c>
      <c r="H441" s="41">
        <v>12847.33121842991</v>
      </c>
      <c r="J441" s="40"/>
      <c r="K441" s="31">
        <f t="shared" si="24"/>
        <v>44.346229054561306</v>
      </c>
      <c r="L441" s="31">
        <f t="shared" si="25"/>
        <v>2304</v>
      </c>
      <c r="M441" s="31">
        <f t="shared" si="26"/>
        <v>100.8</v>
      </c>
      <c r="N441" s="35">
        <f t="shared" si="27"/>
        <v>12847.33121842991</v>
      </c>
      <c r="AA441" s="40"/>
      <c r="AF441" s="39"/>
    </row>
    <row r="442" spans="2:32" x14ac:dyDescent="0.3">
      <c r="B442" s="42">
        <v>6256.17</v>
      </c>
      <c r="C442" s="31">
        <v>26</v>
      </c>
      <c r="D442" s="31">
        <v>2800</v>
      </c>
      <c r="E442" s="35">
        <v>179.96769481938469</v>
      </c>
      <c r="F442" s="31">
        <v>34</v>
      </c>
      <c r="G442" s="31" t="s">
        <v>32</v>
      </c>
      <c r="H442" s="41">
        <v>5307.5430253474169</v>
      </c>
      <c r="J442" s="40"/>
      <c r="K442" s="31">
        <f t="shared" si="24"/>
        <v>528.98382732269022</v>
      </c>
      <c r="L442" s="31">
        <f t="shared" si="25"/>
        <v>676</v>
      </c>
      <c r="M442" s="31">
        <f t="shared" si="26"/>
        <v>72.8</v>
      </c>
      <c r="N442" s="35">
        <f t="shared" si="27"/>
        <v>5307.5430253474169</v>
      </c>
      <c r="AA442" s="40"/>
      <c r="AF442" s="39"/>
    </row>
    <row r="443" spans="2:32" x14ac:dyDescent="0.3">
      <c r="B443" s="42">
        <v>3717.96</v>
      </c>
      <c r="C443" s="31">
        <v>31</v>
      </c>
      <c r="D443" s="31">
        <v>1050</v>
      </c>
      <c r="E443" s="35">
        <v>74.236409420273688</v>
      </c>
      <c r="F443" s="31">
        <v>39</v>
      </c>
      <c r="G443" s="31" t="s">
        <v>32</v>
      </c>
      <c r="H443" s="41">
        <v>2692.6692359038816</v>
      </c>
      <c r="J443" s="40"/>
      <c r="K443" s="31">
        <f t="shared" si="24"/>
        <v>551.61611828732532</v>
      </c>
      <c r="L443" s="31">
        <f t="shared" si="25"/>
        <v>961</v>
      </c>
      <c r="M443" s="31">
        <f t="shared" si="26"/>
        <v>32.549999999999997</v>
      </c>
      <c r="N443" s="35">
        <f t="shared" si="27"/>
        <v>2692.6692359038816</v>
      </c>
      <c r="AA443" s="40"/>
      <c r="AF443" s="39"/>
    </row>
    <row r="444" spans="2:32" x14ac:dyDescent="0.3">
      <c r="B444" s="42">
        <v>13183.4</v>
      </c>
      <c r="C444" s="31">
        <v>30</v>
      </c>
      <c r="D444" s="31">
        <v>2800</v>
      </c>
      <c r="E444" s="35">
        <v>288.41586002398236</v>
      </c>
      <c r="F444" s="31">
        <v>40</v>
      </c>
      <c r="G444" s="31" t="s">
        <v>33</v>
      </c>
      <c r="H444" s="41">
        <v>12672.98073847108</v>
      </c>
      <c r="J444" s="40"/>
      <c r="K444" s="31">
        <f t="shared" si="24"/>
        <v>388.3281591750432</v>
      </c>
      <c r="L444" s="31">
        <f t="shared" si="25"/>
        <v>0</v>
      </c>
      <c r="M444" s="31">
        <f t="shared" si="26"/>
        <v>84</v>
      </c>
      <c r="N444" s="35">
        <f t="shared" si="27"/>
        <v>12672.98073847108</v>
      </c>
      <c r="AA444" s="40"/>
      <c r="AF444" s="39"/>
    </row>
    <row r="445" spans="2:32" x14ac:dyDescent="0.3">
      <c r="B445" s="42">
        <v>6089.65</v>
      </c>
      <c r="C445" s="31">
        <v>23</v>
      </c>
      <c r="D445" s="31">
        <v>2800</v>
      </c>
      <c r="E445" s="35">
        <v>174.28469148108047</v>
      </c>
      <c r="F445" s="31">
        <v>47</v>
      </c>
      <c r="G445" s="31" t="s">
        <v>32</v>
      </c>
      <c r="H445" s="41">
        <v>4969.7990638798374</v>
      </c>
      <c r="J445" s="40"/>
      <c r="K445" s="31">
        <f t="shared" si="24"/>
        <v>755.08639847628774</v>
      </c>
      <c r="L445" s="31">
        <f t="shared" si="25"/>
        <v>529</v>
      </c>
      <c r="M445" s="31">
        <f t="shared" si="26"/>
        <v>64.400000000000006</v>
      </c>
      <c r="N445" s="35">
        <f t="shared" si="27"/>
        <v>4969.7990638798374</v>
      </c>
      <c r="AA445" s="40"/>
      <c r="AF445" s="39"/>
    </row>
    <row r="446" spans="2:32" x14ac:dyDescent="0.3">
      <c r="B446" s="42">
        <v>5170.88</v>
      </c>
      <c r="C446" s="31">
        <v>26</v>
      </c>
      <c r="D446" s="31">
        <v>3500</v>
      </c>
      <c r="E446" s="35">
        <v>416.10237982289249</v>
      </c>
      <c r="F446" s="31">
        <v>50</v>
      </c>
      <c r="G446" s="31" t="s">
        <v>32</v>
      </c>
      <c r="H446" s="41">
        <v>4332.2431429481285</v>
      </c>
      <c r="J446" s="40"/>
      <c r="K446" s="31">
        <f t="shared" si="24"/>
        <v>420.56957250397375</v>
      </c>
      <c r="L446" s="31">
        <f t="shared" si="25"/>
        <v>676</v>
      </c>
      <c r="M446" s="31">
        <f t="shared" si="26"/>
        <v>91</v>
      </c>
      <c r="N446" s="35">
        <f t="shared" si="27"/>
        <v>4332.2431429481285</v>
      </c>
      <c r="AA446" s="40"/>
      <c r="AF446" s="39"/>
    </row>
    <row r="447" spans="2:32" x14ac:dyDescent="0.3">
      <c r="B447" s="42">
        <v>38679.39</v>
      </c>
      <c r="C447" s="31">
        <v>46</v>
      </c>
      <c r="D447" s="31">
        <v>2800</v>
      </c>
      <c r="E447" s="35">
        <v>913.44393662648235</v>
      </c>
      <c r="F447" s="31">
        <v>24</v>
      </c>
      <c r="G447" s="31" t="s">
        <v>32</v>
      </c>
      <c r="H447" s="41">
        <v>37820.95989834128</v>
      </c>
      <c r="J447" s="40"/>
      <c r="K447" s="31">
        <f t="shared" si="24"/>
        <v>73.567733393887366</v>
      </c>
      <c r="L447" s="31">
        <f t="shared" si="25"/>
        <v>2116</v>
      </c>
      <c r="M447" s="31">
        <f t="shared" si="26"/>
        <v>128.80000000000001</v>
      </c>
      <c r="N447" s="35">
        <f t="shared" si="27"/>
        <v>37820.95989834128</v>
      </c>
      <c r="AA447" s="40"/>
      <c r="AF447" s="39"/>
    </row>
    <row r="448" spans="2:32" x14ac:dyDescent="0.3">
      <c r="B448" s="42">
        <v>31918.62</v>
      </c>
      <c r="C448" s="31">
        <v>41</v>
      </c>
      <c r="D448" s="31">
        <v>2800</v>
      </c>
      <c r="E448" s="35">
        <v>318.81311486814889</v>
      </c>
      <c r="F448" s="31">
        <v>34</v>
      </c>
      <c r="G448" s="31" t="s">
        <v>32</v>
      </c>
      <c r="H448" s="41">
        <v>30996.757681784216</v>
      </c>
      <c r="J448" s="40"/>
      <c r="K448" s="31">
        <f t="shared" si="24"/>
        <v>298.60754015521519</v>
      </c>
      <c r="L448" s="31">
        <f t="shared" si="25"/>
        <v>1681</v>
      </c>
      <c r="M448" s="31">
        <f t="shared" si="26"/>
        <v>114.8</v>
      </c>
      <c r="N448" s="35">
        <f t="shared" si="27"/>
        <v>30996.757681784216</v>
      </c>
      <c r="AA448" s="40"/>
      <c r="AF448" s="39"/>
    </row>
    <row r="449" spans="2:32" x14ac:dyDescent="0.3">
      <c r="B449" s="42">
        <v>20127.27</v>
      </c>
      <c r="C449" s="31">
        <v>34</v>
      </c>
      <c r="D449" s="31">
        <v>2800</v>
      </c>
      <c r="E449" s="35">
        <v>197.96274419001725</v>
      </c>
      <c r="F449" s="31">
        <v>50</v>
      </c>
      <c r="G449" s="31" t="s">
        <v>32</v>
      </c>
      <c r="H449" s="41">
        <v>18788.244781026668</v>
      </c>
      <c r="J449" s="40"/>
      <c r="K449" s="31">
        <f t="shared" si="24"/>
        <v>707.20377499727465</v>
      </c>
      <c r="L449" s="31">
        <f t="shared" si="25"/>
        <v>1156</v>
      </c>
      <c r="M449" s="31">
        <f t="shared" si="26"/>
        <v>95.2</v>
      </c>
      <c r="N449" s="35">
        <f t="shared" si="27"/>
        <v>18788.244781026668</v>
      </c>
      <c r="AA449" s="40"/>
      <c r="AF449" s="39"/>
    </row>
    <row r="450" spans="2:32" x14ac:dyDescent="0.3">
      <c r="B450" s="42">
        <v>9471</v>
      </c>
      <c r="C450" s="31">
        <v>41</v>
      </c>
      <c r="D450" s="31">
        <v>1050</v>
      </c>
      <c r="E450" s="35">
        <v>207.24394975088526</v>
      </c>
      <c r="F450" s="31">
        <v>24</v>
      </c>
      <c r="G450" s="31" t="s">
        <v>32</v>
      </c>
      <c r="H450" s="41">
        <v>8716.3336796813292</v>
      </c>
      <c r="J450" s="40"/>
      <c r="K450" s="31">
        <f t="shared" si="24"/>
        <v>121.5958296022215</v>
      </c>
      <c r="L450" s="31">
        <f t="shared" si="25"/>
        <v>1681</v>
      </c>
      <c r="M450" s="31">
        <f t="shared" si="26"/>
        <v>43.05</v>
      </c>
      <c r="N450" s="35">
        <f t="shared" si="27"/>
        <v>8716.3336796813292</v>
      </c>
      <c r="AA450" s="40"/>
      <c r="AF450" s="39"/>
    </row>
    <row r="451" spans="2:32" x14ac:dyDescent="0.3">
      <c r="B451" s="42">
        <v>8322.9</v>
      </c>
      <c r="C451" s="31">
        <v>29</v>
      </c>
      <c r="D451" s="31">
        <v>4550</v>
      </c>
      <c r="E451" s="35">
        <v>518.05751058978763</v>
      </c>
      <c r="F451" s="31">
        <v>31</v>
      </c>
      <c r="G451" s="31" t="s">
        <v>32</v>
      </c>
      <c r="H451" s="41">
        <v>7614.8857664759626</v>
      </c>
      <c r="J451" s="40"/>
      <c r="K451" s="31">
        <f t="shared" si="24"/>
        <v>272.26706903528964</v>
      </c>
      <c r="L451" s="31">
        <f t="shared" si="25"/>
        <v>841</v>
      </c>
      <c r="M451" s="31">
        <f t="shared" si="26"/>
        <v>131.94999999999999</v>
      </c>
      <c r="N451" s="35">
        <f t="shared" si="27"/>
        <v>7614.8857664759626</v>
      </c>
      <c r="AA451" s="40"/>
      <c r="AF451" s="39"/>
    </row>
    <row r="452" spans="2:32" x14ac:dyDescent="0.3">
      <c r="B452" s="42">
        <v>5370.21</v>
      </c>
      <c r="C452" s="31">
        <v>30</v>
      </c>
      <c r="D452" s="31">
        <v>1050</v>
      </c>
      <c r="E452" s="35">
        <v>68.198116736385131</v>
      </c>
      <c r="F452" s="31">
        <v>50</v>
      </c>
      <c r="G452" s="31" t="s">
        <v>32</v>
      </c>
      <c r="H452" s="41">
        <v>4112.0726608282266</v>
      </c>
      <c r="J452" s="40"/>
      <c r="K452" s="31">
        <f t="shared" si="24"/>
        <v>769.81597897981464</v>
      </c>
      <c r="L452" s="31">
        <f t="shared" si="25"/>
        <v>900</v>
      </c>
      <c r="M452" s="31">
        <f t="shared" si="26"/>
        <v>31.5</v>
      </c>
      <c r="N452" s="35">
        <f t="shared" si="27"/>
        <v>4112.0726608282266</v>
      </c>
      <c r="AA452" s="40"/>
      <c r="AF452" s="39"/>
    </row>
    <row r="453" spans="2:32" x14ac:dyDescent="0.3">
      <c r="B453" s="42">
        <v>21629.439999999999</v>
      </c>
      <c r="C453" s="31">
        <v>40</v>
      </c>
      <c r="D453" s="31">
        <v>2800</v>
      </c>
      <c r="E453" s="35">
        <v>371.9510284725738</v>
      </c>
      <c r="F453" s="31">
        <v>35</v>
      </c>
      <c r="G453" s="31" t="s">
        <v>32</v>
      </c>
      <c r="H453" s="41">
        <v>20680.309411371989</v>
      </c>
      <c r="J453" s="40"/>
      <c r="K453" s="31">
        <f t="shared" si="24"/>
        <v>263.47554516098381</v>
      </c>
      <c r="L453" s="31">
        <f t="shared" si="25"/>
        <v>1600</v>
      </c>
      <c r="M453" s="31">
        <f t="shared" si="26"/>
        <v>112</v>
      </c>
      <c r="N453" s="35">
        <f t="shared" si="27"/>
        <v>20680.309411371989</v>
      </c>
      <c r="AA453" s="40"/>
      <c r="AF453" s="39"/>
    </row>
    <row r="454" spans="2:32" x14ac:dyDescent="0.3">
      <c r="B454" s="42">
        <v>16110.52</v>
      </c>
      <c r="C454" s="31">
        <v>36</v>
      </c>
      <c r="D454" s="31">
        <v>2800</v>
      </c>
      <c r="E454" s="35">
        <v>251.95124896394205</v>
      </c>
      <c r="F454" s="31">
        <v>49</v>
      </c>
      <c r="G454" s="31" t="s">
        <v>33</v>
      </c>
      <c r="H454" s="41">
        <v>15352.550114335194</v>
      </c>
      <c r="J454" s="40"/>
      <c r="K454" s="31">
        <f t="shared" si="24"/>
        <v>544.54979113691695</v>
      </c>
      <c r="L454" s="31">
        <f t="shared" si="25"/>
        <v>0</v>
      </c>
      <c r="M454" s="31">
        <f t="shared" si="26"/>
        <v>100.8</v>
      </c>
      <c r="N454" s="35">
        <f t="shared" si="27"/>
        <v>15352.550114335194</v>
      </c>
      <c r="AA454" s="40"/>
      <c r="AF454" s="39"/>
    </row>
    <row r="455" spans="2:32" x14ac:dyDescent="0.3">
      <c r="B455" s="42">
        <v>7100.24</v>
      </c>
      <c r="C455" s="31">
        <v>26</v>
      </c>
      <c r="D455" s="31">
        <v>2800</v>
      </c>
      <c r="E455" s="35">
        <v>179.96769481938469</v>
      </c>
      <c r="F455" s="31">
        <v>44</v>
      </c>
      <c r="G455" s="31" t="s">
        <v>32</v>
      </c>
      <c r="H455" s="41">
        <v>6009.0299743642463</v>
      </c>
      <c r="J455" s="40"/>
      <c r="K455" s="31">
        <f t="shared" si="24"/>
        <v>684.56730594701082</v>
      </c>
      <c r="L455" s="31">
        <f t="shared" si="25"/>
        <v>676</v>
      </c>
      <c r="M455" s="31">
        <f t="shared" si="26"/>
        <v>72.8</v>
      </c>
      <c r="N455" s="35">
        <f t="shared" si="27"/>
        <v>6009.0299743642463</v>
      </c>
      <c r="AA455" s="40"/>
      <c r="AF455" s="39"/>
    </row>
    <row r="456" spans="2:32" x14ac:dyDescent="0.3">
      <c r="B456" s="42">
        <v>12557.89</v>
      </c>
      <c r="C456" s="31">
        <v>35</v>
      </c>
      <c r="D456" s="31">
        <v>2800</v>
      </c>
      <c r="E456" s="35">
        <v>237.74415492008632</v>
      </c>
      <c r="F456" s="31">
        <v>35</v>
      </c>
      <c r="G456" s="31" t="s">
        <v>32</v>
      </c>
      <c r="H456" s="41">
        <v>11576.424426916352</v>
      </c>
      <c r="J456" s="40"/>
      <c r="K456" s="31">
        <f t="shared" si="24"/>
        <v>412.20782076825839</v>
      </c>
      <c r="L456" s="31">
        <f t="shared" si="25"/>
        <v>1225</v>
      </c>
      <c r="M456" s="31">
        <f t="shared" si="26"/>
        <v>98</v>
      </c>
      <c r="N456" s="35">
        <f t="shared" si="27"/>
        <v>11576.424426916352</v>
      </c>
      <c r="AA456" s="40"/>
      <c r="AF456" s="39"/>
    </row>
    <row r="457" spans="2:32" x14ac:dyDescent="0.3">
      <c r="B457" s="42">
        <v>4434.45</v>
      </c>
      <c r="C457" s="31">
        <v>34</v>
      </c>
      <c r="D457" s="31">
        <v>1050</v>
      </c>
      <c r="E457" s="35">
        <v>84.181525788936767</v>
      </c>
      <c r="F457" s="31">
        <v>36</v>
      </c>
      <c r="G457" s="31" t="s">
        <v>32</v>
      </c>
      <c r="H457" s="41">
        <v>3506.8979175552354</v>
      </c>
      <c r="J457" s="40"/>
      <c r="K457" s="31">
        <f t="shared" si="24"/>
        <v>449.02963739067462</v>
      </c>
      <c r="L457" s="31">
        <f t="shared" si="25"/>
        <v>1156</v>
      </c>
      <c r="M457" s="31">
        <f t="shared" si="26"/>
        <v>35.700000000000003</v>
      </c>
      <c r="N457" s="35">
        <f t="shared" si="27"/>
        <v>3506.8979175552354</v>
      </c>
      <c r="AA457" s="40"/>
      <c r="AF457" s="39"/>
    </row>
    <row r="458" spans="2:32" x14ac:dyDescent="0.3">
      <c r="B458" s="42">
        <v>4053.37</v>
      </c>
      <c r="C458" s="31">
        <v>22</v>
      </c>
      <c r="D458" s="31">
        <v>1925</v>
      </c>
      <c r="E458" s="35">
        <v>117.86719189070031</v>
      </c>
      <c r="F458" s="31">
        <v>50</v>
      </c>
      <c r="G458" s="31" t="s">
        <v>32</v>
      </c>
      <c r="H458" s="41">
        <v>2869.1604954125323</v>
      </c>
      <c r="J458" s="40"/>
      <c r="K458" s="31">
        <f t="shared" si="24"/>
        <v>816.59703990618357</v>
      </c>
      <c r="L458" s="31">
        <f t="shared" si="25"/>
        <v>484</v>
      </c>
      <c r="M458" s="31">
        <f t="shared" si="26"/>
        <v>42.35</v>
      </c>
      <c r="N458" s="35">
        <f t="shared" si="27"/>
        <v>2869.1604954125323</v>
      </c>
      <c r="AA458" s="40"/>
      <c r="AF458" s="39"/>
    </row>
    <row r="459" spans="2:32" x14ac:dyDescent="0.3">
      <c r="B459" s="42">
        <v>4919.18</v>
      </c>
      <c r="C459" s="31">
        <v>29</v>
      </c>
      <c r="D459" s="31">
        <v>1750</v>
      </c>
      <c r="E459" s="35">
        <v>125.41211229209794</v>
      </c>
      <c r="F459" s="31">
        <v>41</v>
      </c>
      <c r="G459" s="31" t="s">
        <v>32</v>
      </c>
      <c r="H459" s="41">
        <v>3905.9254276953734</v>
      </c>
      <c r="J459" s="40"/>
      <c r="K459" s="31">
        <f t="shared" si="24"/>
        <v>572.11379896773235</v>
      </c>
      <c r="L459" s="31">
        <f t="shared" si="25"/>
        <v>841</v>
      </c>
      <c r="M459" s="31">
        <f t="shared" si="26"/>
        <v>50.75</v>
      </c>
      <c r="N459" s="35">
        <f t="shared" si="27"/>
        <v>3905.9254276953734</v>
      </c>
      <c r="AA459" s="40"/>
      <c r="AF459" s="39"/>
    </row>
    <row r="460" spans="2:32" x14ac:dyDescent="0.3">
      <c r="B460" s="42">
        <v>7657.49</v>
      </c>
      <c r="C460" s="31">
        <v>26</v>
      </c>
      <c r="D460" s="31">
        <v>2800</v>
      </c>
      <c r="E460" s="35">
        <v>197.96377969831761</v>
      </c>
      <c r="F460" s="31">
        <v>44</v>
      </c>
      <c r="G460" s="31" t="s">
        <v>32</v>
      </c>
      <c r="H460" s="41">
        <v>6654.2513780552608</v>
      </c>
      <c r="J460" s="40"/>
      <c r="K460" s="31">
        <f t="shared" si="24"/>
        <v>622.3360666670834</v>
      </c>
      <c r="L460" s="31">
        <f t="shared" si="25"/>
        <v>676</v>
      </c>
      <c r="M460" s="31">
        <f t="shared" si="26"/>
        <v>72.8</v>
      </c>
      <c r="N460" s="35">
        <f t="shared" si="27"/>
        <v>6654.2513780552608</v>
      </c>
      <c r="AA460" s="40"/>
      <c r="AF460" s="39"/>
    </row>
    <row r="461" spans="2:32" x14ac:dyDescent="0.3">
      <c r="B461" s="42">
        <v>6126.91</v>
      </c>
      <c r="C461" s="31">
        <v>24</v>
      </c>
      <c r="D461" s="31">
        <v>2945.4785499999998</v>
      </c>
      <c r="E461" s="35">
        <v>185.33269065902329</v>
      </c>
      <c r="F461" s="31">
        <v>36</v>
      </c>
      <c r="G461" s="31" t="s">
        <v>33</v>
      </c>
      <c r="H461" s="41">
        <v>5310.454692160296</v>
      </c>
      <c r="J461" s="40"/>
      <c r="K461" s="31">
        <f t="shared" si="24"/>
        <v>572.14529947708047</v>
      </c>
      <c r="L461" s="31">
        <f t="shared" si="25"/>
        <v>0</v>
      </c>
      <c r="M461" s="31">
        <f t="shared" si="26"/>
        <v>70.691485200000002</v>
      </c>
      <c r="N461" s="35">
        <f t="shared" si="27"/>
        <v>5310.454692160296</v>
      </c>
      <c r="AA461" s="40"/>
      <c r="AF461" s="39"/>
    </row>
    <row r="462" spans="2:32" x14ac:dyDescent="0.3">
      <c r="B462" s="42">
        <v>3250.29</v>
      </c>
      <c r="C462" s="31">
        <v>23</v>
      </c>
      <c r="D462" s="31">
        <v>1050</v>
      </c>
      <c r="E462" s="35">
        <v>61.094361959400487</v>
      </c>
      <c r="F462" s="31">
        <v>50</v>
      </c>
      <c r="G462" s="31" t="s">
        <v>33</v>
      </c>
      <c r="H462" s="41">
        <v>2146.9391843719241</v>
      </c>
      <c r="J462" s="40"/>
      <c r="K462" s="31">
        <f t="shared" si="24"/>
        <v>859.32643072511723</v>
      </c>
      <c r="L462" s="31">
        <f t="shared" si="25"/>
        <v>0</v>
      </c>
      <c r="M462" s="31">
        <f t="shared" si="26"/>
        <v>24.15</v>
      </c>
      <c r="N462" s="35">
        <f t="shared" si="27"/>
        <v>2146.9391843719241</v>
      </c>
      <c r="AA462" s="40"/>
      <c r="AF462" s="39"/>
    </row>
    <row r="463" spans="2:32" x14ac:dyDescent="0.3">
      <c r="B463" s="42">
        <v>15683.27</v>
      </c>
      <c r="C463" s="31">
        <v>31</v>
      </c>
      <c r="D463" s="31">
        <v>4600.8549999999996</v>
      </c>
      <c r="E463" s="35">
        <v>335.27515798271423</v>
      </c>
      <c r="F463" s="31">
        <v>44</v>
      </c>
      <c r="G463" s="31" t="s">
        <v>32</v>
      </c>
      <c r="H463" s="41">
        <v>14555.447098623092</v>
      </c>
      <c r="J463" s="40"/>
      <c r="K463" s="31">
        <f t="shared" si="24"/>
        <v>603.79546524719569</v>
      </c>
      <c r="L463" s="31">
        <f t="shared" si="25"/>
        <v>961</v>
      </c>
      <c r="M463" s="31">
        <f t="shared" si="26"/>
        <v>142.62650499999998</v>
      </c>
      <c r="N463" s="35">
        <f t="shared" si="27"/>
        <v>14555.447098623092</v>
      </c>
      <c r="AA463" s="40"/>
      <c r="AF463" s="39"/>
    </row>
    <row r="464" spans="2:32" x14ac:dyDescent="0.3">
      <c r="B464" s="42">
        <v>15431.95</v>
      </c>
      <c r="C464" s="31">
        <v>31</v>
      </c>
      <c r="D464" s="31">
        <v>2800</v>
      </c>
      <c r="E464" s="35">
        <v>184.70302822269048</v>
      </c>
      <c r="F464" s="31">
        <v>49</v>
      </c>
      <c r="G464" s="31" t="s">
        <v>32</v>
      </c>
      <c r="H464" s="41">
        <v>14139.282292680395</v>
      </c>
      <c r="J464" s="40"/>
      <c r="K464" s="31">
        <f t="shared" si="24"/>
        <v>742.81402595404336</v>
      </c>
      <c r="L464" s="31">
        <f t="shared" si="25"/>
        <v>961</v>
      </c>
      <c r="M464" s="31">
        <f t="shared" si="26"/>
        <v>86.8</v>
      </c>
      <c r="N464" s="35">
        <f t="shared" si="27"/>
        <v>14139.282292680395</v>
      </c>
      <c r="AA464" s="40"/>
      <c r="AF464" s="39"/>
    </row>
    <row r="465" spans="2:32" x14ac:dyDescent="0.3">
      <c r="B465" s="42">
        <v>12671.1</v>
      </c>
      <c r="C465" s="31">
        <v>29</v>
      </c>
      <c r="D465" s="31">
        <v>4550</v>
      </c>
      <c r="E465" s="35">
        <v>353.96689637582779</v>
      </c>
      <c r="F465" s="31">
        <v>46</v>
      </c>
      <c r="G465" s="31" t="s">
        <v>32</v>
      </c>
      <c r="H465" s="41">
        <v>11543.784653589682</v>
      </c>
      <c r="J465" s="40"/>
      <c r="K465" s="31">
        <f t="shared" si="24"/>
        <v>591.29823196170776</v>
      </c>
      <c r="L465" s="31">
        <f t="shared" si="25"/>
        <v>841</v>
      </c>
      <c r="M465" s="31">
        <f t="shared" si="26"/>
        <v>131.94999999999999</v>
      </c>
      <c r="N465" s="35">
        <f t="shared" si="27"/>
        <v>11543.784653589682</v>
      </c>
      <c r="AA465" s="40"/>
      <c r="AF465" s="39"/>
    </row>
    <row r="466" spans="2:32" x14ac:dyDescent="0.3">
      <c r="B466" s="42">
        <v>7070.29</v>
      </c>
      <c r="C466" s="31">
        <v>24</v>
      </c>
      <c r="D466" s="31">
        <v>2800</v>
      </c>
      <c r="E466" s="35">
        <v>193.79626876947799</v>
      </c>
      <c r="F466" s="31">
        <v>46</v>
      </c>
      <c r="G466" s="31" t="s">
        <v>32</v>
      </c>
      <c r="H466" s="41">
        <v>5983.4763963493842</v>
      </c>
      <c r="J466" s="40"/>
      <c r="K466" s="31">
        <f t="shared" si="24"/>
        <v>664.61547901734116</v>
      </c>
      <c r="L466" s="31">
        <f t="shared" si="25"/>
        <v>576</v>
      </c>
      <c r="M466" s="31">
        <f t="shared" si="26"/>
        <v>67.2</v>
      </c>
      <c r="N466" s="35">
        <f t="shared" si="27"/>
        <v>5983.4763963493842</v>
      </c>
      <c r="AA466" s="40"/>
      <c r="AF466" s="39"/>
    </row>
    <row r="467" spans="2:32" x14ac:dyDescent="0.3">
      <c r="B467" s="42">
        <v>1623.33</v>
      </c>
      <c r="C467" s="31">
        <v>29</v>
      </c>
      <c r="D467" s="31">
        <v>175</v>
      </c>
      <c r="E467" s="35">
        <v>20.695622979940993</v>
      </c>
      <c r="F467" s="31">
        <v>50</v>
      </c>
      <c r="G467" s="31" t="s">
        <v>33</v>
      </c>
      <c r="H467" s="41">
        <v>1013.5154923362252</v>
      </c>
      <c r="J467" s="40"/>
      <c r="K467" s="31">
        <f t="shared" si="24"/>
        <v>422.79471405527835</v>
      </c>
      <c r="L467" s="31">
        <f t="shared" si="25"/>
        <v>0</v>
      </c>
      <c r="M467" s="31">
        <f t="shared" si="26"/>
        <v>5.0750000000000002</v>
      </c>
      <c r="N467" s="35">
        <f t="shared" si="27"/>
        <v>1013.5154923362252</v>
      </c>
      <c r="AA467" s="40"/>
      <c r="AF467" s="39"/>
    </row>
    <row r="468" spans="2:32" x14ac:dyDescent="0.3">
      <c r="B468" s="42">
        <v>4872.3100000000004</v>
      </c>
      <c r="C468" s="31">
        <v>25</v>
      </c>
      <c r="D468" s="31">
        <v>1925</v>
      </c>
      <c r="E468" s="35">
        <v>122.42543477586636</v>
      </c>
      <c r="F468" s="31">
        <v>50</v>
      </c>
      <c r="G468" s="31" t="s">
        <v>33</v>
      </c>
      <c r="H468" s="41">
        <v>3871.8877243451234</v>
      </c>
      <c r="J468" s="40"/>
      <c r="K468" s="31">
        <f t="shared" si="24"/>
        <v>786.19283791976932</v>
      </c>
      <c r="L468" s="31">
        <f t="shared" si="25"/>
        <v>0</v>
      </c>
      <c r="M468" s="31">
        <f t="shared" si="26"/>
        <v>48.125</v>
      </c>
      <c r="N468" s="35">
        <f t="shared" si="27"/>
        <v>3871.8877243451234</v>
      </c>
      <c r="AA468" s="40"/>
      <c r="AF468" s="39"/>
    </row>
    <row r="469" spans="2:32" x14ac:dyDescent="0.3">
      <c r="B469" s="42">
        <v>36847.78</v>
      </c>
      <c r="C469" s="31">
        <v>53</v>
      </c>
      <c r="D469" s="31">
        <v>1400</v>
      </c>
      <c r="E469" s="35">
        <v>469.24003664544784</v>
      </c>
      <c r="F469" s="31">
        <v>32</v>
      </c>
      <c r="G469" s="31" t="s">
        <v>33</v>
      </c>
      <c r="H469" s="41">
        <v>36622.354481976668</v>
      </c>
      <c r="J469" s="40"/>
      <c r="K469" s="31">
        <f t="shared" si="24"/>
        <v>95.473524212194079</v>
      </c>
      <c r="L469" s="31">
        <f t="shared" si="25"/>
        <v>0</v>
      </c>
      <c r="M469" s="31">
        <f t="shared" si="26"/>
        <v>74.2</v>
      </c>
      <c r="N469" s="35">
        <f t="shared" si="27"/>
        <v>36622.354481976668</v>
      </c>
      <c r="AA469" s="40"/>
      <c r="AF469" s="39"/>
    </row>
    <row r="470" spans="2:32" x14ac:dyDescent="0.3">
      <c r="B470" s="42">
        <v>14496.14</v>
      </c>
      <c r="C470" s="31">
        <v>32</v>
      </c>
      <c r="D470" s="31">
        <v>2800</v>
      </c>
      <c r="E470" s="35">
        <v>187.54435357857321</v>
      </c>
      <c r="F470" s="31">
        <v>38</v>
      </c>
      <c r="G470" s="31" t="s">
        <v>32</v>
      </c>
      <c r="H470" s="41">
        <v>13372.138168864547</v>
      </c>
      <c r="J470" s="40"/>
      <c r="K470" s="31">
        <f t="shared" si="24"/>
        <v>567.3324628001817</v>
      </c>
      <c r="L470" s="31">
        <f t="shared" si="25"/>
        <v>1024</v>
      </c>
      <c r="M470" s="31">
        <f t="shared" si="26"/>
        <v>89.6</v>
      </c>
      <c r="N470" s="35">
        <f t="shared" si="27"/>
        <v>13372.138168864547</v>
      </c>
      <c r="AA470" s="40"/>
      <c r="AF470" s="39"/>
    </row>
    <row r="471" spans="2:32" x14ac:dyDescent="0.3">
      <c r="B471" s="42">
        <v>5865.29</v>
      </c>
      <c r="C471" s="31">
        <v>31</v>
      </c>
      <c r="D471" s="31">
        <v>1050</v>
      </c>
      <c r="E471" s="35">
        <v>69.263635583508943</v>
      </c>
      <c r="F471" s="31">
        <v>49</v>
      </c>
      <c r="G471" s="31" t="s">
        <v>32</v>
      </c>
      <c r="H471" s="41">
        <v>4611.3868517424407</v>
      </c>
      <c r="J471" s="40"/>
      <c r="K471" s="31">
        <f t="shared" si="24"/>
        <v>742.81402595404313</v>
      </c>
      <c r="L471" s="31">
        <f t="shared" si="25"/>
        <v>961</v>
      </c>
      <c r="M471" s="31">
        <f t="shared" si="26"/>
        <v>32.549999999999997</v>
      </c>
      <c r="N471" s="35">
        <f t="shared" si="27"/>
        <v>4611.3868517424407</v>
      </c>
      <c r="AA471" s="40"/>
      <c r="AF471" s="39"/>
    </row>
    <row r="472" spans="2:32" x14ac:dyDescent="0.3">
      <c r="B472" s="42">
        <v>6457.16</v>
      </c>
      <c r="C472" s="31">
        <v>36</v>
      </c>
      <c r="D472" s="31">
        <v>1050</v>
      </c>
      <c r="E472" s="35">
        <v>101.56747722425214</v>
      </c>
      <c r="F472" s="31">
        <v>49</v>
      </c>
      <c r="G472" s="31" t="s">
        <v>32</v>
      </c>
      <c r="H472" s="41">
        <v>5379.4542551345103</v>
      </c>
      <c r="J472" s="40"/>
      <c r="K472" s="31">
        <f t="shared" si="24"/>
        <v>506.55979065427488</v>
      </c>
      <c r="L472" s="31">
        <f t="shared" si="25"/>
        <v>1296</v>
      </c>
      <c r="M472" s="31">
        <f t="shared" si="26"/>
        <v>37.799999999999997</v>
      </c>
      <c r="N472" s="35">
        <f t="shared" si="27"/>
        <v>5379.4542551345103</v>
      </c>
      <c r="AA472" s="40"/>
      <c r="AF472" s="39"/>
    </row>
    <row r="473" spans="2:32" x14ac:dyDescent="0.3">
      <c r="B473" s="42">
        <v>3409.35</v>
      </c>
      <c r="C473" s="31">
        <v>25</v>
      </c>
      <c r="D473" s="31">
        <v>1050</v>
      </c>
      <c r="E473" s="35">
        <v>64.291113233361159</v>
      </c>
      <c r="F473" s="31">
        <v>45</v>
      </c>
      <c r="G473" s="31" t="s">
        <v>32</v>
      </c>
      <c r="H473" s="41">
        <v>2304.232283453086</v>
      </c>
      <c r="J473" s="40"/>
      <c r="K473" s="31">
        <f t="shared" ref="K473:K536" si="28">D473*F473/E473</f>
        <v>734.93827721560763</v>
      </c>
      <c r="L473" s="31">
        <f t="shared" ref="L473:L536" si="29">IF(G473="F",0,C473^2)</f>
        <v>625</v>
      </c>
      <c r="M473" s="31">
        <f t="shared" ref="M473:M536" si="30">C473*D473/1000</f>
        <v>26.25</v>
      </c>
      <c r="N473" s="35">
        <f t="shared" ref="N473:N536" si="31">H473</f>
        <v>2304.232283453086</v>
      </c>
      <c r="AA473" s="40"/>
      <c r="AF473" s="39"/>
    </row>
    <row r="474" spans="2:32" x14ac:dyDescent="0.3">
      <c r="B474" s="42">
        <v>10180.57</v>
      </c>
      <c r="C474" s="31">
        <v>29</v>
      </c>
      <c r="D474" s="31">
        <v>2800</v>
      </c>
      <c r="E474" s="35">
        <v>206.2987353742366</v>
      </c>
      <c r="F474" s="31">
        <v>50</v>
      </c>
      <c r="G474" s="31" t="s">
        <v>32</v>
      </c>
      <c r="H474" s="41">
        <v>9007.0724524246107</v>
      </c>
      <c r="J474" s="40"/>
      <c r="K474" s="31">
        <f t="shared" si="28"/>
        <v>678.62752404193236</v>
      </c>
      <c r="L474" s="31">
        <f t="shared" si="29"/>
        <v>841</v>
      </c>
      <c r="M474" s="31">
        <f t="shared" si="30"/>
        <v>81.2</v>
      </c>
      <c r="N474" s="35">
        <f t="shared" si="31"/>
        <v>9007.0724524246107</v>
      </c>
      <c r="AA474" s="40"/>
      <c r="AF474" s="39"/>
    </row>
    <row r="475" spans="2:32" x14ac:dyDescent="0.3">
      <c r="B475" s="42">
        <v>27651.51</v>
      </c>
      <c r="C475" s="31">
        <v>47</v>
      </c>
      <c r="D475" s="31">
        <v>2800</v>
      </c>
      <c r="E475" s="35">
        <v>679.07596021398774</v>
      </c>
      <c r="F475" s="31">
        <v>23</v>
      </c>
      <c r="G475" s="31" t="s">
        <v>32</v>
      </c>
      <c r="H475" s="41">
        <v>26711.771732680252</v>
      </c>
      <c r="J475" s="40"/>
      <c r="K475" s="31">
        <f t="shared" si="28"/>
        <v>94.834751593483773</v>
      </c>
      <c r="L475" s="31">
        <f t="shared" si="29"/>
        <v>2209</v>
      </c>
      <c r="M475" s="31">
        <f t="shared" si="30"/>
        <v>131.6</v>
      </c>
      <c r="N475" s="35">
        <f t="shared" si="31"/>
        <v>26711.771732680252</v>
      </c>
      <c r="AA475" s="40"/>
      <c r="AF475" s="39"/>
    </row>
    <row r="476" spans="2:32" x14ac:dyDescent="0.3">
      <c r="B476" s="42">
        <v>14099.49</v>
      </c>
      <c r="C476" s="31">
        <v>38</v>
      </c>
      <c r="D476" s="31">
        <v>1400</v>
      </c>
      <c r="E476" s="35">
        <v>377.56770410096379</v>
      </c>
      <c r="F476" s="31">
        <v>37</v>
      </c>
      <c r="G476" s="31" t="s">
        <v>32</v>
      </c>
      <c r="H476" s="41">
        <v>13448.686748094777</v>
      </c>
      <c r="J476" s="40"/>
      <c r="K476" s="31">
        <f t="shared" si="28"/>
        <v>137.1939375041155</v>
      </c>
      <c r="L476" s="31">
        <f t="shared" si="29"/>
        <v>1444</v>
      </c>
      <c r="M476" s="31">
        <f t="shared" si="30"/>
        <v>53.2</v>
      </c>
      <c r="N476" s="35">
        <f t="shared" si="31"/>
        <v>13448.686748094777</v>
      </c>
      <c r="AA476" s="40"/>
      <c r="AF476" s="39"/>
    </row>
    <row r="477" spans="2:32" x14ac:dyDescent="0.3">
      <c r="B477" s="42">
        <v>2705.53</v>
      </c>
      <c r="C477" s="31">
        <v>29</v>
      </c>
      <c r="D477" s="31">
        <v>1050</v>
      </c>
      <c r="E477" s="35">
        <v>119.55173321302793</v>
      </c>
      <c r="F477" s="31">
        <v>50</v>
      </c>
      <c r="G477" s="31" t="s">
        <v>32</v>
      </c>
      <c r="H477" s="41">
        <v>1817.2529280878152</v>
      </c>
      <c r="J477" s="40"/>
      <c r="K477" s="31">
        <f t="shared" si="28"/>
        <v>439.14043392788648</v>
      </c>
      <c r="L477" s="31">
        <f t="shared" si="29"/>
        <v>841</v>
      </c>
      <c r="M477" s="31">
        <f t="shared" si="30"/>
        <v>30.45</v>
      </c>
      <c r="N477" s="35">
        <f t="shared" si="31"/>
        <v>1817.2529280878152</v>
      </c>
      <c r="AA477" s="40"/>
      <c r="AF477" s="39"/>
    </row>
    <row r="478" spans="2:32" x14ac:dyDescent="0.3">
      <c r="B478" s="42">
        <v>2101.4899999999998</v>
      </c>
      <c r="C478" s="31">
        <v>33</v>
      </c>
      <c r="D478" s="31">
        <v>175</v>
      </c>
      <c r="E478" s="35">
        <v>22.111433596534702</v>
      </c>
      <c r="F478" s="31">
        <v>50</v>
      </c>
      <c r="G478" s="31" t="s">
        <v>32</v>
      </c>
      <c r="H478" s="41">
        <v>1282.1354691724553</v>
      </c>
      <c r="J478" s="40"/>
      <c r="K478" s="31">
        <f t="shared" si="28"/>
        <v>395.72287168984366</v>
      </c>
      <c r="L478" s="31">
        <f t="shared" si="29"/>
        <v>1089</v>
      </c>
      <c r="M478" s="31">
        <f t="shared" si="30"/>
        <v>5.7750000000000004</v>
      </c>
      <c r="N478" s="35">
        <f t="shared" si="31"/>
        <v>1282.1354691724553</v>
      </c>
      <c r="AA478" s="40"/>
      <c r="AF478" s="39"/>
    </row>
    <row r="479" spans="2:32" x14ac:dyDescent="0.3">
      <c r="B479" s="42">
        <v>15924.36</v>
      </c>
      <c r="C479" s="31">
        <v>33</v>
      </c>
      <c r="D479" s="31">
        <v>2800</v>
      </c>
      <c r="E479" s="35">
        <v>421.72864641127978</v>
      </c>
      <c r="F479" s="31">
        <v>50</v>
      </c>
      <c r="G479" s="31" t="s">
        <v>33</v>
      </c>
      <c r="H479" s="41">
        <v>15415.524070645328</v>
      </c>
      <c r="J479" s="40"/>
      <c r="K479" s="31">
        <f t="shared" si="28"/>
        <v>331.9670152628633</v>
      </c>
      <c r="L479" s="31">
        <f t="shared" si="29"/>
        <v>0</v>
      </c>
      <c r="M479" s="31">
        <f t="shared" si="30"/>
        <v>92.4</v>
      </c>
      <c r="N479" s="35">
        <f t="shared" si="31"/>
        <v>15415.524070645328</v>
      </c>
      <c r="AA479" s="40"/>
      <c r="AF479" s="39"/>
    </row>
    <row r="480" spans="2:32" x14ac:dyDescent="0.3">
      <c r="B480" s="42">
        <v>10942.96</v>
      </c>
      <c r="C480" s="31">
        <v>48</v>
      </c>
      <c r="D480" s="31">
        <v>1050</v>
      </c>
      <c r="E480" s="35">
        <v>284.12787893413918</v>
      </c>
      <c r="F480" s="31">
        <v>22</v>
      </c>
      <c r="G480" s="31" t="s">
        <v>33</v>
      </c>
      <c r="H480" s="41">
        <v>10810.014230416695</v>
      </c>
      <c r="J480" s="40"/>
      <c r="K480" s="31">
        <f t="shared" si="28"/>
        <v>81.301419933362396</v>
      </c>
      <c r="L480" s="31">
        <f t="shared" si="29"/>
        <v>0</v>
      </c>
      <c r="M480" s="31">
        <f t="shared" si="30"/>
        <v>50.4</v>
      </c>
      <c r="N480" s="35">
        <f t="shared" si="31"/>
        <v>10810.014230416695</v>
      </c>
      <c r="AA480" s="40"/>
      <c r="AF480" s="39"/>
    </row>
    <row r="481" spans="2:32" x14ac:dyDescent="0.3">
      <c r="B481" s="42">
        <v>10097.48</v>
      </c>
      <c r="C481" s="31">
        <v>33</v>
      </c>
      <c r="D481" s="31">
        <v>2800</v>
      </c>
      <c r="E481" s="35">
        <v>214.06541420014958</v>
      </c>
      <c r="F481" s="31">
        <v>32</v>
      </c>
      <c r="G481" s="31" t="s">
        <v>32</v>
      </c>
      <c r="H481" s="41">
        <v>9162.9027940246033</v>
      </c>
      <c r="J481" s="40"/>
      <c r="K481" s="31">
        <f t="shared" si="28"/>
        <v>418.56364483159649</v>
      </c>
      <c r="L481" s="31">
        <f t="shared" si="29"/>
        <v>1089</v>
      </c>
      <c r="M481" s="31">
        <f t="shared" si="30"/>
        <v>92.4</v>
      </c>
      <c r="N481" s="35">
        <f t="shared" si="31"/>
        <v>9162.9027940246033</v>
      </c>
      <c r="AA481" s="40"/>
      <c r="AF481" s="39"/>
    </row>
    <row r="482" spans="2:32" x14ac:dyDescent="0.3">
      <c r="B482" s="42">
        <v>15086.23</v>
      </c>
      <c r="C482" s="31">
        <v>47</v>
      </c>
      <c r="D482" s="31">
        <v>1050</v>
      </c>
      <c r="E482" s="35">
        <v>492.04926597429306</v>
      </c>
      <c r="F482" s="31">
        <v>23</v>
      </c>
      <c r="G482" s="31" t="s">
        <v>32</v>
      </c>
      <c r="H482" s="41">
        <v>14315.405431105575</v>
      </c>
      <c r="J482" s="40"/>
      <c r="K482" s="31">
        <f t="shared" si="28"/>
        <v>49.080451227137303</v>
      </c>
      <c r="L482" s="31">
        <f t="shared" si="29"/>
        <v>2209</v>
      </c>
      <c r="M482" s="31">
        <f t="shared" si="30"/>
        <v>49.35</v>
      </c>
      <c r="N482" s="35">
        <f t="shared" si="31"/>
        <v>14315.405431105575</v>
      </c>
      <c r="AA482" s="40"/>
      <c r="AF482" s="39"/>
    </row>
    <row r="483" spans="2:32" x14ac:dyDescent="0.3">
      <c r="B483" s="42">
        <v>3203.07</v>
      </c>
      <c r="C483" s="31">
        <v>31</v>
      </c>
      <c r="D483" s="31">
        <v>1050</v>
      </c>
      <c r="E483" s="35">
        <v>74.236409420273688</v>
      </c>
      <c r="F483" s="31">
        <v>29</v>
      </c>
      <c r="G483" s="31" t="s">
        <v>33</v>
      </c>
      <c r="H483" s="41">
        <v>2596.8340392159625</v>
      </c>
      <c r="J483" s="40"/>
      <c r="K483" s="31">
        <f t="shared" si="28"/>
        <v>410.17608795724186</v>
      </c>
      <c r="L483" s="31">
        <f t="shared" si="29"/>
        <v>0</v>
      </c>
      <c r="M483" s="31">
        <f t="shared" si="30"/>
        <v>32.549999999999997</v>
      </c>
      <c r="N483" s="35">
        <f t="shared" si="31"/>
        <v>2596.8340392159625</v>
      </c>
      <c r="AA483" s="40"/>
      <c r="AF483" s="39"/>
    </row>
    <row r="484" spans="2:32" x14ac:dyDescent="0.3">
      <c r="B484" s="42">
        <v>2969.43</v>
      </c>
      <c r="C484" s="31">
        <v>27</v>
      </c>
      <c r="D484" s="31">
        <v>1050</v>
      </c>
      <c r="E484" s="35">
        <v>68.198256023348691</v>
      </c>
      <c r="F484" s="31">
        <v>48</v>
      </c>
      <c r="G484" s="31" t="s">
        <v>32</v>
      </c>
      <c r="H484" s="41">
        <v>1823.5067971855642</v>
      </c>
      <c r="J484" s="40"/>
      <c r="K484" s="31">
        <f t="shared" si="28"/>
        <v>739.02183045186382</v>
      </c>
      <c r="L484" s="31">
        <f t="shared" si="29"/>
        <v>729</v>
      </c>
      <c r="M484" s="31">
        <f t="shared" si="30"/>
        <v>28.35</v>
      </c>
      <c r="N484" s="35">
        <f t="shared" si="31"/>
        <v>1823.5067971855642</v>
      </c>
      <c r="AA484" s="40"/>
      <c r="AF484" s="39"/>
    </row>
    <row r="485" spans="2:32" x14ac:dyDescent="0.3">
      <c r="B485" s="42">
        <v>7253.53</v>
      </c>
      <c r="C485" s="31">
        <v>38</v>
      </c>
      <c r="D485" s="31">
        <v>1050</v>
      </c>
      <c r="E485" s="35">
        <v>89.153169146161247</v>
      </c>
      <c r="F485" s="31">
        <v>27</v>
      </c>
      <c r="G485" s="31" t="s">
        <v>32</v>
      </c>
      <c r="H485" s="41">
        <v>6364.4254975065833</v>
      </c>
      <c r="J485" s="40"/>
      <c r="K485" s="31">
        <f t="shared" si="28"/>
        <v>317.99206098351794</v>
      </c>
      <c r="L485" s="31">
        <f t="shared" si="29"/>
        <v>1444</v>
      </c>
      <c r="M485" s="31">
        <f t="shared" si="30"/>
        <v>39.9</v>
      </c>
      <c r="N485" s="35">
        <f t="shared" si="31"/>
        <v>6364.4254975065833</v>
      </c>
      <c r="AA485" s="40"/>
      <c r="AF485" s="39"/>
    </row>
    <row r="486" spans="2:32" x14ac:dyDescent="0.3">
      <c r="B486" s="42">
        <v>7450.56</v>
      </c>
      <c r="C486" s="31">
        <v>26</v>
      </c>
      <c r="D486" s="31">
        <v>2800</v>
      </c>
      <c r="E486" s="35">
        <v>179.96769481938469</v>
      </c>
      <c r="F486" s="31">
        <v>49</v>
      </c>
      <c r="G486" s="31" t="s">
        <v>32</v>
      </c>
      <c r="H486" s="41">
        <v>6250.230803011078</v>
      </c>
      <c r="J486" s="40"/>
      <c r="K486" s="31">
        <f t="shared" si="28"/>
        <v>762.35904525917124</v>
      </c>
      <c r="L486" s="31">
        <f t="shared" si="29"/>
        <v>676</v>
      </c>
      <c r="M486" s="31">
        <f t="shared" si="30"/>
        <v>72.8</v>
      </c>
      <c r="N486" s="35">
        <f t="shared" si="31"/>
        <v>6250.230803011078</v>
      </c>
      <c r="AA486" s="40"/>
      <c r="AF486" s="39"/>
    </row>
    <row r="487" spans="2:32" x14ac:dyDescent="0.3">
      <c r="B487" s="42">
        <v>3384.23</v>
      </c>
      <c r="C487" s="31">
        <v>30</v>
      </c>
      <c r="D487" s="31">
        <v>1050</v>
      </c>
      <c r="E487" s="35">
        <v>81.689116433114108</v>
      </c>
      <c r="F487" s="31">
        <v>45</v>
      </c>
      <c r="G487" s="31" t="s">
        <v>32</v>
      </c>
      <c r="H487" s="41">
        <v>2311.9334152073889</v>
      </c>
      <c r="J487" s="40"/>
      <c r="K487" s="31">
        <f t="shared" si="28"/>
        <v>578.41242583016094</v>
      </c>
      <c r="L487" s="31">
        <f t="shared" si="29"/>
        <v>900</v>
      </c>
      <c r="M487" s="31">
        <f t="shared" si="30"/>
        <v>31.5</v>
      </c>
      <c r="N487" s="35">
        <f t="shared" si="31"/>
        <v>2311.9334152073889</v>
      </c>
      <c r="AA487" s="40"/>
      <c r="AF487" s="39"/>
    </row>
    <row r="488" spans="2:32" x14ac:dyDescent="0.3">
      <c r="B488" s="42">
        <v>13182.59</v>
      </c>
      <c r="C488" s="31">
        <v>39</v>
      </c>
      <c r="D488" s="31">
        <v>1050</v>
      </c>
      <c r="E488" s="35">
        <v>234.41154276619895</v>
      </c>
      <c r="F488" s="31">
        <v>36</v>
      </c>
      <c r="G488" s="31" t="s">
        <v>32</v>
      </c>
      <c r="H488" s="41">
        <v>12472.600397877033</v>
      </c>
      <c r="J488" s="40"/>
      <c r="K488" s="31">
        <f t="shared" si="28"/>
        <v>161.25485781944431</v>
      </c>
      <c r="L488" s="31">
        <f t="shared" si="29"/>
        <v>1521</v>
      </c>
      <c r="M488" s="31">
        <f t="shared" si="30"/>
        <v>40.950000000000003</v>
      </c>
      <c r="N488" s="35">
        <f t="shared" si="31"/>
        <v>12472.600397877033</v>
      </c>
      <c r="AA488" s="40"/>
      <c r="AF488" s="39"/>
    </row>
    <row r="489" spans="2:32" x14ac:dyDescent="0.3">
      <c r="B489" s="42">
        <v>21629.01</v>
      </c>
      <c r="C489" s="31">
        <v>40</v>
      </c>
      <c r="D489" s="31">
        <v>2800</v>
      </c>
      <c r="E489" s="35">
        <v>371.9510284725738</v>
      </c>
      <c r="F489" s="31">
        <v>35</v>
      </c>
      <c r="G489" s="31" t="s">
        <v>32</v>
      </c>
      <c r="H489" s="41">
        <v>20680.309411371989</v>
      </c>
      <c r="J489" s="40"/>
      <c r="K489" s="31">
        <f t="shared" si="28"/>
        <v>263.47554516098381</v>
      </c>
      <c r="L489" s="31">
        <f t="shared" si="29"/>
        <v>1600</v>
      </c>
      <c r="M489" s="31">
        <f t="shared" si="30"/>
        <v>112</v>
      </c>
      <c r="N489" s="35">
        <f t="shared" si="31"/>
        <v>20680.309411371989</v>
      </c>
      <c r="AA489" s="40"/>
      <c r="AF489" s="39"/>
    </row>
    <row r="490" spans="2:32" x14ac:dyDescent="0.3">
      <c r="B490" s="42">
        <v>4716.34</v>
      </c>
      <c r="C490" s="31">
        <v>29</v>
      </c>
      <c r="D490" s="31">
        <v>1925</v>
      </c>
      <c r="E490" s="35">
        <v>178.15552400372789</v>
      </c>
      <c r="F490" s="31">
        <v>31</v>
      </c>
      <c r="G490" s="31" t="s">
        <v>32</v>
      </c>
      <c r="H490" s="41">
        <v>3966.5028498956881</v>
      </c>
      <c r="J490" s="40"/>
      <c r="K490" s="31">
        <f t="shared" si="28"/>
        <v>334.96014414209969</v>
      </c>
      <c r="L490" s="31">
        <f t="shared" si="29"/>
        <v>841</v>
      </c>
      <c r="M490" s="31">
        <f t="shared" si="30"/>
        <v>55.825000000000003</v>
      </c>
      <c r="N490" s="35">
        <f t="shared" si="31"/>
        <v>3966.5028498956881</v>
      </c>
      <c r="AA490" s="40"/>
      <c r="AF490" s="39"/>
    </row>
    <row r="491" spans="2:32" x14ac:dyDescent="0.3">
      <c r="B491" s="42">
        <v>17138.669999999998</v>
      </c>
      <c r="C491" s="31">
        <v>37</v>
      </c>
      <c r="D491" s="31">
        <v>2800</v>
      </c>
      <c r="E491" s="35">
        <v>269.94687888385107</v>
      </c>
      <c r="F491" s="31">
        <v>48</v>
      </c>
      <c r="G491" s="31" t="s">
        <v>32</v>
      </c>
      <c r="H491" s="41">
        <v>15989.149489057127</v>
      </c>
      <c r="J491" s="40"/>
      <c r="K491" s="31">
        <f t="shared" si="28"/>
        <v>497.87573227630367</v>
      </c>
      <c r="L491" s="31">
        <f t="shared" si="29"/>
        <v>1369</v>
      </c>
      <c r="M491" s="31">
        <f t="shared" si="30"/>
        <v>103.6</v>
      </c>
      <c r="N491" s="35">
        <f t="shared" si="31"/>
        <v>15989.149489057127</v>
      </c>
      <c r="AA491" s="40"/>
      <c r="AF491" s="39"/>
    </row>
    <row r="492" spans="2:32" x14ac:dyDescent="0.3">
      <c r="B492" s="42">
        <v>9858.3799999999992</v>
      </c>
      <c r="C492" s="31">
        <v>35</v>
      </c>
      <c r="D492" s="31">
        <v>1750</v>
      </c>
      <c r="E492" s="35">
        <v>163.44835956047638</v>
      </c>
      <c r="F492" s="31">
        <v>45</v>
      </c>
      <c r="G492" s="31" t="s">
        <v>32</v>
      </c>
      <c r="H492" s="41">
        <v>8810.4693108860738</v>
      </c>
      <c r="J492" s="40"/>
      <c r="K492" s="31">
        <f t="shared" si="28"/>
        <v>481.80355074693955</v>
      </c>
      <c r="L492" s="31">
        <f t="shared" si="29"/>
        <v>1225</v>
      </c>
      <c r="M492" s="31">
        <f t="shared" si="30"/>
        <v>61.25</v>
      </c>
      <c r="N492" s="35">
        <f t="shared" si="31"/>
        <v>8810.4693108860738</v>
      </c>
      <c r="AA492" s="40"/>
      <c r="AF492" s="39"/>
    </row>
    <row r="493" spans="2:32" x14ac:dyDescent="0.3">
      <c r="B493" s="42">
        <v>39326.839999999997</v>
      </c>
      <c r="C493" s="31">
        <v>55</v>
      </c>
      <c r="D493" s="31">
        <v>1750</v>
      </c>
      <c r="E493" s="35">
        <v>713.77223937767917</v>
      </c>
      <c r="F493" s="31">
        <v>20</v>
      </c>
      <c r="G493" s="31" t="s">
        <v>32</v>
      </c>
      <c r="H493" s="41">
        <v>38255.478985212678</v>
      </c>
      <c r="J493" s="40"/>
      <c r="K493" s="31">
        <f t="shared" si="28"/>
        <v>49.035249718475541</v>
      </c>
      <c r="L493" s="31">
        <f t="shared" si="29"/>
        <v>3025</v>
      </c>
      <c r="M493" s="31">
        <f t="shared" si="30"/>
        <v>96.25</v>
      </c>
      <c r="N493" s="35">
        <f t="shared" si="31"/>
        <v>38255.478985212678</v>
      </c>
      <c r="AA493" s="40"/>
      <c r="AF493" s="39"/>
    </row>
    <row r="494" spans="2:32" x14ac:dyDescent="0.3">
      <c r="B494" s="42">
        <v>6963.52</v>
      </c>
      <c r="C494" s="31">
        <v>37</v>
      </c>
      <c r="D494" s="31">
        <v>1134.5617500000001</v>
      </c>
      <c r="E494" s="35">
        <v>120.32028440450242</v>
      </c>
      <c r="F494" s="31">
        <v>38</v>
      </c>
      <c r="G494" s="31" t="s">
        <v>32</v>
      </c>
      <c r="H494" s="41">
        <v>6048.5882389456983</v>
      </c>
      <c r="J494" s="40"/>
      <c r="K494" s="31">
        <f t="shared" si="28"/>
        <v>358.32151422662935</v>
      </c>
      <c r="L494" s="31">
        <f t="shared" si="29"/>
        <v>1369</v>
      </c>
      <c r="M494" s="31">
        <f t="shared" si="30"/>
        <v>41.978784750000003</v>
      </c>
      <c r="N494" s="35">
        <f t="shared" si="31"/>
        <v>6048.5882389456983</v>
      </c>
      <c r="AA494" s="40"/>
      <c r="AF494" s="39"/>
    </row>
    <row r="495" spans="2:32" x14ac:dyDescent="0.3">
      <c r="B495" s="42">
        <v>5169.6400000000003</v>
      </c>
      <c r="C495" s="31">
        <v>30</v>
      </c>
      <c r="D495" s="31">
        <v>1050</v>
      </c>
      <c r="E495" s="35">
        <v>68.198116736385131</v>
      </c>
      <c r="F495" s="31">
        <v>45</v>
      </c>
      <c r="G495" s="31" t="s">
        <v>33</v>
      </c>
      <c r="H495" s="41">
        <v>4238.3941799127624</v>
      </c>
      <c r="J495" s="40"/>
      <c r="K495" s="31">
        <f t="shared" si="28"/>
        <v>692.83438108183316</v>
      </c>
      <c r="L495" s="31">
        <f t="shared" si="29"/>
        <v>0</v>
      </c>
      <c r="M495" s="31">
        <f t="shared" si="30"/>
        <v>31.5</v>
      </c>
      <c r="N495" s="35">
        <f t="shared" si="31"/>
        <v>4238.3941799127624</v>
      </c>
      <c r="AA495" s="40"/>
      <c r="AF495" s="39"/>
    </row>
    <row r="496" spans="2:32" x14ac:dyDescent="0.3">
      <c r="B496" s="42">
        <v>21708.400000000001</v>
      </c>
      <c r="C496" s="31">
        <v>56</v>
      </c>
      <c r="D496" s="31">
        <v>1050</v>
      </c>
      <c r="E496" s="35">
        <v>599.41274202203704</v>
      </c>
      <c r="F496" s="31">
        <v>24</v>
      </c>
      <c r="G496" s="31" t="s">
        <v>32</v>
      </c>
      <c r="H496" s="41">
        <v>20671.898096701367</v>
      </c>
      <c r="J496" s="40"/>
      <c r="K496" s="31">
        <f t="shared" si="28"/>
        <v>42.0411483329354</v>
      </c>
      <c r="L496" s="31">
        <f t="shared" si="29"/>
        <v>3136</v>
      </c>
      <c r="M496" s="31">
        <f t="shared" si="30"/>
        <v>58.8</v>
      </c>
      <c r="N496" s="35">
        <f t="shared" si="31"/>
        <v>20671.898096701367</v>
      </c>
      <c r="AA496" s="40"/>
      <c r="AF496" s="39"/>
    </row>
    <row r="497" spans="2:32" x14ac:dyDescent="0.3">
      <c r="B497" s="42">
        <v>7877.33</v>
      </c>
      <c r="C497" s="31">
        <v>36</v>
      </c>
      <c r="D497" s="31">
        <v>1050</v>
      </c>
      <c r="E497" s="35">
        <v>80.273941164263491</v>
      </c>
      <c r="F497" s="31">
        <v>39</v>
      </c>
      <c r="G497" s="31" t="s">
        <v>33</v>
      </c>
      <c r="H497" s="41">
        <v>7190.0071806799488</v>
      </c>
      <c r="J497" s="40"/>
      <c r="K497" s="31">
        <f t="shared" si="28"/>
        <v>510.12818613458336</v>
      </c>
      <c r="L497" s="31">
        <f t="shared" si="29"/>
        <v>0</v>
      </c>
      <c r="M497" s="31">
        <f t="shared" si="30"/>
        <v>37.799999999999997</v>
      </c>
      <c r="N497" s="35">
        <f t="shared" si="31"/>
        <v>7190.0071806799488</v>
      </c>
      <c r="AA497" s="40"/>
      <c r="AF497" s="39"/>
    </row>
    <row r="498" spans="2:32" x14ac:dyDescent="0.3">
      <c r="B498" s="42">
        <v>5808.65</v>
      </c>
      <c r="C498" s="31">
        <v>33</v>
      </c>
      <c r="D498" s="31">
        <v>1750</v>
      </c>
      <c r="E498" s="35">
        <v>133.79088387509347</v>
      </c>
      <c r="F498" s="31">
        <v>27</v>
      </c>
      <c r="G498" s="31" t="s">
        <v>32</v>
      </c>
      <c r="H498" s="41">
        <v>4955.725586285007</v>
      </c>
      <c r="J498" s="40"/>
      <c r="K498" s="31">
        <f t="shared" si="28"/>
        <v>353.16307532665957</v>
      </c>
      <c r="L498" s="31">
        <f t="shared" si="29"/>
        <v>1089</v>
      </c>
      <c r="M498" s="31">
        <f t="shared" si="30"/>
        <v>57.75</v>
      </c>
      <c r="N498" s="35">
        <f t="shared" si="31"/>
        <v>4955.725586285007</v>
      </c>
      <c r="AA498" s="40"/>
      <c r="AF498" s="39"/>
    </row>
    <row r="499" spans="2:32" x14ac:dyDescent="0.3">
      <c r="B499" s="42">
        <v>4273.32</v>
      </c>
      <c r="C499" s="31">
        <v>33</v>
      </c>
      <c r="D499" s="31">
        <v>1050</v>
      </c>
      <c r="E499" s="35">
        <v>80.274530325056091</v>
      </c>
      <c r="F499" s="31">
        <v>37</v>
      </c>
      <c r="G499" s="31" t="s">
        <v>32</v>
      </c>
      <c r="H499" s="41">
        <v>3263.1068657044179</v>
      </c>
      <c r="J499" s="40"/>
      <c r="K499" s="31">
        <f t="shared" si="28"/>
        <v>483.96421433653347</v>
      </c>
      <c r="L499" s="31">
        <f t="shared" si="29"/>
        <v>1089</v>
      </c>
      <c r="M499" s="31">
        <f t="shared" si="30"/>
        <v>34.65</v>
      </c>
      <c r="N499" s="35">
        <f t="shared" si="31"/>
        <v>3263.1068657044179</v>
      </c>
      <c r="AA499" s="40"/>
      <c r="AF499" s="39"/>
    </row>
    <row r="500" spans="2:32" x14ac:dyDescent="0.3">
      <c r="B500" s="42">
        <v>2550.38</v>
      </c>
      <c r="C500" s="31">
        <v>23</v>
      </c>
      <c r="D500" s="31">
        <v>1050</v>
      </c>
      <c r="E500" s="35">
        <v>108.65552098199025</v>
      </c>
      <c r="F500" s="31">
        <v>50</v>
      </c>
      <c r="G500" s="31" t="s">
        <v>33</v>
      </c>
      <c r="H500" s="41">
        <v>1867.7000790460197</v>
      </c>
      <c r="J500" s="40"/>
      <c r="K500" s="31">
        <f t="shared" si="28"/>
        <v>483.17839282830295</v>
      </c>
      <c r="L500" s="31">
        <f t="shared" si="29"/>
        <v>0</v>
      </c>
      <c r="M500" s="31">
        <f t="shared" si="30"/>
        <v>24.15</v>
      </c>
      <c r="N500" s="35">
        <f t="shared" si="31"/>
        <v>1867.7000790460197</v>
      </c>
      <c r="AA500" s="40"/>
      <c r="AF500" s="39"/>
    </row>
    <row r="501" spans="2:32" x14ac:dyDescent="0.3">
      <c r="B501" s="42">
        <v>23784.959999999999</v>
      </c>
      <c r="C501" s="31">
        <v>41</v>
      </c>
      <c r="D501" s="31">
        <v>3500</v>
      </c>
      <c r="E501" s="35">
        <v>460.5584599338062</v>
      </c>
      <c r="F501" s="31">
        <v>29</v>
      </c>
      <c r="G501" s="31" t="s">
        <v>32</v>
      </c>
      <c r="H501" s="41">
        <v>22856.571660771642</v>
      </c>
      <c r="J501" s="40"/>
      <c r="K501" s="31">
        <f t="shared" si="28"/>
        <v>220.38461743724801</v>
      </c>
      <c r="L501" s="31">
        <f t="shared" si="29"/>
        <v>1681</v>
      </c>
      <c r="M501" s="31">
        <f t="shared" si="30"/>
        <v>143.5</v>
      </c>
      <c r="N501" s="35">
        <f t="shared" si="31"/>
        <v>22856.571660771642</v>
      </c>
      <c r="AA501" s="40"/>
      <c r="AF501" s="39"/>
    </row>
    <row r="502" spans="2:32" x14ac:dyDescent="0.3">
      <c r="B502" s="42">
        <v>16525.060000000001</v>
      </c>
      <c r="C502" s="31">
        <v>39</v>
      </c>
      <c r="D502" s="31">
        <v>2800</v>
      </c>
      <c r="E502" s="35">
        <v>343.82219046271712</v>
      </c>
      <c r="F502" s="31">
        <v>26</v>
      </c>
      <c r="G502" s="31" t="s">
        <v>33</v>
      </c>
      <c r="H502" s="41">
        <v>16210.534833191856</v>
      </c>
      <c r="J502" s="40"/>
      <c r="K502" s="31">
        <f t="shared" si="28"/>
        <v>211.73735151307571</v>
      </c>
      <c r="L502" s="31">
        <f t="shared" si="29"/>
        <v>0</v>
      </c>
      <c r="M502" s="31">
        <f t="shared" si="30"/>
        <v>109.2</v>
      </c>
      <c r="N502" s="35">
        <f t="shared" si="31"/>
        <v>16210.534833191856</v>
      </c>
      <c r="AA502" s="40"/>
      <c r="AF502" s="39"/>
    </row>
    <row r="503" spans="2:32" x14ac:dyDescent="0.3">
      <c r="B503" s="42">
        <v>8954.65</v>
      </c>
      <c r="C503" s="31">
        <v>32</v>
      </c>
      <c r="D503" s="31">
        <v>2800</v>
      </c>
      <c r="E503" s="35">
        <v>268.8135639552857</v>
      </c>
      <c r="F503" s="31">
        <v>43</v>
      </c>
      <c r="G503" s="31" t="s">
        <v>33</v>
      </c>
      <c r="H503" s="41">
        <v>8366.372284775869</v>
      </c>
      <c r="J503" s="40"/>
      <c r="K503" s="31">
        <f t="shared" si="28"/>
        <v>447.89406542010386</v>
      </c>
      <c r="L503" s="31">
        <f t="shared" si="29"/>
        <v>0</v>
      </c>
      <c r="M503" s="31">
        <f t="shared" si="30"/>
        <v>89.6</v>
      </c>
      <c r="N503" s="35">
        <f t="shared" si="31"/>
        <v>8366.372284775869</v>
      </c>
      <c r="AA503" s="40"/>
      <c r="AF503" s="39"/>
    </row>
    <row r="504" spans="2:32" x14ac:dyDescent="0.3">
      <c r="B504" s="42">
        <v>8095.66</v>
      </c>
      <c r="C504" s="31">
        <v>29</v>
      </c>
      <c r="D504" s="31">
        <v>2800</v>
      </c>
      <c r="E504" s="35">
        <v>206.2987353742366</v>
      </c>
      <c r="F504" s="31">
        <v>31</v>
      </c>
      <c r="G504" s="31" t="s">
        <v>33</v>
      </c>
      <c r="H504" s="41">
        <v>7486.4431101850205</v>
      </c>
      <c r="J504" s="40"/>
      <c r="K504" s="31">
        <f t="shared" si="28"/>
        <v>420.74906490599807</v>
      </c>
      <c r="L504" s="31">
        <f t="shared" si="29"/>
        <v>0</v>
      </c>
      <c r="M504" s="31">
        <f t="shared" si="30"/>
        <v>81.2</v>
      </c>
      <c r="N504" s="35">
        <f t="shared" si="31"/>
        <v>7486.4431101850205</v>
      </c>
      <c r="AA504" s="40"/>
      <c r="AF504" s="39"/>
    </row>
    <row r="505" spans="2:32" x14ac:dyDescent="0.3">
      <c r="B505" s="42">
        <v>25366.81</v>
      </c>
      <c r="C505" s="31">
        <v>37</v>
      </c>
      <c r="D505" s="31">
        <v>2800</v>
      </c>
      <c r="E505" s="35">
        <v>224.4821413876235</v>
      </c>
      <c r="F505" s="31">
        <v>48</v>
      </c>
      <c r="G505" s="31" t="s">
        <v>32</v>
      </c>
      <c r="H505" s="41">
        <v>24149.905167766145</v>
      </c>
      <c r="J505" s="40"/>
      <c r="K505" s="31">
        <f t="shared" si="28"/>
        <v>598.71132362340313</v>
      </c>
      <c r="L505" s="31">
        <f t="shared" si="29"/>
        <v>1369</v>
      </c>
      <c r="M505" s="31">
        <f t="shared" si="30"/>
        <v>103.6</v>
      </c>
      <c r="N505" s="35">
        <f t="shared" si="31"/>
        <v>24149.905167766145</v>
      </c>
      <c r="AA505" s="40"/>
      <c r="AF505" s="39"/>
    </row>
    <row r="506" spans="2:32" x14ac:dyDescent="0.3">
      <c r="B506" s="42">
        <v>9851.73</v>
      </c>
      <c r="C506" s="31">
        <v>27</v>
      </c>
      <c r="D506" s="31">
        <v>2800</v>
      </c>
      <c r="E506" s="35">
        <v>229.35648234205658</v>
      </c>
      <c r="F506" s="31">
        <v>48</v>
      </c>
      <c r="G506" s="31" t="s">
        <v>33</v>
      </c>
      <c r="H506" s="41">
        <v>9089.4235296871011</v>
      </c>
      <c r="J506" s="40"/>
      <c r="K506" s="31">
        <f t="shared" si="28"/>
        <v>585.9873618028339</v>
      </c>
      <c r="L506" s="31">
        <f t="shared" si="29"/>
        <v>0</v>
      </c>
      <c r="M506" s="31">
        <f t="shared" si="30"/>
        <v>75.599999999999994</v>
      </c>
      <c r="N506" s="35">
        <f t="shared" si="31"/>
        <v>9089.4235296871011</v>
      </c>
      <c r="AA506" s="40"/>
      <c r="AF506" s="39"/>
    </row>
    <row r="507" spans="2:32" x14ac:dyDescent="0.3">
      <c r="B507" s="42">
        <v>3907.59</v>
      </c>
      <c r="C507" s="31">
        <v>27</v>
      </c>
      <c r="D507" s="31">
        <v>1050</v>
      </c>
      <c r="E507" s="35">
        <v>164.30038820509685</v>
      </c>
      <c r="F507" s="31">
        <v>43</v>
      </c>
      <c r="G507" s="31" t="s">
        <v>32</v>
      </c>
      <c r="H507" s="41">
        <v>3343.7846769870057</v>
      </c>
      <c r="J507" s="40"/>
      <c r="K507" s="31">
        <f t="shared" si="28"/>
        <v>274.80154181765579</v>
      </c>
      <c r="L507" s="31">
        <f t="shared" si="29"/>
        <v>729</v>
      </c>
      <c r="M507" s="31">
        <f t="shared" si="30"/>
        <v>28.35</v>
      </c>
      <c r="N507" s="35">
        <f t="shared" si="31"/>
        <v>3343.7846769870057</v>
      </c>
      <c r="AA507" s="40"/>
      <c r="AF507" s="39"/>
    </row>
    <row r="508" spans="2:32" x14ac:dyDescent="0.3">
      <c r="B508" s="42">
        <v>9494.64</v>
      </c>
      <c r="C508" s="31">
        <v>31</v>
      </c>
      <c r="D508" s="31">
        <v>2800</v>
      </c>
      <c r="E508" s="35">
        <v>197.96375845406314</v>
      </c>
      <c r="F508" s="31">
        <v>39</v>
      </c>
      <c r="G508" s="31" t="s">
        <v>32</v>
      </c>
      <c r="H508" s="41">
        <v>8483.7897109039604</v>
      </c>
      <c r="J508" s="40"/>
      <c r="K508" s="31">
        <f t="shared" si="28"/>
        <v>551.61611828732532</v>
      </c>
      <c r="L508" s="31">
        <f t="shared" si="29"/>
        <v>961</v>
      </c>
      <c r="M508" s="31">
        <f t="shared" si="30"/>
        <v>86.8</v>
      </c>
      <c r="N508" s="35">
        <f t="shared" si="31"/>
        <v>8483.7897109039604</v>
      </c>
      <c r="AA508" s="40"/>
      <c r="AF508" s="39"/>
    </row>
    <row r="509" spans="2:32" x14ac:dyDescent="0.3">
      <c r="B509" s="42">
        <v>4108.05</v>
      </c>
      <c r="C509" s="31">
        <v>24</v>
      </c>
      <c r="D509" s="31">
        <v>1750</v>
      </c>
      <c r="E509" s="35">
        <v>110.11188951054855</v>
      </c>
      <c r="F509" s="31">
        <v>50</v>
      </c>
      <c r="G509" s="31" t="s">
        <v>32</v>
      </c>
      <c r="H509" s="41">
        <v>2938.4954845575821</v>
      </c>
      <c r="J509" s="40"/>
      <c r="K509" s="31">
        <f t="shared" si="28"/>
        <v>794.6462492737229</v>
      </c>
      <c r="L509" s="31">
        <f t="shared" si="29"/>
        <v>576</v>
      </c>
      <c r="M509" s="31">
        <f t="shared" si="30"/>
        <v>42</v>
      </c>
      <c r="N509" s="35">
        <f t="shared" si="31"/>
        <v>2938.4954845575821</v>
      </c>
      <c r="AA509" s="40"/>
      <c r="AF509" s="39"/>
    </row>
    <row r="510" spans="2:32" x14ac:dyDescent="0.3">
      <c r="B510" s="42">
        <v>8729.6299999999992</v>
      </c>
      <c r="C510" s="31">
        <v>29</v>
      </c>
      <c r="D510" s="31">
        <v>2100</v>
      </c>
      <c r="E510" s="35">
        <v>134.9755561848898</v>
      </c>
      <c r="F510" s="31">
        <v>41</v>
      </c>
      <c r="G510" s="31" t="s">
        <v>32</v>
      </c>
      <c r="H510" s="41">
        <v>7601.2708091091999</v>
      </c>
      <c r="J510" s="40"/>
      <c r="K510" s="31">
        <f t="shared" si="28"/>
        <v>637.89327811370561</v>
      </c>
      <c r="L510" s="31">
        <f t="shared" si="29"/>
        <v>841</v>
      </c>
      <c r="M510" s="31">
        <f t="shared" si="30"/>
        <v>60.9</v>
      </c>
      <c r="N510" s="35">
        <f t="shared" si="31"/>
        <v>7601.2708091091999</v>
      </c>
      <c r="AA510" s="40"/>
      <c r="AF510" s="39"/>
    </row>
    <row r="511" spans="2:32" x14ac:dyDescent="0.3">
      <c r="B511" s="42">
        <v>11153.2</v>
      </c>
      <c r="C511" s="31">
        <v>30</v>
      </c>
      <c r="D511" s="31">
        <v>3500</v>
      </c>
      <c r="E511" s="35">
        <v>240.35100169246837</v>
      </c>
      <c r="F511" s="31">
        <v>40</v>
      </c>
      <c r="G511" s="31" t="s">
        <v>33</v>
      </c>
      <c r="H511" s="41">
        <v>10318.721867568484</v>
      </c>
      <c r="J511" s="40"/>
      <c r="K511" s="31">
        <f t="shared" si="28"/>
        <v>582.48145010492397</v>
      </c>
      <c r="L511" s="31">
        <f t="shared" si="29"/>
        <v>0</v>
      </c>
      <c r="M511" s="31">
        <f t="shared" si="30"/>
        <v>105</v>
      </c>
      <c r="N511" s="35">
        <f t="shared" si="31"/>
        <v>10318.721867568484</v>
      </c>
      <c r="AA511" s="40"/>
      <c r="AF511" s="39"/>
    </row>
    <row r="512" spans="2:32" x14ac:dyDescent="0.3">
      <c r="B512" s="42">
        <v>2702.77</v>
      </c>
      <c r="C512" s="31">
        <v>25</v>
      </c>
      <c r="D512" s="31">
        <v>1050</v>
      </c>
      <c r="E512" s="35">
        <v>66.777509877745302</v>
      </c>
      <c r="F512" s="31">
        <v>50</v>
      </c>
      <c r="G512" s="31" t="s">
        <v>32</v>
      </c>
      <c r="H512" s="41">
        <v>1489.3677510450448</v>
      </c>
      <c r="J512" s="40"/>
      <c r="K512" s="31">
        <f t="shared" si="28"/>
        <v>786.1928379197692</v>
      </c>
      <c r="L512" s="31">
        <f t="shared" si="29"/>
        <v>625</v>
      </c>
      <c r="M512" s="31">
        <f t="shared" si="30"/>
        <v>26.25</v>
      </c>
      <c r="N512" s="35">
        <f t="shared" si="31"/>
        <v>1489.3677510450448</v>
      </c>
      <c r="AA512" s="40"/>
      <c r="AF512" s="39"/>
    </row>
    <row r="513" spans="2:32" x14ac:dyDescent="0.3">
      <c r="B513" s="42">
        <v>4621.55</v>
      </c>
      <c r="C513" s="31">
        <v>40</v>
      </c>
      <c r="D513" s="31">
        <v>1050</v>
      </c>
      <c r="E513" s="35">
        <v>248.87380919653722</v>
      </c>
      <c r="F513" s="31">
        <v>35</v>
      </c>
      <c r="G513" s="31" t="s">
        <v>32</v>
      </c>
      <c r="H513" s="41">
        <v>3910.3073780522309</v>
      </c>
      <c r="J513" s="40"/>
      <c r="K513" s="31">
        <f t="shared" si="28"/>
        <v>147.66519674626869</v>
      </c>
      <c r="L513" s="31">
        <f t="shared" si="29"/>
        <v>1600</v>
      </c>
      <c r="M513" s="31">
        <f t="shared" si="30"/>
        <v>42</v>
      </c>
      <c r="N513" s="35">
        <f t="shared" si="31"/>
        <v>3910.3073780522309</v>
      </c>
      <c r="AA513" s="40"/>
      <c r="AF513" s="39"/>
    </row>
    <row r="514" spans="2:32" x14ac:dyDescent="0.3">
      <c r="B514" s="42">
        <v>9546.41</v>
      </c>
      <c r="C514" s="31">
        <v>29</v>
      </c>
      <c r="D514" s="31">
        <v>2800</v>
      </c>
      <c r="E514" s="35">
        <v>255.51160356560339</v>
      </c>
      <c r="F514" s="31">
        <v>46</v>
      </c>
      <c r="G514" s="31" t="s">
        <v>32</v>
      </c>
      <c r="H514" s="41">
        <v>8560.9844551420683</v>
      </c>
      <c r="J514" s="40"/>
      <c r="K514" s="31">
        <f t="shared" si="28"/>
        <v>504.08669587849147</v>
      </c>
      <c r="L514" s="31">
        <f t="shared" si="29"/>
        <v>841</v>
      </c>
      <c r="M514" s="31">
        <f t="shared" si="30"/>
        <v>81.2</v>
      </c>
      <c r="N514" s="35">
        <f t="shared" si="31"/>
        <v>8560.9844551420683</v>
      </c>
      <c r="AA514" s="40"/>
      <c r="AF514" s="39"/>
    </row>
    <row r="515" spans="2:32" x14ac:dyDescent="0.3">
      <c r="B515" s="42">
        <v>5058.7700000000004</v>
      </c>
      <c r="C515" s="31">
        <v>29</v>
      </c>
      <c r="D515" s="31">
        <v>1050</v>
      </c>
      <c r="E515" s="35">
        <v>67.487778092444898</v>
      </c>
      <c r="F515" s="31">
        <v>50</v>
      </c>
      <c r="G515" s="31" t="s">
        <v>32</v>
      </c>
      <c r="H515" s="41">
        <v>3783.6192799132668</v>
      </c>
      <c r="J515" s="40"/>
      <c r="K515" s="31">
        <f t="shared" si="28"/>
        <v>777.91863184598242</v>
      </c>
      <c r="L515" s="31">
        <f t="shared" si="29"/>
        <v>841</v>
      </c>
      <c r="M515" s="31">
        <f t="shared" si="30"/>
        <v>30.45</v>
      </c>
      <c r="N515" s="35">
        <f t="shared" si="31"/>
        <v>3783.6192799132668</v>
      </c>
      <c r="AA515" s="40"/>
      <c r="AF515" s="39"/>
    </row>
    <row r="516" spans="2:32" x14ac:dyDescent="0.3">
      <c r="B516" s="42">
        <v>2773.61</v>
      </c>
      <c r="C516" s="31">
        <v>26</v>
      </c>
      <c r="D516" s="31">
        <v>1050</v>
      </c>
      <c r="E516" s="35">
        <v>67.487885557269266</v>
      </c>
      <c r="F516" s="31">
        <v>44</v>
      </c>
      <c r="G516" s="31" t="s">
        <v>32</v>
      </c>
      <c r="H516" s="41">
        <v>1659.4791702951552</v>
      </c>
      <c r="J516" s="40"/>
      <c r="K516" s="31">
        <f t="shared" si="28"/>
        <v>684.56730594701082</v>
      </c>
      <c r="L516" s="31">
        <f t="shared" si="29"/>
        <v>676</v>
      </c>
      <c r="M516" s="31">
        <f t="shared" si="30"/>
        <v>27.3</v>
      </c>
      <c r="N516" s="35">
        <f t="shared" si="31"/>
        <v>1659.4791702951552</v>
      </c>
      <c r="AA516" s="40"/>
      <c r="AF516" s="39"/>
    </row>
    <row r="517" spans="2:32" x14ac:dyDescent="0.3">
      <c r="B517" s="42">
        <v>7928.61</v>
      </c>
      <c r="C517" s="31">
        <v>34</v>
      </c>
      <c r="D517" s="31">
        <v>1400</v>
      </c>
      <c r="E517" s="35">
        <v>98.981372095008624</v>
      </c>
      <c r="F517" s="31">
        <v>36</v>
      </c>
      <c r="G517" s="31" t="s">
        <v>32</v>
      </c>
      <c r="H517" s="41">
        <v>6934.7090544161601</v>
      </c>
      <c r="J517" s="40"/>
      <c r="K517" s="31">
        <f t="shared" si="28"/>
        <v>509.18671799803775</v>
      </c>
      <c r="L517" s="31">
        <f t="shared" si="29"/>
        <v>1156</v>
      </c>
      <c r="M517" s="31">
        <f t="shared" si="30"/>
        <v>47.6</v>
      </c>
      <c r="N517" s="35">
        <f t="shared" si="31"/>
        <v>6934.7090544161601</v>
      </c>
      <c r="AA517" s="40"/>
      <c r="AF517" s="39"/>
    </row>
    <row r="518" spans="2:32" x14ac:dyDescent="0.3">
      <c r="B518" s="42">
        <v>12051.62</v>
      </c>
      <c r="C518" s="31">
        <v>50</v>
      </c>
      <c r="D518" s="31">
        <v>1050</v>
      </c>
      <c r="E518" s="35">
        <v>351.95119968295711</v>
      </c>
      <c r="F518" s="31">
        <v>20</v>
      </c>
      <c r="G518" s="31" t="s">
        <v>32</v>
      </c>
      <c r="H518" s="41">
        <v>11170.627441209594</v>
      </c>
      <c r="J518" s="40"/>
      <c r="K518" s="31">
        <f t="shared" si="28"/>
        <v>59.667363029070827</v>
      </c>
      <c r="L518" s="31">
        <f t="shared" si="29"/>
        <v>2500</v>
      </c>
      <c r="M518" s="31">
        <f t="shared" si="30"/>
        <v>52.5</v>
      </c>
      <c r="N518" s="35">
        <f t="shared" si="31"/>
        <v>11170.627441209594</v>
      </c>
      <c r="AA518" s="40"/>
      <c r="AF518" s="39"/>
    </row>
    <row r="519" spans="2:32" x14ac:dyDescent="0.3">
      <c r="B519" s="42">
        <v>6208.62</v>
      </c>
      <c r="C519" s="31">
        <v>30</v>
      </c>
      <c r="D519" s="31">
        <v>2800</v>
      </c>
      <c r="E519" s="35">
        <v>211.50809804364295</v>
      </c>
      <c r="F519" s="31">
        <v>20</v>
      </c>
      <c r="G519" s="31" t="s">
        <v>33</v>
      </c>
      <c r="H519" s="41">
        <v>5818.2185919967797</v>
      </c>
      <c r="J519" s="40"/>
      <c r="K519" s="31">
        <f t="shared" si="28"/>
        <v>264.76527621389164</v>
      </c>
      <c r="L519" s="31">
        <f t="shared" si="29"/>
        <v>0</v>
      </c>
      <c r="M519" s="31">
        <f t="shared" si="30"/>
        <v>84</v>
      </c>
      <c r="N519" s="35">
        <f t="shared" si="31"/>
        <v>5818.2185919967797</v>
      </c>
      <c r="AA519" s="40"/>
      <c r="AF519" s="39"/>
    </row>
    <row r="520" spans="2:32" x14ac:dyDescent="0.3">
      <c r="B520" s="42">
        <v>28044.42</v>
      </c>
      <c r="C520" s="31">
        <v>38</v>
      </c>
      <c r="D520" s="31">
        <v>4550</v>
      </c>
      <c r="E520" s="35">
        <v>518.08003395554579</v>
      </c>
      <c r="F520" s="31">
        <v>32</v>
      </c>
      <c r="G520" s="31" t="s">
        <v>32</v>
      </c>
      <c r="H520" s="41">
        <v>27091.913501320232</v>
      </c>
      <c r="J520" s="40"/>
      <c r="K520" s="31">
        <f t="shared" si="28"/>
        <v>281.0376591592281</v>
      </c>
      <c r="L520" s="31">
        <f t="shared" si="29"/>
        <v>1444</v>
      </c>
      <c r="M520" s="31">
        <f t="shared" si="30"/>
        <v>172.9</v>
      </c>
      <c r="N520" s="35">
        <f t="shared" si="31"/>
        <v>27091.913501320232</v>
      </c>
      <c r="AA520" s="40"/>
      <c r="AF520" s="39"/>
    </row>
    <row r="521" spans="2:32" x14ac:dyDescent="0.3">
      <c r="B521" s="42">
        <v>21952.97</v>
      </c>
      <c r="C521" s="31">
        <v>38</v>
      </c>
      <c r="D521" s="31">
        <v>2800</v>
      </c>
      <c r="E521" s="35">
        <v>237.7417843897633</v>
      </c>
      <c r="F521" s="31">
        <v>32</v>
      </c>
      <c r="G521" s="31" t="s">
        <v>32</v>
      </c>
      <c r="H521" s="41">
        <v>20928.826462063822</v>
      </c>
      <c r="J521" s="40"/>
      <c r="K521" s="31">
        <f t="shared" si="28"/>
        <v>376.8794796841695</v>
      </c>
      <c r="L521" s="31">
        <f t="shared" si="29"/>
        <v>1444</v>
      </c>
      <c r="M521" s="31">
        <f t="shared" si="30"/>
        <v>106.4</v>
      </c>
      <c r="N521" s="35">
        <f t="shared" si="31"/>
        <v>20928.826462063822</v>
      </c>
      <c r="AA521" s="40"/>
      <c r="AF521" s="39"/>
    </row>
    <row r="522" spans="2:32" x14ac:dyDescent="0.3">
      <c r="B522" s="42">
        <v>14314.87</v>
      </c>
      <c r="C522" s="31">
        <v>30</v>
      </c>
      <c r="D522" s="31">
        <v>2800</v>
      </c>
      <c r="E522" s="35">
        <v>181.8616446303603</v>
      </c>
      <c r="F522" s="31">
        <v>50</v>
      </c>
      <c r="G522" s="31" t="s">
        <v>32</v>
      </c>
      <c r="H522" s="41">
        <v>13062.114148730894</v>
      </c>
      <c r="J522" s="40"/>
      <c r="K522" s="31">
        <f t="shared" si="28"/>
        <v>769.81597897981487</v>
      </c>
      <c r="L522" s="31">
        <f t="shared" si="29"/>
        <v>900</v>
      </c>
      <c r="M522" s="31">
        <f t="shared" si="30"/>
        <v>84</v>
      </c>
      <c r="N522" s="35">
        <f t="shared" si="31"/>
        <v>13062.114148730894</v>
      </c>
      <c r="AA522" s="40"/>
      <c r="AF522" s="39"/>
    </row>
    <row r="523" spans="2:32" x14ac:dyDescent="0.3">
      <c r="B523" s="42">
        <v>10407.719999999999</v>
      </c>
      <c r="C523" s="31">
        <v>32</v>
      </c>
      <c r="D523" s="31">
        <v>2800</v>
      </c>
      <c r="E523" s="35">
        <v>205.5410339724767</v>
      </c>
      <c r="F523" s="31">
        <v>38</v>
      </c>
      <c r="G523" s="31" t="s">
        <v>32</v>
      </c>
      <c r="H523" s="41">
        <v>9339.2335598089012</v>
      </c>
      <c r="J523" s="40"/>
      <c r="K523" s="31">
        <f t="shared" si="28"/>
        <v>517.65819186376018</v>
      </c>
      <c r="L523" s="31">
        <f t="shared" si="29"/>
        <v>1024</v>
      </c>
      <c r="M523" s="31">
        <f t="shared" si="30"/>
        <v>89.6</v>
      </c>
      <c r="N523" s="35">
        <f t="shared" si="31"/>
        <v>9339.2335598089012</v>
      </c>
      <c r="AA523" s="40"/>
      <c r="AF523" s="39"/>
    </row>
    <row r="524" spans="2:32" x14ac:dyDescent="0.3">
      <c r="B524" s="42">
        <v>6458.22</v>
      </c>
      <c r="C524" s="31">
        <v>37</v>
      </c>
      <c r="D524" s="31">
        <v>1050</v>
      </c>
      <c r="E524" s="35">
        <v>108.82191224998911</v>
      </c>
      <c r="F524" s="31">
        <v>38</v>
      </c>
      <c r="G524" s="31" t="s">
        <v>32</v>
      </c>
      <c r="H524" s="41">
        <v>5497.7189434436696</v>
      </c>
      <c r="J524" s="40"/>
      <c r="K524" s="31">
        <f t="shared" si="28"/>
        <v>366.65409727721442</v>
      </c>
      <c r="L524" s="31">
        <f t="shared" si="29"/>
        <v>1369</v>
      </c>
      <c r="M524" s="31">
        <f t="shared" si="30"/>
        <v>38.85</v>
      </c>
      <c r="N524" s="35">
        <f t="shared" si="31"/>
        <v>5497.7189434436696</v>
      </c>
      <c r="AA524" s="40"/>
      <c r="AF524" s="39"/>
    </row>
    <row r="525" spans="2:32" x14ac:dyDescent="0.3">
      <c r="B525" s="42">
        <v>16490.5</v>
      </c>
      <c r="C525" s="31">
        <v>33</v>
      </c>
      <c r="D525" s="31">
        <v>2800</v>
      </c>
      <c r="E525" s="35">
        <v>286.66491139083274</v>
      </c>
      <c r="F525" s="31">
        <v>37</v>
      </c>
      <c r="G525" s="31" t="s">
        <v>32</v>
      </c>
      <c r="H525" s="41">
        <v>15667.1439664349</v>
      </c>
      <c r="J525" s="40"/>
      <c r="K525" s="31">
        <f t="shared" si="28"/>
        <v>361.39756169444121</v>
      </c>
      <c r="L525" s="31">
        <f t="shared" si="29"/>
        <v>1089</v>
      </c>
      <c r="M525" s="31">
        <f t="shared" si="30"/>
        <v>92.4</v>
      </c>
      <c r="N525" s="35">
        <f t="shared" si="31"/>
        <v>15667.1439664349</v>
      </c>
      <c r="AA525" s="40"/>
      <c r="AF525" s="39"/>
    </row>
    <row r="526" spans="2:32" x14ac:dyDescent="0.3">
      <c r="B526" s="42">
        <v>6838.18</v>
      </c>
      <c r="C526" s="31">
        <v>40</v>
      </c>
      <c r="D526" s="31">
        <v>1050</v>
      </c>
      <c r="E526" s="35">
        <v>126.80231288784366</v>
      </c>
      <c r="F526" s="31">
        <v>30</v>
      </c>
      <c r="G526" s="31" t="s">
        <v>32</v>
      </c>
      <c r="H526" s="41">
        <v>6009.7217105957361</v>
      </c>
      <c r="J526" s="40"/>
      <c r="K526" s="31">
        <f t="shared" si="28"/>
        <v>248.41818167671497</v>
      </c>
      <c r="L526" s="31">
        <f t="shared" si="29"/>
        <v>1600</v>
      </c>
      <c r="M526" s="31">
        <f t="shared" si="30"/>
        <v>42</v>
      </c>
      <c r="N526" s="35">
        <f t="shared" si="31"/>
        <v>6009.7217105957361</v>
      </c>
      <c r="AA526" s="40"/>
      <c r="AF526" s="39"/>
    </row>
    <row r="527" spans="2:32" x14ac:dyDescent="0.3">
      <c r="B527" s="42">
        <v>2630.2</v>
      </c>
      <c r="C527" s="31">
        <v>25</v>
      </c>
      <c r="D527" s="31">
        <v>1050</v>
      </c>
      <c r="E527" s="35">
        <v>66.777509877745302</v>
      </c>
      <c r="F527" s="31">
        <v>45</v>
      </c>
      <c r="G527" s="31" t="s">
        <v>33</v>
      </c>
      <c r="H527" s="41">
        <v>1696.0013989545287</v>
      </c>
      <c r="J527" s="40"/>
      <c r="K527" s="31">
        <f t="shared" si="28"/>
        <v>707.57355412779225</v>
      </c>
      <c r="L527" s="31">
        <f t="shared" si="29"/>
        <v>0</v>
      </c>
      <c r="M527" s="31">
        <f t="shared" si="30"/>
        <v>26.25</v>
      </c>
      <c r="N527" s="35">
        <f t="shared" si="31"/>
        <v>1696.0013989545287</v>
      </c>
      <c r="AA527" s="40"/>
      <c r="AF527" s="39"/>
    </row>
    <row r="528" spans="2:32" x14ac:dyDescent="0.3">
      <c r="B528" s="42">
        <v>8695.31</v>
      </c>
      <c r="C528" s="31">
        <v>36</v>
      </c>
      <c r="D528" s="31">
        <v>1050</v>
      </c>
      <c r="E528" s="35">
        <v>164.44910899998422</v>
      </c>
      <c r="F528" s="31">
        <v>34</v>
      </c>
      <c r="G528" s="31" t="s">
        <v>32</v>
      </c>
      <c r="H528" s="41">
        <v>8015.9937963200791</v>
      </c>
      <c r="J528" s="40"/>
      <c r="K528" s="31">
        <f t="shared" si="28"/>
        <v>217.08843676376154</v>
      </c>
      <c r="L528" s="31">
        <f t="shared" si="29"/>
        <v>1296</v>
      </c>
      <c r="M528" s="31">
        <f t="shared" si="30"/>
        <v>37.799999999999997</v>
      </c>
      <c r="N528" s="35">
        <f t="shared" si="31"/>
        <v>8015.9937963200791</v>
      </c>
      <c r="AA528" s="40"/>
      <c r="AF528" s="39"/>
    </row>
    <row r="529" spans="2:32" x14ac:dyDescent="0.3">
      <c r="B529" s="42">
        <v>41705.279999999999</v>
      </c>
      <c r="C529" s="31">
        <v>36</v>
      </c>
      <c r="D529" s="31">
        <v>4740.2544000000007</v>
      </c>
      <c r="E529" s="35">
        <v>746.41843835804593</v>
      </c>
      <c r="F529" s="31">
        <v>39</v>
      </c>
      <c r="G529" s="31" t="s">
        <v>33</v>
      </c>
      <c r="H529" s="41">
        <v>41291.817439217688</v>
      </c>
      <c r="J529" s="40"/>
      <c r="K529" s="31">
        <f t="shared" si="28"/>
        <v>247.67598454115446</v>
      </c>
      <c r="L529" s="31">
        <f t="shared" si="29"/>
        <v>0</v>
      </c>
      <c r="M529" s="31">
        <f t="shared" si="30"/>
        <v>170.6491584</v>
      </c>
      <c r="N529" s="35">
        <f t="shared" si="31"/>
        <v>41291.817439217688</v>
      </c>
      <c r="AA529" s="40"/>
      <c r="AF529" s="39"/>
    </row>
    <row r="530" spans="2:32" x14ac:dyDescent="0.3">
      <c r="B530" s="42">
        <v>3757.56</v>
      </c>
      <c r="C530" s="31">
        <v>31</v>
      </c>
      <c r="D530" s="31">
        <v>1050</v>
      </c>
      <c r="E530" s="35">
        <v>74.236409420273688</v>
      </c>
      <c r="F530" s="31">
        <v>39</v>
      </c>
      <c r="G530" s="31" t="s">
        <v>32</v>
      </c>
      <c r="H530" s="41">
        <v>2692.6692359038816</v>
      </c>
      <c r="J530" s="40"/>
      <c r="K530" s="31">
        <f t="shared" si="28"/>
        <v>551.61611828732532</v>
      </c>
      <c r="L530" s="31">
        <f t="shared" si="29"/>
        <v>961</v>
      </c>
      <c r="M530" s="31">
        <f t="shared" si="30"/>
        <v>32.549999999999997</v>
      </c>
      <c r="N530" s="35">
        <f t="shared" si="31"/>
        <v>2692.6692359038816</v>
      </c>
      <c r="AA530" s="40"/>
      <c r="AF530" s="39"/>
    </row>
    <row r="531" spans="2:32" x14ac:dyDescent="0.3">
      <c r="B531" s="42">
        <v>11598.52</v>
      </c>
      <c r="C531" s="31">
        <v>39</v>
      </c>
      <c r="D531" s="31">
        <v>1050</v>
      </c>
      <c r="E531" s="35">
        <v>203.15984510529981</v>
      </c>
      <c r="F531" s="31">
        <v>36</v>
      </c>
      <c r="G531" s="31" t="s">
        <v>33</v>
      </c>
      <c r="H531" s="41">
        <v>11306.312312785827</v>
      </c>
      <c r="J531" s="40"/>
      <c r="K531" s="31">
        <f t="shared" si="28"/>
        <v>186.06038993782397</v>
      </c>
      <c r="L531" s="31">
        <f t="shared" si="29"/>
        <v>0</v>
      </c>
      <c r="M531" s="31">
        <f t="shared" si="30"/>
        <v>40.950000000000003</v>
      </c>
      <c r="N531" s="35">
        <f t="shared" si="31"/>
        <v>11306.312312785827</v>
      </c>
      <c r="AA531" s="40"/>
      <c r="AF531" s="39"/>
    </row>
    <row r="532" spans="2:32" x14ac:dyDescent="0.3">
      <c r="B532" s="42">
        <v>16963.29</v>
      </c>
      <c r="C532" s="31">
        <v>51</v>
      </c>
      <c r="D532" s="31">
        <v>1050</v>
      </c>
      <c r="E532" s="35">
        <v>675.73275586502496</v>
      </c>
      <c r="F532" s="31">
        <v>14</v>
      </c>
      <c r="G532" s="31" t="s">
        <v>32</v>
      </c>
      <c r="H532" s="41">
        <v>16122.919929231768</v>
      </c>
      <c r="J532" s="40"/>
      <c r="K532" s="31">
        <f t="shared" si="28"/>
        <v>21.75416223708455</v>
      </c>
      <c r="L532" s="31">
        <f t="shared" si="29"/>
        <v>2601</v>
      </c>
      <c r="M532" s="31">
        <f t="shared" si="30"/>
        <v>53.55</v>
      </c>
      <c r="N532" s="35">
        <f t="shared" si="31"/>
        <v>16122.919929231768</v>
      </c>
      <c r="AA532" s="40"/>
      <c r="AF532" s="39"/>
    </row>
    <row r="533" spans="2:32" x14ac:dyDescent="0.3">
      <c r="B533" s="42">
        <v>11460.16</v>
      </c>
      <c r="C533" s="31">
        <v>40</v>
      </c>
      <c r="D533" s="31">
        <v>1050</v>
      </c>
      <c r="E533" s="35">
        <v>111.35088562466758</v>
      </c>
      <c r="F533" s="31">
        <v>35</v>
      </c>
      <c r="G533" s="31" t="s">
        <v>32</v>
      </c>
      <c r="H533" s="41">
        <v>10507.506822261974</v>
      </c>
      <c r="J533" s="40"/>
      <c r="K533" s="31">
        <f t="shared" si="28"/>
        <v>330.03778814902182</v>
      </c>
      <c r="L533" s="31">
        <f t="shared" si="29"/>
        <v>1600</v>
      </c>
      <c r="M533" s="31">
        <f t="shared" si="30"/>
        <v>42</v>
      </c>
      <c r="N533" s="35">
        <f t="shared" si="31"/>
        <v>10507.506822261974</v>
      </c>
      <c r="AA533" s="40"/>
      <c r="AF533" s="39"/>
    </row>
    <row r="534" spans="2:32" x14ac:dyDescent="0.3">
      <c r="B534" s="42">
        <v>7725.95</v>
      </c>
      <c r="C534" s="31">
        <v>37</v>
      </c>
      <c r="D534" s="31">
        <v>1050</v>
      </c>
      <c r="E534" s="35">
        <v>84.180803020358823</v>
      </c>
      <c r="F534" s="31">
        <v>33</v>
      </c>
      <c r="G534" s="31" t="s">
        <v>32</v>
      </c>
      <c r="H534" s="41">
        <v>6777.1867609767933</v>
      </c>
      <c r="J534" s="40"/>
      <c r="K534" s="31">
        <f t="shared" si="28"/>
        <v>411.61403499108962</v>
      </c>
      <c r="L534" s="31">
        <f t="shared" si="29"/>
        <v>1369</v>
      </c>
      <c r="M534" s="31">
        <f t="shared" si="30"/>
        <v>38.85</v>
      </c>
      <c r="N534" s="35">
        <f t="shared" si="31"/>
        <v>6777.1867609767933</v>
      </c>
      <c r="AA534" s="40"/>
      <c r="AF534" s="39"/>
    </row>
    <row r="535" spans="2:32" x14ac:dyDescent="0.3">
      <c r="B535" s="42">
        <v>7719.53</v>
      </c>
      <c r="C535" s="31">
        <v>36</v>
      </c>
      <c r="D535" s="31">
        <v>1050</v>
      </c>
      <c r="E535" s="35">
        <v>80.273941164263491</v>
      </c>
      <c r="F535" s="31">
        <v>39</v>
      </c>
      <c r="G535" s="31" t="s">
        <v>33</v>
      </c>
      <c r="H535" s="41">
        <v>7058.1858502165442</v>
      </c>
      <c r="J535" s="40"/>
      <c r="K535" s="31">
        <f t="shared" si="28"/>
        <v>510.12818613458336</v>
      </c>
      <c r="L535" s="31">
        <f t="shared" si="29"/>
        <v>0</v>
      </c>
      <c r="M535" s="31">
        <f t="shared" si="30"/>
        <v>37.799999999999997</v>
      </c>
      <c r="N535" s="35">
        <f t="shared" si="31"/>
        <v>7058.1858502165442</v>
      </c>
      <c r="AA535" s="40"/>
      <c r="AF535" s="39"/>
    </row>
    <row r="536" spans="2:32" x14ac:dyDescent="0.3">
      <c r="B536" s="42">
        <v>6592.49</v>
      </c>
      <c r="C536" s="31">
        <v>32</v>
      </c>
      <c r="D536" s="31">
        <v>1050</v>
      </c>
      <c r="E536" s="35">
        <v>133.90559205441519</v>
      </c>
      <c r="F536" s="31">
        <v>38</v>
      </c>
      <c r="G536" s="31" t="s">
        <v>32</v>
      </c>
      <c r="H536" s="41">
        <v>5910.0574193161683</v>
      </c>
      <c r="J536" s="40"/>
      <c r="K536" s="31">
        <f t="shared" si="28"/>
        <v>297.97112568522039</v>
      </c>
      <c r="L536" s="31">
        <f t="shared" si="29"/>
        <v>1024</v>
      </c>
      <c r="M536" s="31">
        <f t="shared" si="30"/>
        <v>33.6</v>
      </c>
      <c r="N536" s="35">
        <f t="shared" si="31"/>
        <v>5910.0574193161683</v>
      </c>
      <c r="AA536" s="40"/>
      <c r="AF536" s="39"/>
    </row>
    <row r="537" spans="2:32" x14ac:dyDescent="0.3">
      <c r="B537" s="42">
        <v>1489.79</v>
      </c>
      <c r="C537" s="31">
        <v>33</v>
      </c>
      <c r="D537" s="31">
        <v>175</v>
      </c>
      <c r="E537" s="35">
        <v>24.616669915353906</v>
      </c>
      <c r="F537" s="31">
        <v>50</v>
      </c>
      <c r="G537" s="31" t="s">
        <v>32</v>
      </c>
      <c r="H537" s="41">
        <v>703.76089506850644</v>
      </c>
      <c r="J537" s="40"/>
      <c r="K537" s="31">
        <f t="shared" ref="K537:K600" si="32">D537*F537/E537</f>
        <v>355.45019005769137</v>
      </c>
      <c r="L537" s="31">
        <f t="shared" ref="L537:L600" si="33">IF(G537="F",0,C537^2)</f>
        <v>1089</v>
      </c>
      <c r="M537" s="31">
        <f t="shared" ref="M537:M600" si="34">C537*D537/1000</f>
        <v>5.7750000000000004</v>
      </c>
      <c r="N537" s="35">
        <f t="shared" ref="N537:N600" si="35">H537</f>
        <v>703.76089506850644</v>
      </c>
      <c r="AA537" s="40"/>
      <c r="AF537" s="39"/>
    </row>
    <row r="538" spans="2:32" x14ac:dyDescent="0.3">
      <c r="B538" s="42">
        <v>21778.52</v>
      </c>
      <c r="C538" s="31">
        <v>51</v>
      </c>
      <c r="D538" s="31">
        <v>1050</v>
      </c>
      <c r="E538" s="35">
        <v>583.79296991354875</v>
      </c>
      <c r="F538" s="31">
        <v>24</v>
      </c>
      <c r="G538" s="31" t="s">
        <v>32</v>
      </c>
      <c r="H538" s="41">
        <v>20869.948205665827</v>
      </c>
      <c r="J538" s="40"/>
      <c r="K538" s="31">
        <f t="shared" si="32"/>
        <v>43.165987428268885</v>
      </c>
      <c r="L538" s="31">
        <f t="shared" si="33"/>
        <v>2601</v>
      </c>
      <c r="M538" s="31">
        <f t="shared" si="34"/>
        <v>53.55</v>
      </c>
      <c r="N538" s="35">
        <f t="shared" si="35"/>
        <v>20869.948205665827</v>
      </c>
      <c r="AA538" s="40"/>
      <c r="AF538" s="39"/>
    </row>
    <row r="539" spans="2:32" x14ac:dyDescent="0.3">
      <c r="B539" s="42">
        <v>7372.42</v>
      </c>
      <c r="C539" s="31">
        <v>35</v>
      </c>
      <c r="D539" s="31">
        <v>1050</v>
      </c>
      <c r="E539" s="35">
        <v>77.077412775386549</v>
      </c>
      <c r="F539" s="31">
        <v>40</v>
      </c>
      <c r="G539" s="31" t="s">
        <v>32</v>
      </c>
      <c r="H539" s="41">
        <v>6234.806138754222</v>
      </c>
      <c r="J539" s="40"/>
      <c r="K539" s="31">
        <f t="shared" si="32"/>
        <v>544.90671764493936</v>
      </c>
      <c r="L539" s="31">
        <f t="shared" si="33"/>
        <v>1225</v>
      </c>
      <c r="M539" s="31">
        <f t="shared" si="34"/>
        <v>36.75</v>
      </c>
      <c r="N539" s="35">
        <f t="shared" si="35"/>
        <v>6234.806138754222</v>
      </c>
      <c r="AA539" s="40"/>
      <c r="AF539" s="39"/>
    </row>
    <row r="540" spans="2:32" x14ac:dyDescent="0.3">
      <c r="B540" s="42">
        <v>6687.72</v>
      </c>
      <c r="C540" s="31">
        <v>25</v>
      </c>
      <c r="D540" s="31">
        <v>2800</v>
      </c>
      <c r="E540" s="35">
        <v>178.07335967398745</v>
      </c>
      <c r="F540" s="31">
        <v>45</v>
      </c>
      <c r="G540" s="31" t="s">
        <v>32</v>
      </c>
      <c r="H540" s="41">
        <v>5524.3185192879046</v>
      </c>
      <c r="J540" s="40"/>
      <c r="K540" s="31">
        <f t="shared" si="32"/>
        <v>707.57355412779236</v>
      </c>
      <c r="L540" s="31">
        <f t="shared" si="33"/>
        <v>625</v>
      </c>
      <c r="M540" s="31">
        <f t="shared" si="34"/>
        <v>70</v>
      </c>
      <c r="N540" s="35">
        <f t="shared" si="35"/>
        <v>5524.3185192879046</v>
      </c>
      <c r="AA540" s="40"/>
      <c r="AF540" s="39"/>
    </row>
    <row r="541" spans="2:32" x14ac:dyDescent="0.3">
      <c r="B541" s="42">
        <v>2318.37</v>
      </c>
      <c r="C541" s="31">
        <v>24</v>
      </c>
      <c r="D541" s="31">
        <v>1050</v>
      </c>
      <c r="E541" s="35">
        <v>73.628233203538159</v>
      </c>
      <c r="F541" s="31">
        <v>50</v>
      </c>
      <c r="G541" s="31" t="s">
        <v>32</v>
      </c>
      <c r="H541" s="41">
        <v>1275.9599147397164</v>
      </c>
      <c r="J541" s="40"/>
      <c r="K541" s="31">
        <f t="shared" si="32"/>
        <v>713.04169223874771</v>
      </c>
      <c r="L541" s="31">
        <f t="shared" si="33"/>
        <v>576</v>
      </c>
      <c r="M541" s="31">
        <f t="shared" si="34"/>
        <v>25.2</v>
      </c>
      <c r="N541" s="35">
        <f t="shared" si="35"/>
        <v>1275.9599147397164</v>
      </c>
      <c r="AA541" s="40"/>
      <c r="AF541" s="39"/>
    </row>
    <row r="542" spans="2:32" x14ac:dyDescent="0.3">
      <c r="B542" s="42">
        <v>7384.46</v>
      </c>
      <c r="C542" s="31">
        <v>26</v>
      </c>
      <c r="D542" s="31">
        <v>2800</v>
      </c>
      <c r="E542" s="35">
        <v>179.96769481938469</v>
      </c>
      <c r="F542" s="31">
        <v>50</v>
      </c>
      <c r="G542" s="31" t="s">
        <v>32</v>
      </c>
      <c r="H542" s="41">
        <v>6182.7451976542516</v>
      </c>
      <c r="J542" s="40"/>
      <c r="K542" s="31">
        <f t="shared" si="32"/>
        <v>777.91739312160325</v>
      </c>
      <c r="L542" s="31">
        <f t="shared" si="33"/>
        <v>676</v>
      </c>
      <c r="M542" s="31">
        <f t="shared" si="34"/>
        <v>72.8</v>
      </c>
      <c r="N542" s="35">
        <f t="shared" si="35"/>
        <v>6182.7451976542516</v>
      </c>
      <c r="AA542" s="40"/>
      <c r="AF542" s="39"/>
    </row>
    <row r="543" spans="2:32" x14ac:dyDescent="0.3">
      <c r="B543" s="42">
        <v>17637.740000000002</v>
      </c>
      <c r="C543" s="31">
        <v>33</v>
      </c>
      <c r="D543" s="31">
        <v>2800</v>
      </c>
      <c r="E543" s="35">
        <v>206.70035644920324</v>
      </c>
      <c r="F543" s="31">
        <v>42</v>
      </c>
      <c r="G543" s="31" t="s">
        <v>33</v>
      </c>
      <c r="H543" s="41">
        <v>16845.590101868096</v>
      </c>
      <c r="J543" s="40"/>
      <c r="K543" s="31">
        <f t="shared" si="32"/>
        <v>568.93951234622216</v>
      </c>
      <c r="L543" s="31">
        <f t="shared" si="33"/>
        <v>0</v>
      </c>
      <c r="M543" s="31">
        <f t="shared" si="34"/>
        <v>92.4</v>
      </c>
      <c r="N543" s="35">
        <f t="shared" si="35"/>
        <v>16845.590101868096</v>
      </c>
      <c r="AA543" s="40"/>
      <c r="AF543" s="39"/>
    </row>
    <row r="544" spans="2:32" x14ac:dyDescent="0.3">
      <c r="B544" s="42">
        <v>72813.759999999995</v>
      </c>
      <c r="C544" s="31">
        <v>44</v>
      </c>
      <c r="D544" s="31">
        <v>6336.5837499999998</v>
      </c>
      <c r="E544" s="35">
        <v>1778.6138116251989</v>
      </c>
      <c r="F544" s="31">
        <v>21</v>
      </c>
      <c r="G544" s="31" t="s">
        <v>33</v>
      </c>
      <c r="H544" s="41">
        <v>72498.115317596588</v>
      </c>
      <c r="J544" s="40"/>
      <c r="K544" s="31">
        <f t="shared" si="32"/>
        <v>74.815712033861701</v>
      </c>
      <c r="L544" s="31">
        <f t="shared" si="33"/>
        <v>0</v>
      </c>
      <c r="M544" s="31">
        <f t="shared" si="34"/>
        <v>278.809685</v>
      </c>
      <c r="N544" s="35">
        <f t="shared" si="35"/>
        <v>72498.115317596588</v>
      </c>
      <c r="AA544" s="40"/>
      <c r="AF544" s="39"/>
    </row>
    <row r="545" spans="2:32" x14ac:dyDescent="0.3">
      <c r="B545" s="42">
        <v>7015</v>
      </c>
      <c r="C545" s="31">
        <v>39</v>
      </c>
      <c r="D545" s="31">
        <v>1050</v>
      </c>
      <c r="E545" s="35">
        <v>135.62630185964551</v>
      </c>
      <c r="F545" s="31">
        <v>46</v>
      </c>
      <c r="G545" s="31" t="s">
        <v>32</v>
      </c>
      <c r="H545" s="41">
        <v>6043.3964358760022</v>
      </c>
      <c r="J545" s="40"/>
      <c r="K545" s="31">
        <f t="shared" si="32"/>
        <v>356.12561382071618</v>
      </c>
      <c r="L545" s="31">
        <f t="shared" si="33"/>
        <v>1521</v>
      </c>
      <c r="M545" s="31">
        <f t="shared" si="34"/>
        <v>40.950000000000003</v>
      </c>
      <c r="N545" s="35">
        <f t="shared" si="35"/>
        <v>6043.3964358760022</v>
      </c>
      <c r="AA545" s="40"/>
      <c r="AF545" s="39"/>
    </row>
    <row r="546" spans="2:32" x14ac:dyDescent="0.3">
      <c r="B546" s="42">
        <v>12428.82</v>
      </c>
      <c r="C546" s="31">
        <v>51</v>
      </c>
      <c r="D546" s="31">
        <v>1427.6258500000001</v>
      </c>
      <c r="E546" s="35">
        <v>661.49176580935921</v>
      </c>
      <c r="F546" s="31">
        <v>10</v>
      </c>
      <c r="G546" s="31" t="s">
        <v>32</v>
      </c>
      <c r="H546" s="41">
        <v>11552.645255727546</v>
      </c>
      <c r="J546" s="40"/>
      <c r="K546" s="31">
        <f t="shared" si="32"/>
        <v>21.581914149048373</v>
      </c>
      <c r="L546" s="31">
        <f t="shared" si="33"/>
        <v>2601</v>
      </c>
      <c r="M546" s="31">
        <f t="shared" si="34"/>
        <v>72.808918350000013</v>
      </c>
      <c r="N546" s="35">
        <f t="shared" si="35"/>
        <v>11552.645255727546</v>
      </c>
      <c r="AA546" s="40"/>
      <c r="AF546" s="39"/>
    </row>
    <row r="547" spans="2:32" x14ac:dyDescent="0.3">
      <c r="B547" s="42">
        <v>5350.38</v>
      </c>
      <c r="C547" s="31">
        <v>28</v>
      </c>
      <c r="D547" s="31">
        <v>1750</v>
      </c>
      <c r="E547" s="35">
        <v>115.43969634781919</v>
      </c>
      <c r="F547" s="31">
        <v>50</v>
      </c>
      <c r="G547" s="31" t="s">
        <v>32</v>
      </c>
      <c r="H547" s="41">
        <v>4131.9800025698369</v>
      </c>
      <c r="J547" s="40"/>
      <c r="K547" s="31">
        <f t="shared" si="32"/>
        <v>757.97150172989859</v>
      </c>
      <c r="L547" s="31">
        <f t="shared" si="33"/>
        <v>784</v>
      </c>
      <c r="M547" s="31">
        <f t="shared" si="34"/>
        <v>49</v>
      </c>
      <c r="N547" s="35">
        <f t="shared" si="35"/>
        <v>4131.9800025698369</v>
      </c>
      <c r="AA547" s="40"/>
      <c r="AF547" s="39"/>
    </row>
    <row r="548" spans="2:32" x14ac:dyDescent="0.3">
      <c r="B548" s="42">
        <v>3549.37</v>
      </c>
      <c r="C548" s="31">
        <v>30</v>
      </c>
      <c r="D548" s="31">
        <v>1050</v>
      </c>
      <c r="E548" s="35">
        <v>72.105300507740509</v>
      </c>
      <c r="F548" s="31">
        <v>45</v>
      </c>
      <c r="G548" s="31" t="s">
        <v>33</v>
      </c>
      <c r="H548" s="41">
        <v>2745.2061965629673</v>
      </c>
      <c r="J548" s="40"/>
      <c r="K548" s="31">
        <f t="shared" si="32"/>
        <v>655.29163136803948</v>
      </c>
      <c r="L548" s="31">
        <f t="shared" si="33"/>
        <v>0</v>
      </c>
      <c r="M548" s="31">
        <f t="shared" si="34"/>
        <v>31.5</v>
      </c>
      <c r="N548" s="35">
        <f t="shared" si="35"/>
        <v>2745.2061965629673</v>
      </c>
      <c r="AA548" s="40"/>
      <c r="AF548" s="39"/>
    </row>
    <row r="549" spans="2:32" x14ac:dyDescent="0.3">
      <c r="B549" s="42">
        <v>2605.6</v>
      </c>
      <c r="C549" s="31">
        <v>27</v>
      </c>
      <c r="D549" s="31">
        <v>1050</v>
      </c>
      <c r="E549" s="35">
        <v>75.86569797822176</v>
      </c>
      <c r="F549" s="31">
        <v>40</v>
      </c>
      <c r="G549" s="31" t="s">
        <v>32</v>
      </c>
      <c r="H549" s="41">
        <v>1651.3199526503265</v>
      </c>
      <c r="J549" s="40"/>
      <c r="K549" s="31">
        <f t="shared" si="32"/>
        <v>553.60988060844898</v>
      </c>
      <c r="L549" s="31">
        <f t="shared" si="33"/>
        <v>729</v>
      </c>
      <c r="M549" s="31">
        <f t="shared" si="34"/>
        <v>28.35</v>
      </c>
      <c r="N549" s="35">
        <f t="shared" si="35"/>
        <v>1651.3199526503265</v>
      </c>
      <c r="AA549" s="40"/>
      <c r="AF549" s="39"/>
    </row>
    <row r="550" spans="2:32" x14ac:dyDescent="0.3">
      <c r="B550" s="42">
        <v>3421.24</v>
      </c>
      <c r="C550" s="31">
        <v>34</v>
      </c>
      <c r="D550" s="31">
        <v>1050</v>
      </c>
      <c r="E550" s="35">
        <v>96.106539804523777</v>
      </c>
      <c r="F550" s="31">
        <v>26</v>
      </c>
      <c r="G550" s="31" t="s">
        <v>32</v>
      </c>
      <c r="H550" s="41">
        <v>2656.1690219266989</v>
      </c>
      <c r="J550" s="40"/>
      <c r="K550" s="31">
        <f t="shared" si="32"/>
        <v>284.05975343121213</v>
      </c>
      <c r="L550" s="31">
        <f t="shared" si="33"/>
        <v>1156</v>
      </c>
      <c r="M550" s="31">
        <f t="shared" si="34"/>
        <v>35.700000000000003</v>
      </c>
      <c r="N550" s="35">
        <f t="shared" si="35"/>
        <v>2656.1690219266989</v>
      </c>
      <c r="AA550" s="40"/>
      <c r="AF550" s="39"/>
    </row>
    <row r="551" spans="2:32" x14ac:dyDescent="0.3">
      <c r="B551" s="42">
        <v>10513.58</v>
      </c>
      <c r="C551" s="31">
        <v>33</v>
      </c>
      <c r="D551" s="31">
        <v>1925</v>
      </c>
      <c r="E551" s="35">
        <v>132.1924972093291</v>
      </c>
      <c r="F551" s="31">
        <v>37</v>
      </c>
      <c r="G551" s="31" t="s">
        <v>32</v>
      </c>
      <c r="H551" s="41">
        <v>9458.186597560154</v>
      </c>
      <c r="J551" s="40"/>
      <c r="K551" s="31">
        <f t="shared" si="32"/>
        <v>538.79759822687959</v>
      </c>
      <c r="L551" s="31">
        <f t="shared" si="33"/>
        <v>1089</v>
      </c>
      <c r="M551" s="31">
        <f t="shared" si="34"/>
        <v>63.524999999999999</v>
      </c>
      <c r="N551" s="35">
        <f t="shared" si="35"/>
        <v>9458.186597560154</v>
      </c>
      <c r="AA551" s="40"/>
      <c r="AF551" s="39"/>
    </row>
    <row r="552" spans="2:32" x14ac:dyDescent="0.3">
      <c r="B552" s="42">
        <v>22100.85</v>
      </c>
      <c r="C552" s="31">
        <v>37</v>
      </c>
      <c r="D552" s="31">
        <v>2800</v>
      </c>
      <c r="E552" s="35">
        <v>321.61949296117376</v>
      </c>
      <c r="F552" s="31">
        <v>43</v>
      </c>
      <c r="G552" s="31" t="s">
        <v>32</v>
      </c>
      <c r="H552" s="41">
        <v>21098.778415116834</v>
      </c>
      <c r="J552" s="40"/>
      <c r="K552" s="31">
        <f t="shared" si="32"/>
        <v>374.35541885682534</v>
      </c>
      <c r="L552" s="31">
        <f t="shared" si="33"/>
        <v>1369</v>
      </c>
      <c r="M552" s="31">
        <f t="shared" si="34"/>
        <v>103.6</v>
      </c>
      <c r="N552" s="35">
        <f t="shared" si="35"/>
        <v>21098.778415116834</v>
      </c>
      <c r="AA552" s="40"/>
      <c r="AF552" s="39"/>
    </row>
    <row r="553" spans="2:32" x14ac:dyDescent="0.3">
      <c r="B553" s="42">
        <v>13317.8</v>
      </c>
      <c r="C553" s="31">
        <v>49</v>
      </c>
      <c r="D553" s="31">
        <v>1050</v>
      </c>
      <c r="E553" s="35">
        <v>316.79730423971444</v>
      </c>
      <c r="F553" s="31">
        <v>26</v>
      </c>
      <c r="G553" s="31" t="s">
        <v>32</v>
      </c>
      <c r="H553" s="41">
        <v>12389.646737356843</v>
      </c>
      <c r="J553" s="40"/>
      <c r="K553" s="31">
        <f t="shared" si="32"/>
        <v>86.174975716783919</v>
      </c>
      <c r="L553" s="31">
        <f t="shared" si="33"/>
        <v>2401</v>
      </c>
      <c r="M553" s="31">
        <f t="shared" si="34"/>
        <v>51.45</v>
      </c>
      <c r="N553" s="35">
        <f t="shared" si="35"/>
        <v>12389.646737356843</v>
      </c>
      <c r="AA553" s="40"/>
      <c r="AF553" s="39"/>
    </row>
    <row r="554" spans="2:32" x14ac:dyDescent="0.3">
      <c r="B554" s="42">
        <v>3211.28</v>
      </c>
      <c r="C554" s="31">
        <v>28</v>
      </c>
      <c r="D554" s="31">
        <v>1050</v>
      </c>
      <c r="E554" s="35">
        <v>69.263817808691513</v>
      </c>
      <c r="F554" s="31">
        <v>47</v>
      </c>
      <c r="G554" s="31" t="s">
        <v>32</v>
      </c>
      <c r="H554" s="41">
        <v>2069.2947392016808</v>
      </c>
      <c r="J554" s="40"/>
      <c r="K554" s="31">
        <f t="shared" si="32"/>
        <v>712.49321162610465</v>
      </c>
      <c r="L554" s="31">
        <f t="shared" si="33"/>
        <v>784</v>
      </c>
      <c r="M554" s="31">
        <f t="shared" si="34"/>
        <v>29.4</v>
      </c>
      <c r="N554" s="35">
        <f t="shared" si="35"/>
        <v>2069.2947392016808</v>
      </c>
      <c r="AA554" s="40"/>
      <c r="AF554" s="39"/>
    </row>
    <row r="555" spans="2:32" x14ac:dyDescent="0.3">
      <c r="B555" s="42">
        <v>5403.65</v>
      </c>
      <c r="C555" s="31">
        <v>30</v>
      </c>
      <c r="D555" s="31">
        <v>1050</v>
      </c>
      <c r="E555" s="35">
        <v>68.198116736385131</v>
      </c>
      <c r="F555" s="31">
        <v>50</v>
      </c>
      <c r="G555" s="31" t="s">
        <v>33</v>
      </c>
      <c r="H555" s="41">
        <v>4382.0726608282266</v>
      </c>
      <c r="J555" s="40"/>
      <c r="K555" s="31">
        <f t="shared" si="32"/>
        <v>769.81597897981464</v>
      </c>
      <c r="L555" s="31">
        <f t="shared" si="33"/>
        <v>0</v>
      </c>
      <c r="M555" s="31">
        <f t="shared" si="34"/>
        <v>31.5</v>
      </c>
      <c r="N555" s="35">
        <f t="shared" si="35"/>
        <v>4382.0726608282266</v>
      </c>
      <c r="AA555" s="40"/>
      <c r="AF555" s="39"/>
    </row>
    <row r="556" spans="2:32" x14ac:dyDescent="0.3">
      <c r="B556" s="42">
        <v>13151.38</v>
      </c>
      <c r="C556" s="31">
        <v>47</v>
      </c>
      <c r="D556" s="31">
        <v>1050</v>
      </c>
      <c r="E556" s="35">
        <v>280.11516959731546</v>
      </c>
      <c r="F556" s="31">
        <v>28</v>
      </c>
      <c r="G556" s="31" t="s">
        <v>32</v>
      </c>
      <c r="H556" s="41">
        <v>12305.91692698262</v>
      </c>
      <c r="J556" s="40"/>
      <c r="K556" s="31">
        <f t="shared" si="32"/>
        <v>104.95682915803701</v>
      </c>
      <c r="L556" s="31">
        <f t="shared" si="33"/>
        <v>2209</v>
      </c>
      <c r="M556" s="31">
        <f t="shared" si="34"/>
        <v>49.35</v>
      </c>
      <c r="N556" s="35">
        <f t="shared" si="35"/>
        <v>12305.91692698262</v>
      </c>
      <c r="AA556" s="40"/>
      <c r="AF556" s="39"/>
    </row>
    <row r="557" spans="2:32" x14ac:dyDescent="0.3">
      <c r="B557" s="42">
        <v>7149.13</v>
      </c>
      <c r="C557" s="31">
        <v>30</v>
      </c>
      <c r="D557" s="31">
        <v>1925</v>
      </c>
      <c r="E557" s="35">
        <v>154.98972560858678</v>
      </c>
      <c r="F557" s="31">
        <v>50</v>
      </c>
      <c r="G557" s="31" t="s">
        <v>33</v>
      </c>
      <c r="H557" s="41">
        <v>6330.0869931961761</v>
      </c>
      <c r="J557" s="40"/>
      <c r="K557" s="31">
        <f t="shared" si="32"/>
        <v>621.00890637790462</v>
      </c>
      <c r="L557" s="31">
        <f t="shared" si="33"/>
        <v>0</v>
      </c>
      <c r="M557" s="31">
        <f t="shared" si="34"/>
        <v>57.75</v>
      </c>
      <c r="N557" s="35">
        <f t="shared" si="35"/>
        <v>6330.0869931961761</v>
      </c>
      <c r="AA557" s="40"/>
      <c r="AF557" s="39"/>
    </row>
    <row r="558" spans="2:32" x14ac:dyDescent="0.3">
      <c r="B558" s="42">
        <v>10554.71</v>
      </c>
      <c r="C558" s="31">
        <v>32</v>
      </c>
      <c r="D558" s="31">
        <v>2800</v>
      </c>
      <c r="E558" s="35">
        <v>226.09424352010078</v>
      </c>
      <c r="F558" s="31">
        <v>33</v>
      </c>
      <c r="G558" s="31" t="s">
        <v>32</v>
      </c>
      <c r="H558" s="41">
        <v>9675.9878268015691</v>
      </c>
      <c r="J558" s="40"/>
      <c r="K558" s="31">
        <f t="shared" si="32"/>
        <v>408.67913557376897</v>
      </c>
      <c r="L558" s="31">
        <f t="shared" si="33"/>
        <v>1024</v>
      </c>
      <c r="M558" s="31">
        <f t="shared" si="34"/>
        <v>89.6</v>
      </c>
      <c r="N558" s="35">
        <f t="shared" si="35"/>
        <v>9675.9878268015691</v>
      </c>
      <c r="AA558" s="40"/>
      <c r="AF558" s="39"/>
    </row>
    <row r="559" spans="2:32" x14ac:dyDescent="0.3">
      <c r="B559" s="42">
        <v>4687.92</v>
      </c>
      <c r="C559" s="31">
        <v>26</v>
      </c>
      <c r="D559" s="31">
        <v>1050</v>
      </c>
      <c r="E559" s="35">
        <v>117.21280131079544</v>
      </c>
      <c r="F559" s="31">
        <v>44</v>
      </c>
      <c r="G559" s="31" t="s">
        <v>32</v>
      </c>
      <c r="H559" s="41">
        <v>3926.9346984264707</v>
      </c>
      <c r="J559" s="40"/>
      <c r="K559" s="31">
        <f t="shared" si="32"/>
        <v>394.15490017594965</v>
      </c>
      <c r="L559" s="31">
        <f t="shared" si="33"/>
        <v>676</v>
      </c>
      <c r="M559" s="31">
        <f t="shared" si="34"/>
        <v>27.3</v>
      </c>
      <c r="N559" s="35">
        <f t="shared" si="35"/>
        <v>3926.9346984264707</v>
      </c>
      <c r="AA559" s="40"/>
      <c r="AF559" s="39"/>
    </row>
    <row r="560" spans="2:32" x14ac:dyDescent="0.3">
      <c r="B560" s="42">
        <v>5011.82</v>
      </c>
      <c r="C560" s="31">
        <v>51</v>
      </c>
      <c r="D560" s="31">
        <v>175</v>
      </c>
      <c r="E560" s="35">
        <v>87.11321593917431</v>
      </c>
      <c r="F560" s="31">
        <v>19</v>
      </c>
      <c r="G560" s="31" t="s">
        <v>32</v>
      </c>
      <c r="H560" s="41">
        <v>4154.3769077479228</v>
      </c>
      <c r="J560" s="40"/>
      <c r="K560" s="31">
        <f t="shared" si="32"/>
        <v>38.168720602872</v>
      </c>
      <c r="L560" s="31">
        <f t="shared" si="33"/>
        <v>2601</v>
      </c>
      <c r="M560" s="31">
        <f t="shared" si="34"/>
        <v>8.9250000000000007</v>
      </c>
      <c r="N560" s="35">
        <f t="shared" si="35"/>
        <v>4154.3769077479228</v>
      </c>
      <c r="AA560" s="40"/>
      <c r="AF560" s="39"/>
    </row>
    <row r="561" spans="2:32" x14ac:dyDescent="0.3">
      <c r="B561" s="42">
        <v>22299.7</v>
      </c>
      <c r="C561" s="31">
        <v>42</v>
      </c>
      <c r="D561" s="31">
        <v>2800</v>
      </c>
      <c r="E561" s="35">
        <v>444.87643395816679</v>
      </c>
      <c r="F561" s="31">
        <v>28</v>
      </c>
      <c r="G561" s="31" t="s">
        <v>33</v>
      </c>
      <c r="H561" s="41">
        <v>21995.018050126127</v>
      </c>
      <c r="J561" s="40"/>
      <c r="K561" s="31">
        <f t="shared" si="32"/>
        <v>176.22870985198603</v>
      </c>
      <c r="L561" s="31">
        <f t="shared" si="33"/>
        <v>0</v>
      </c>
      <c r="M561" s="31">
        <f t="shared" si="34"/>
        <v>117.6</v>
      </c>
      <c r="N561" s="35">
        <f t="shared" si="35"/>
        <v>21995.018050126127</v>
      </c>
      <c r="AA561" s="40"/>
      <c r="AF561" s="39"/>
    </row>
    <row r="562" spans="2:32" x14ac:dyDescent="0.3">
      <c r="B562" s="42">
        <v>11078.55</v>
      </c>
      <c r="C562" s="31">
        <v>46</v>
      </c>
      <c r="D562" s="31">
        <v>1050</v>
      </c>
      <c r="E562" s="35">
        <v>228.37436592289066</v>
      </c>
      <c r="F562" s="31">
        <v>29</v>
      </c>
      <c r="G562" s="31" t="s">
        <v>32</v>
      </c>
      <c r="H562" s="41">
        <v>10218.547642214213</v>
      </c>
      <c r="J562" s="40"/>
      <c r="K562" s="31">
        <f t="shared" si="32"/>
        <v>133.33370353081253</v>
      </c>
      <c r="L562" s="31">
        <f t="shared" si="33"/>
        <v>2116</v>
      </c>
      <c r="M562" s="31">
        <f t="shared" si="34"/>
        <v>48.3</v>
      </c>
      <c r="N562" s="35">
        <f t="shared" si="35"/>
        <v>10218.547642214213</v>
      </c>
      <c r="AA562" s="40"/>
      <c r="AF562" s="39"/>
    </row>
    <row r="563" spans="2:32" x14ac:dyDescent="0.3">
      <c r="B563" s="42">
        <v>5848.09</v>
      </c>
      <c r="C563" s="31">
        <v>30</v>
      </c>
      <c r="D563" s="31">
        <v>1050</v>
      </c>
      <c r="E563" s="35">
        <v>125.38164203800231</v>
      </c>
      <c r="F563" s="31">
        <v>40</v>
      </c>
      <c r="G563" s="31" t="s">
        <v>33</v>
      </c>
      <c r="H563" s="41">
        <v>5357.2744810388558</v>
      </c>
      <c r="J563" s="40"/>
      <c r="K563" s="31">
        <f t="shared" si="32"/>
        <v>334.97726873978957</v>
      </c>
      <c r="L563" s="31">
        <f t="shared" si="33"/>
        <v>0</v>
      </c>
      <c r="M563" s="31">
        <f t="shared" si="34"/>
        <v>31.5</v>
      </c>
      <c r="N563" s="35">
        <f t="shared" si="35"/>
        <v>5357.2744810388558</v>
      </c>
      <c r="AA563" s="40"/>
      <c r="AF563" s="39"/>
    </row>
    <row r="564" spans="2:32" x14ac:dyDescent="0.3">
      <c r="B564" s="42">
        <v>25398.18</v>
      </c>
      <c r="C564" s="31">
        <v>44</v>
      </c>
      <c r="D564" s="31">
        <v>2800</v>
      </c>
      <c r="E564" s="35">
        <v>540.71795698134747</v>
      </c>
      <c r="F564" s="31">
        <v>26</v>
      </c>
      <c r="G564" s="31" t="s">
        <v>32</v>
      </c>
      <c r="H564" s="41">
        <v>24531.829578139052</v>
      </c>
      <c r="J564" s="40"/>
      <c r="K564" s="31">
        <f t="shared" si="32"/>
        <v>134.63580977857427</v>
      </c>
      <c r="L564" s="31">
        <f t="shared" si="33"/>
        <v>1936</v>
      </c>
      <c r="M564" s="31">
        <f t="shared" si="34"/>
        <v>123.2</v>
      </c>
      <c r="N564" s="35">
        <f t="shared" si="35"/>
        <v>24531.829578139052</v>
      </c>
      <c r="AA564" s="40"/>
      <c r="AF564" s="39"/>
    </row>
    <row r="565" spans="2:32" x14ac:dyDescent="0.3">
      <c r="B565" s="42">
        <v>7716.63</v>
      </c>
      <c r="C565" s="31">
        <v>26</v>
      </c>
      <c r="D565" s="31">
        <v>2800</v>
      </c>
      <c r="E565" s="35">
        <v>197.96377969831761</v>
      </c>
      <c r="F565" s="31">
        <v>44</v>
      </c>
      <c r="G565" s="31" t="s">
        <v>32</v>
      </c>
      <c r="H565" s="41">
        <v>6654.2513780552608</v>
      </c>
      <c r="J565" s="40"/>
      <c r="K565" s="31">
        <f t="shared" si="32"/>
        <v>622.3360666670834</v>
      </c>
      <c r="L565" s="31">
        <f t="shared" si="33"/>
        <v>676</v>
      </c>
      <c r="M565" s="31">
        <f t="shared" si="34"/>
        <v>72.8</v>
      </c>
      <c r="N565" s="35">
        <f t="shared" si="35"/>
        <v>6654.2513780552608</v>
      </c>
      <c r="AA565" s="40"/>
      <c r="AF565" s="39"/>
    </row>
    <row r="566" spans="2:32" x14ac:dyDescent="0.3">
      <c r="B566" s="42">
        <v>15922.28</v>
      </c>
      <c r="C566" s="31">
        <v>45</v>
      </c>
      <c r="D566" s="31">
        <v>1050</v>
      </c>
      <c r="E566" s="35">
        <v>166.82363489011763</v>
      </c>
      <c r="F566" s="31">
        <v>30</v>
      </c>
      <c r="G566" s="31" t="s">
        <v>33</v>
      </c>
      <c r="H566" s="41">
        <v>15639.410640380254</v>
      </c>
      <c r="J566" s="40"/>
      <c r="K566" s="31">
        <f t="shared" si="32"/>
        <v>188.82216552078023</v>
      </c>
      <c r="L566" s="31">
        <f t="shared" si="33"/>
        <v>0</v>
      </c>
      <c r="M566" s="31">
        <f t="shared" si="34"/>
        <v>47.25</v>
      </c>
      <c r="N566" s="35">
        <f t="shared" si="35"/>
        <v>15639.410640380254</v>
      </c>
      <c r="AA566" s="40"/>
      <c r="AF566" s="39"/>
    </row>
    <row r="567" spans="2:32" x14ac:dyDescent="0.3">
      <c r="B567" s="42">
        <v>13017.39</v>
      </c>
      <c r="C567" s="31">
        <v>34</v>
      </c>
      <c r="D567" s="31">
        <v>2800</v>
      </c>
      <c r="E567" s="35">
        <v>197.96274419001725</v>
      </c>
      <c r="F567" s="31">
        <v>26</v>
      </c>
      <c r="G567" s="31" t="s">
        <v>32</v>
      </c>
      <c r="H567" s="41">
        <v>12128.208509188986</v>
      </c>
      <c r="J567" s="40"/>
      <c r="K567" s="31">
        <f t="shared" si="32"/>
        <v>367.74596299858285</v>
      </c>
      <c r="L567" s="31">
        <f t="shared" si="33"/>
        <v>1156</v>
      </c>
      <c r="M567" s="31">
        <f t="shared" si="34"/>
        <v>95.2</v>
      </c>
      <c r="N567" s="35">
        <f t="shared" si="35"/>
        <v>12128.208509188986</v>
      </c>
      <c r="AA567" s="40"/>
      <c r="AF567" s="39"/>
    </row>
    <row r="568" spans="2:32" x14ac:dyDescent="0.3">
      <c r="B568" s="42">
        <v>4558.6000000000004</v>
      </c>
      <c r="C568" s="31">
        <v>25</v>
      </c>
      <c r="D568" s="31">
        <v>1050</v>
      </c>
      <c r="E568" s="35">
        <v>115.79210984349302</v>
      </c>
      <c r="F568" s="31">
        <v>50</v>
      </c>
      <c r="G568" s="31" t="s">
        <v>32</v>
      </c>
      <c r="H568" s="41">
        <v>3754.2823730021946</v>
      </c>
      <c r="J568" s="40"/>
      <c r="K568" s="31">
        <f t="shared" si="32"/>
        <v>453.39876845633154</v>
      </c>
      <c r="L568" s="31">
        <f t="shared" si="33"/>
        <v>625</v>
      </c>
      <c r="M568" s="31">
        <f t="shared" si="34"/>
        <v>26.25</v>
      </c>
      <c r="N568" s="35">
        <f t="shared" si="35"/>
        <v>3754.2823730021946</v>
      </c>
      <c r="AA568" s="40"/>
      <c r="AF568" s="39"/>
    </row>
    <row r="569" spans="2:32" x14ac:dyDescent="0.3">
      <c r="B569" s="42">
        <v>7518.69</v>
      </c>
      <c r="C569" s="31">
        <v>28</v>
      </c>
      <c r="D569" s="31">
        <v>2800</v>
      </c>
      <c r="E569" s="35">
        <v>203.17314395765547</v>
      </c>
      <c r="F569" s="31">
        <v>32</v>
      </c>
      <c r="G569" s="31" t="s">
        <v>32</v>
      </c>
      <c r="H569" s="41">
        <v>6690.2929653712226</v>
      </c>
      <c r="J569" s="40"/>
      <c r="K569" s="31">
        <f t="shared" si="32"/>
        <v>441.00316732153374</v>
      </c>
      <c r="L569" s="31">
        <f t="shared" si="33"/>
        <v>784</v>
      </c>
      <c r="M569" s="31">
        <f t="shared" si="34"/>
        <v>78.400000000000006</v>
      </c>
      <c r="N569" s="35">
        <f t="shared" si="35"/>
        <v>6690.2929653712226</v>
      </c>
      <c r="AA569" s="40"/>
      <c r="AF569" s="39"/>
    </row>
    <row r="570" spans="2:32" x14ac:dyDescent="0.3">
      <c r="B570" s="42">
        <v>8861.0499999999993</v>
      </c>
      <c r="C570" s="31">
        <v>39</v>
      </c>
      <c r="D570" s="31">
        <v>1750</v>
      </c>
      <c r="E570" s="35">
        <v>214.88886903919823</v>
      </c>
      <c r="F570" s="31">
        <v>21</v>
      </c>
      <c r="G570" s="31" t="s">
        <v>32</v>
      </c>
      <c r="H570" s="41">
        <v>8152.4019162223294</v>
      </c>
      <c r="J570" s="40"/>
      <c r="K570" s="31">
        <f t="shared" si="32"/>
        <v>171.01863006825343</v>
      </c>
      <c r="L570" s="31">
        <f t="shared" si="33"/>
        <v>1521</v>
      </c>
      <c r="M570" s="31">
        <f t="shared" si="34"/>
        <v>68.25</v>
      </c>
      <c r="N570" s="35">
        <f t="shared" si="35"/>
        <v>8152.4019162223294</v>
      </c>
      <c r="AA570" s="40"/>
      <c r="AF570" s="39"/>
    </row>
    <row r="571" spans="2:32" x14ac:dyDescent="0.3">
      <c r="B571" s="42">
        <v>3647.58</v>
      </c>
      <c r="C571" s="31">
        <v>32</v>
      </c>
      <c r="D571" s="31">
        <v>1050</v>
      </c>
      <c r="E571" s="35">
        <v>77.077887739678758</v>
      </c>
      <c r="F571" s="31">
        <v>33</v>
      </c>
      <c r="G571" s="31" t="s">
        <v>32</v>
      </c>
      <c r="H571" s="41">
        <v>2711.6937363255483</v>
      </c>
      <c r="J571" s="40"/>
      <c r="K571" s="31">
        <f t="shared" si="32"/>
        <v>449.54527188168652</v>
      </c>
      <c r="L571" s="31">
        <f t="shared" si="33"/>
        <v>1024</v>
      </c>
      <c r="M571" s="31">
        <f t="shared" si="34"/>
        <v>33.6</v>
      </c>
      <c r="N571" s="35">
        <f t="shared" si="35"/>
        <v>2711.6937363255483</v>
      </c>
      <c r="AA571" s="40"/>
      <c r="AF571" s="39"/>
    </row>
    <row r="572" spans="2:32" x14ac:dyDescent="0.3">
      <c r="B572" s="42">
        <v>8975.7900000000009</v>
      </c>
      <c r="C572" s="31">
        <v>35</v>
      </c>
      <c r="D572" s="31">
        <v>1050</v>
      </c>
      <c r="E572" s="35">
        <v>170.34462157616059</v>
      </c>
      <c r="F572" s="31">
        <v>35</v>
      </c>
      <c r="G572" s="31" t="s">
        <v>32</v>
      </c>
      <c r="H572" s="41">
        <v>8232.8921485306582</v>
      </c>
      <c r="J572" s="40"/>
      <c r="K572" s="31">
        <f t="shared" si="32"/>
        <v>215.73912730534425</v>
      </c>
      <c r="L572" s="31">
        <f t="shared" si="33"/>
        <v>1225</v>
      </c>
      <c r="M572" s="31">
        <f t="shared" si="34"/>
        <v>36.75</v>
      </c>
      <c r="N572" s="35">
        <f t="shared" si="35"/>
        <v>8232.8921485306582</v>
      </c>
      <c r="AA572" s="40"/>
      <c r="AF572" s="39"/>
    </row>
    <row r="573" spans="2:32" x14ac:dyDescent="0.3">
      <c r="B573" s="42">
        <v>9988.07</v>
      </c>
      <c r="C573" s="31">
        <v>38</v>
      </c>
      <c r="D573" s="31">
        <v>1050</v>
      </c>
      <c r="E573" s="35">
        <v>188.59913195306549</v>
      </c>
      <c r="F573" s="31">
        <v>32</v>
      </c>
      <c r="G573" s="31" t="s">
        <v>32</v>
      </c>
      <c r="H573" s="41">
        <v>9314.8509737515506</v>
      </c>
      <c r="J573" s="40"/>
      <c r="K573" s="31">
        <f t="shared" si="32"/>
        <v>178.15564500244702</v>
      </c>
      <c r="L573" s="31">
        <f t="shared" si="33"/>
        <v>1444</v>
      </c>
      <c r="M573" s="31">
        <f t="shared" si="34"/>
        <v>39.9</v>
      </c>
      <c r="N573" s="35">
        <f t="shared" si="35"/>
        <v>9314.8509737515506</v>
      </c>
      <c r="AA573" s="40"/>
      <c r="AF573" s="39"/>
    </row>
    <row r="574" spans="2:32" x14ac:dyDescent="0.3">
      <c r="B574" s="42">
        <v>912.1</v>
      </c>
      <c r="C574" s="31">
        <v>34</v>
      </c>
      <c r="D574" s="31">
        <v>284.16500000000002</v>
      </c>
      <c r="E574" s="35">
        <v>113.51161344159755</v>
      </c>
      <c r="F574" s="31">
        <v>41</v>
      </c>
      <c r="G574" s="31" t="s">
        <v>32</v>
      </c>
      <c r="H574" s="41">
        <v>342.04033114004892</v>
      </c>
      <c r="J574" s="40"/>
      <c r="K574" s="31">
        <f t="shared" si="32"/>
        <v>102.63940971990849</v>
      </c>
      <c r="L574" s="31">
        <f t="shared" si="33"/>
        <v>1156</v>
      </c>
      <c r="M574" s="31">
        <f t="shared" si="34"/>
        <v>9.6616100000000014</v>
      </c>
      <c r="N574" s="35">
        <f t="shared" si="35"/>
        <v>342.04033114004892</v>
      </c>
      <c r="AA574" s="40"/>
      <c r="AF574" s="39"/>
    </row>
    <row r="575" spans="2:32" x14ac:dyDescent="0.3">
      <c r="B575" s="42">
        <v>2893.95</v>
      </c>
      <c r="C575" s="31">
        <v>26</v>
      </c>
      <c r="D575" s="31">
        <v>1050</v>
      </c>
      <c r="E575" s="35">
        <v>74.236417386869107</v>
      </c>
      <c r="F575" s="31">
        <v>39</v>
      </c>
      <c r="G575" s="31" t="s">
        <v>33</v>
      </c>
      <c r="H575" s="41">
        <v>2137.022644481196</v>
      </c>
      <c r="J575" s="40"/>
      <c r="K575" s="31">
        <f t="shared" si="32"/>
        <v>551.61605909127843</v>
      </c>
      <c r="L575" s="31">
        <f t="shared" si="33"/>
        <v>0</v>
      </c>
      <c r="M575" s="31">
        <f t="shared" si="34"/>
        <v>27.3</v>
      </c>
      <c r="N575" s="35">
        <f t="shared" si="35"/>
        <v>2137.022644481196</v>
      </c>
      <c r="AA575" s="40"/>
      <c r="AF575" s="39"/>
    </row>
    <row r="576" spans="2:32" x14ac:dyDescent="0.3">
      <c r="B576" s="42">
        <v>17454.72</v>
      </c>
      <c r="C576" s="31">
        <v>35</v>
      </c>
      <c r="D576" s="31">
        <v>2800</v>
      </c>
      <c r="E576" s="35">
        <v>412.95994316216019</v>
      </c>
      <c r="F576" s="31">
        <v>25</v>
      </c>
      <c r="G576" s="31" t="s">
        <v>33</v>
      </c>
      <c r="H576" s="41">
        <v>17189.453160249806</v>
      </c>
      <c r="J576" s="40"/>
      <c r="K576" s="31">
        <f t="shared" si="32"/>
        <v>169.50796598815046</v>
      </c>
      <c r="L576" s="31">
        <f t="shared" si="33"/>
        <v>0</v>
      </c>
      <c r="M576" s="31">
        <f t="shared" si="34"/>
        <v>98</v>
      </c>
      <c r="N576" s="35">
        <f t="shared" si="35"/>
        <v>17189.453160249806</v>
      </c>
      <c r="AA576" s="40"/>
      <c r="AF576" s="39"/>
    </row>
    <row r="577" spans="2:32" x14ac:dyDescent="0.3">
      <c r="B577" s="42">
        <v>38097.81</v>
      </c>
      <c r="C577" s="31">
        <v>51</v>
      </c>
      <c r="D577" s="31">
        <v>2800</v>
      </c>
      <c r="E577" s="35">
        <v>1037.9579775468821</v>
      </c>
      <c r="F577" s="31">
        <v>24</v>
      </c>
      <c r="G577" s="31" t="s">
        <v>33</v>
      </c>
      <c r="H577" s="41">
        <v>37869.864351003824</v>
      </c>
      <c r="J577" s="40"/>
      <c r="K577" s="31">
        <f t="shared" si="32"/>
        <v>64.742505432465578</v>
      </c>
      <c r="L577" s="31">
        <f t="shared" si="33"/>
        <v>0</v>
      </c>
      <c r="M577" s="31">
        <f t="shared" si="34"/>
        <v>142.80000000000001</v>
      </c>
      <c r="N577" s="35">
        <f t="shared" si="35"/>
        <v>37869.864351003824</v>
      </c>
      <c r="AA577" s="40"/>
      <c r="AF577" s="39"/>
    </row>
    <row r="578" spans="2:32" x14ac:dyDescent="0.3">
      <c r="B578" s="42">
        <v>3579.67</v>
      </c>
      <c r="C578" s="31">
        <v>30</v>
      </c>
      <c r="D578" s="31">
        <v>1050</v>
      </c>
      <c r="E578" s="35">
        <v>72.105300507740509</v>
      </c>
      <c r="F578" s="31">
        <v>45</v>
      </c>
      <c r="G578" s="31" t="s">
        <v>33</v>
      </c>
      <c r="H578" s="41">
        <v>2745.2061965629673</v>
      </c>
      <c r="J578" s="40"/>
      <c r="K578" s="31">
        <f t="shared" si="32"/>
        <v>655.29163136803948</v>
      </c>
      <c r="L578" s="31">
        <f t="shared" si="33"/>
        <v>0</v>
      </c>
      <c r="M578" s="31">
        <f t="shared" si="34"/>
        <v>31.5</v>
      </c>
      <c r="N578" s="35">
        <f t="shared" si="35"/>
        <v>2745.2061965629673</v>
      </c>
      <c r="AA578" s="40"/>
      <c r="AF578" s="39"/>
    </row>
    <row r="579" spans="2:32" x14ac:dyDescent="0.3">
      <c r="B579" s="42">
        <v>8706.32</v>
      </c>
      <c r="C579" s="31">
        <v>42</v>
      </c>
      <c r="D579" s="31">
        <v>1076.29025</v>
      </c>
      <c r="E579" s="35">
        <v>155.4610035795223</v>
      </c>
      <c r="F579" s="31">
        <v>33</v>
      </c>
      <c r="G579" s="31" t="s">
        <v>32</v>
      </c>
      <c r="H579" s="41">
        <v>7789.7995574677952</v>
      </c>
      <c r="J579" s="40"/>
      <c r="K579" s="31">
        <f t="shared" si="32"/>
        <v>228.46615827892714</v>
      </c>
      <c r="L579" s="31">
        <f t="shared" si="33"/>
        <v>1764</v>
      </c>
      <c r="M579" s="31">
        <f t="shared" si="34"/>
        <v>45.204190499999996</v>
      </c>
      <c r="N579" s="35">
        <f t="shared" si="35"/>
        <v>7789.7995574677952</v>
      </c>
      <c r="AA579" s="40"/>
      <c r="AF579" s="39"/>
    </row>
    <row r="580" spans="2:32" x14ac:dyDescent="0.3">
      <c r="B580" s="42">
        <v>46047.87</v>
      </c>
      <c r="C580" s="31">
        <v>36</v>
      </c>
      <c r="D580" s="31">
        <v>6300</v>
      </c>
      <c r="E580" s="35">
        <v>759.88115996870658</v>
      </c>
      <c r="F580" s="31">
        <v>49</v>
      </c>
      <c r="G580" s="31" t="s">
        <v>32</v>
      </c>
      <c r="H580" s="41">
        <v>45015.976294031541</v>
      </c>
      <c r="J580" s="40"/>
      <c r="K580" s="31">
        <f t="shared" si="32"/>
        <v>406.24773485989954</v>
      </c>
      <c r="L580" s="31">
        <f t="shared" si="33"/>
        <v>1296</v>
      </c>
      <c r="M580" s="31">
        <f t="shared" si="34"/>
        <v>226.8</v>
      </c>
      <c r="N580" s="35">
        <f t="shared" si="35"/>
        <v>45015.976294031541</v>
      </c>
      <c r="AA580" s="40"/>
      <c r="AF580" s="39"/>
    </row>
    <row r="581" spans="2:32" x14ac:dyDescent="0.3">
      <c r="B581" s="42">
        <v>21325.77</v>
      </c>
      <c r="C581" s="31">
        <v>34</v>
      </c>
      <c r="D581" s="31">
        <v>2800</v>
      </c>
      <c r="E581" s="35">
        <v>390.22984913832687</v>
      </c>
      <c r="F581" s="31">
        <v>41</v>
      </c>
      <c r="G581" s="31" t="s">
        <v>32</v>
      </c>
      <c r="H581" s="41">
        <v>20485.834500478537</v>
      </c>
      <c r="J581" s="40"/>
      <c r="K581" s="31">
        <f t="shared" si="32"/>
        <v>294.18559408894993</v>
      </c>
      <c r="L581" s="31">
        <f t="shared" si="33"/>
        <v>1156</v>
      </c>
      <c r="M581" s="31">
        <f t="shared" si="34"/>
        <v>95.2</v>
      </c>
      <c r="N581" s="35">
        <f t="shared" si="35"/>
        <v>20485.834500478537</v>
      </c>
      <c r="AA581" s="40"/>
      <c r="AF581" s="39"/>
    </row>
    <row r="582" spans="2:32" x14ac:dyDescent="0.3">
      <c r="B582" s="42">
        <v>5773.78</v>
      </c>
      <c r="C582" s="31">
        <v>33</v>
      </c>
      <c r="D582" s="31">
        <v>1050</v>
      </c>
      <c r="E582" s="35">
        <v>72.104998477815869</v>
      </c>
      <c r="F582" s="31">
        <v>37</v>
      </c>
      <c r="G582" s="31" t="s">
        <v>33</v>
      </c>
      <c r="H582" s="41">
        <v>5075.8688813568915</v>
      </c>
      <c r="J582" s="40"/>
      <c r="K582" s="31">
        <f t="shared" si="32"/>
        <v>538.79759822687959</v>
      </c>
      <c r="L582" s="31">
        <f t="shared" si="33"/>
        <v>0</v>
      </c>
      <c r="M582" s="31">
        <f t="shared" si="34"/>
        <v>34.65</v>
      </c>
      <c r="N582" s="35">
        <f t="shared" si="35"/>
        <v>5075.8688813568915</v>
      </c>
      <c r="AA582" s="40"/>
      <c r="AF582" s="39"/>
    </row>
    <row r="583" spans="2:32" x14ac:dyDescent="0.3">
      <c r="B583" s="42">
        <v>16017.12</v>
      </c>
      <c r="C583" s="31">
        <v>36</v>
      </c>
      <c r="D583" s="31">
        <v>2800</v>
      </c>
      <c r="E583" s="35">
        <v>277.14502765145619</v>
      </c>
      <c r="F583" s="31">
        <v>39</v>
      </c>
      <c r="G583" s="31" t="s">
        <v>32</v>
      </c>
      <c r="H583" s="41">
        <v>15091.744542471668</v>
      </c>
      <c r="J583" s="40"/>
      <c r="K583" s="31">
        <f t="shared" si="32"/>
        <v>394.0175327169585</v>
      </c>
      <c r="L583" s="31">
        <f t="shared" si="33"/>
        <v>1296</v>
      </c>
      <c r="M583" s="31">
        <f t="shared" si="34"/>
        <v>100.8</v>
      </c>
      <c r="N583" s="35">
        <f t="shared" si="35"/>
        <v>15091.744542471668</v>
      </c>
      <c r="AA583" s="40"/>
      <c r="AF583" s="39"/>
    </row>
    <row r="584" spans="2:32" x14ac:dyDescent="0.3">
      <c r="B584" s="42">
        <v>26547.55</v>
      </c>
      <c r="C584" s="31">
        <v>32</v>
      </c>
      <c r="D584" s="31">
        <v>9800</v>
      </c>
      <c r="E584" s="35">
        <v>661.84422256228163</v>
      </c>
      <c r="F584" s="31">
        <v>27</v>
      </c>
      <c r="G584" s="31" t="s">
        <v>32</v>
      </c>
      <c r="H584" s="41">
        <v>25572.902069126692</v>
      </c>
      <c r="J584" s="40"/>
      <c r="K584" s="31">
        <f t="shared" si="32"/>
        <v>399.79196158216871</v>
      </c>
      <c r="L584" s="31">
        <f t="shared" si="33"/>
        <v>1024</v>
      </c>
      <c r="M584" s="31">
        <f t="shared" si="34"/>
        <v>313.60000000000002</v>
      </c>
      <c r="N584" s="35">
        <f t="shared" si="35"/>
        <v>25572.902069126692</v>
      </c>
      <c r="AA584" s="40"/>
      <c r="AF584" s="39"/>
    </row>
    <row r="585" spans="2:32" x14ac:dyDescent="0.3">
      <c r="B585" s="42">
        <v>8890.66</v>
      </c>
      <c r="C585" s="31">
        <v>34</v>
      </c>
      <c r="D585" s="31">
        <v>700</v>
      </c>
      <c r="E585" s="35">
        <v>91.059551687821894</v>
      </c>
      <c r="F585" s="31">
        <v>50</v>
      </c>
      <c r="G585" s="31" t="s">
        <v>32</v>
      </c>
      <c r="H585" s="41">
        <v>8006.1990980617675</v>
      </c>
      <c r="J585" s="40"/>
      <c r="K585" s="31">
        <f t="shared" si="32"/>
        <v>384.36385147150713</v>
      </c>
      <c r="L585" s="31">
        <f t="shared" si="33"/>
        <v>1156</v>
      </c>
      <c r="M585" s="31">
        <f t="shared" si="34"/>
        <v>23.8</v>
      </c>
      <c r="N585" s="35">
        <f t="shared" si="35"/>
        <v>8006.1990980617675</v>
      </c>
      <c r="AA585" s="40"/>
      <c r="AF585" s="39"/>
    </row>
    <row r="586" spans="2:32" x14ac:dyDescent="0.3">
      <c r="B586" s="42">
        <v>21534.33</v>
      </c>
      <c r="C586" s="31">
        <v>57</v>
      </c>
      <c r="D586" s="31">
        <v>1178.5094999999999</v>
      </c>
      <c r="E586" s="35">
        <v>725.76612891403329</v>
      </c>
      <c r="F586" s="31">
        <v>18</v>
      </c>
      <c r="G586" s="31" t="s">
        <v>33</v>
      </c>
      <c r="H586" s="41">
        <v>21396.864067734925</v>
      </c>
      <c r="J586" s="40"/>
      <c r="K586" s="31">
        <f t="shared" si="32"/>
        <v>29.228659419173155</v>
      </c>
      <c r="L586" s="31">
        <f t="shared" si="33"/>
        <v>0</v>
      </c>
      <c r="M586" s="31">
        <f t="shared" si="34"/>
        <v>67.175041499999992</v>
      </c>
      <c r="N586" s="35">
        <f t="shared" si="35"/>
        <v>21396.864067734925</v>
      </c>
      <c r="AA586" s="40"/>
      <c r="AF586" s="39"/>
    </row>
    <row r="587" spans="2:32" x14ac:dyDescent="0.3">
      <c r="B587" s="42">
        <v>2305.61</v>
      </c>
      <c r="C587" s="31">
        <v>36</v>
      </c>
      <c r="D587" s="31">
        <v>175</v>
      </c>
      <c r="E587" s="35">
        <v>24.616337366473875</v>
      </c>
      <c r="F587" s="31">
        <v>34</v>
      </c>
      <c r="G587" s="31" t="s">
        <v>33</v>
      </c>
      <c r="H587" s="41">
        <v>1925.4269501320452</v>
      </c>
      <c r="J587" s="40"/>
      <c r="K587" s="31">
        <f t="shared" si="32"/>
        <v>241.70939451388813</v>
      </c>
      <c r="L587" s="31">
        <f t="shared" si="33"/>
        <v>0</v>
      </c>
      <c r="M587" s="31">
        <f t="shared" si="34"/>
        <v>6.3</v>
      </c>
      <c r="N587" s="35">
        <f t="shared" si="35"/>
        <v>1925.4269501320452</v>
      </c>
      <c r="AA587" s="40"/>
      <c r="AF587" s="39"/>
    </row>
    <row r="588" spans="2:32" x14ac:dyDescent="0.3">
      <c r="B588" s="42">
        <v>7177.15</v>
      </c>
      <c r="C588" s="31">
        <v>34</v>
      </c>
      <c r="D588" s="31">
        <v>1050</v>
      </c>
      <c r="E588" s="35">
        <v>74.236029071256468</v>
      </c>
      <c r="F588" s="31">
        <v>46</v>
      </c>
      <c r="G588" s="31" t="s">
        <v>32</v>
      </c>
      <c r="H588" s="41">
        <v>5956.2632000318681</v>
      </c>
      <c r="J588" s="40"/>
      <c r="K588" s="31">
        <f t="shared" si="32"/>
        <v>650.62747299749265</v>
      </c>
      <c r="L588" s="31">
        <f t="shared" si="33"/>
        <v>1156</v>
      </c>
      <c r="M588" s="31">
        <f t="shared" si="34"/>
        <v>35.700000000000003</v>
      </c>
      <c r="N588" s="35">
        <f t="shared" si="35"/>
        <v>5956.2632000318681</v>
      </c>
      <c r="AA588" s="40"/>
      <c r="AF588" s="39"/>
    </row>
    <row r="589" spans="2:32" x14ac:dyDescent="0.3">
      <c r="B589" s="42">
        <v>9996.06</v>
      </c>
      <c r="C589" s="31">
        <v>30</v>
      </c>
      <c r="D589" s="31">
        <v>2800</v>
      </c>
      <c r="E589" s="35">
        <v>211.50809804364295</v>
      </c>
      <c r="F589" s="31">
        <v>40</v>
      </c>
      <c r="G589" s="31" t="s">
        <v>32</v>
      </c>
      <c r="H589" s="41">
        <v>8951.3437453193801</v>
      </c>
      <c r="J589" s="40"/>
      <c r="K589" s="31">
        <f t="shared" si="32"/>
        <v>529.53055242778328</v>
      </c>
      <c r="L589" s="31">
        <f t="shared" si="33"/>
        <v>900</v>
      </c>
      <c r="M589" s="31">
        <f t="shared" si="34"/>
        <v>84</v>
      </c>
      <c r="N589" s="35">
        <f t="shared" si="35"/>
        <v>8951.3437453193801</v>
      </c>
      <c r="AA589" s="40"/>
      <c r="AF589" s="39"/>
    </row>
    <row r="590" spans="2:32" x14ac:dyDescent="0.3">
      <c r="B590" s="42">
        <v>17814.63</v>
      </c>
      <c r="C590" s="31">
        <v>38</v>
      </c>
      <c r="D590" s="31">
        <v>2800</v>
      </c>
      <c r="E590" s="35">
        <v>289.8365977022612</v>
      </c>
      <c r="F590" s="31">
        <v>47</v>
      </c>
      <c r="G590" s="31" t="s">
        <v>32</v>
      </c>
      <c r="H590" s="41">
        <v>16765.817193840423</v>
      </c>
      <c r="J590" s="40"/>
      <c r="K590" s="31">
        <f t="shared" si="32"/>
        <v>454.04894013829124</v>
      </c>
      <c r="L590" s="31">
        <f t="shared" si="33"/>
        <v>1444</v>
      </c>
      <c r="M590" s="31">
        <f t="shared" si="34"/>
        <v>106.4</v>
      </c>
      <c r="N590" s="35">
        <f t="shared" si="35"/>
        <v>16765.817193840423</v>
      </c>
      <c r="AA590" s="40"/>
      <c r="AF590" s="39"/>
    </row>
    <row r="591" spans="2:32" x14ac:dyDescent="0.3">
      <c r="B591" s="42">
        <v>26414.79</v>
      </c>
      <c r="C591" s="31">
        <v>52</v>
      </c>
      <c r="D591" s="31">
        <v>1050</v>
      </c>
      <c r="E591" s="35">
        <v>743.52853705423036</v>
      </c>
      <c r="F591" s="31">
        <v>23</v>
      </c>
      <c r="G591" s="31" t="s">
        <v>32</v>
      </c>
      <c r="H591" s="41">
        <v>25463.750762868029</v>
      </c>
      <c r="J591" s="40"/>
      <c r="K591" s="31">
        <f t="shared" si="32"/>
        <v>32.480259729746706</v>
      </c>
      <c r="L591" s="31">
        <f t="shared" si="33"/>
        <v>2704</v>
      </c>
      <c r="M591" s="31">
        <f t="shared" si="34"/>
        <v>54.6</v>
      </c>
      <c r="N591" s="35">
        <f t="shared" si="35"/>
        <v>25463.750762868029</v>
      </c>
      <c r="AA591" s="40"/>
      <c r="AF591" s="39"/>
    </row>
    <row r="592" spans="2:32" x14ac:dyDescent="0.3">
      <c r="B592" s="42">
        <v>4136.8599999999997</v>
      </c>
      <c r="C592" s="31">
        <v>25</v>
      </c>
      <c r="D592" s="31">
        <v>2800</v>
      </c>
      <c r="E592" s="35">
        <v>383.06929189356538</v>
      </c>
      <c r="F592" s="31">
        <v>50</v>
      </c>
      <c r="G592" s="31" t="s">
        <v>32</v>
      </c>
      <c r="H592" s="41">
        <v>3395.8498976544388</v>
      </c>
      <c r="J592" s="40"/>
      <c r="K592" s="31">
        <f t="shared" si="32"/>
        <v>365.46912781225637</v>
      </c>
      <c r="L592" s="31">
        <f t="shared" si="33"/>
        <v>625</v>
      </c>
      <c r="M592" s="31">
        <f t="shared" si="34"/>
        <v>70</v>
      </c>
      <c r="N592" s="35">
        <f t="shared" si="35"/>
        <v>3395.8498976544388</v>
      </c>
      <c r="AA592" s="40"/>
      <c r="AF592" s="39"/>
    </row>
    <row r="593" spans="2:32" x14ac:dyDescent="0.3">
      <c r="B593" s="42">
        <v>14318.81</v>
      </c>
      <c r="C593" s="31">
        <v>34</v>
      </c>
      <c r="D593" s="31">
        <v>2800</v>
      </c>
      <c r="E593" s="35">
        <v>217.75807626559012</v>
      </c>
      <c r="F593" s="31">
        <v>26</v>
      </c>
      <c r="G593" s="31" t="s">
        <v>32</v>
      </c>
      <c r="H593" s="41">
        <v>13443.489966737126</v>
      </c>
      <c r="J593" s="40"/>
      <c r="K593" s="31">
        <f t="shared" si="32"/>
        <v>334.31595855581025</v>
      </c>
      <c r="L593" s="31">
        <f t="shared" si="33"/>
        <v>1156</v>
      </c>
      <c r="M593" s="31">
        <f t="shared" si="34"/>
        <v>95.2</v>
      </c>
      <c r="N593" s="35">
        <f t="shared" si="35"/>
        <v>13443.489966737126</v>
      </c>
      <c r="AA593" s="40"/>
      <c r="AF593" s="39"/>
    </row>
    <row r="594" spans="2:32" x14ac:dyDescent="0.3">
      <c r="B594" s="42">
        <v>4907.22</v>
      </c>
      <c r="C594" s="31">
        <v>29</v>
      </c>
      <c r="D594" s="31">
        <v>1050</v>
      </c>
      <c r="E594" s="35">
        <v>67.487778092444898</v>
      </c>
      <c r="F594" s="31">
        <v>50</v>
      </c>
      <c r="G594" s="31" t="s">
        <v>32</v>
      </c>
      <c r="H594" s="41">
        <v>3703.9841109349572</v>
      </c>
      <c r="J594" s="40"/>
      <c r="K594" s="31">
        <f t="shared" si="32"/>
        <v>777.91863184598242</v>
      </c>
      <c r="L594" s="31">
        <f t="shared" si="33"/>
        <v>841</v>
      </c>
      <c r="M594" s="31">
        <f t="shared" si="34"/>
        <v>30.45</v>
      </c>
      <c r="N594" s="35">
        <f t="shared" si="35"/>
        <v>3703.9841109349572</v>
      </c>
      <c r="AA594" s="40"/>
      <c r="AF594" s="39"/>
    </row>
    <row r="595" spans="2:32" x14ac:dyDescent="0.3">
      <c r="B595" s="42">
        <v>5555.82</v>
      </c>
      <c r="C595" s="31">
        <v>29</v>
      </c>
      <c r="D595" s="31">
        <v>1750</v>
      </c>
      <c r="E595" s="35">
        <v>117.21561458161482</v>
      </c>
      <c r="F595" s="31">
        <v>46</v>
      </c>
      <c r="G595" s="31" t="s">
        <v>33</v>
      </c>
      <c r="H595" s="41">
        <v>4643.4979244096821</v>
      </c>
      <c r="J595" s="40"/>
      <c r="K595" s="31">
        <f t="shared" si="32"/>
        <v>686.76856993271588</v>
      </c>
      <c r="L595" s="31">
        <f t="shared" si="33"/>
        <v>0</v>
      </c>
      <c r="M595" s="31">
        <f t="shared" si="34"/>
        <v>50.75</v>
      </c>
      <c r="N595" s="35">
        <f t="shared" si="35"/>
        <v>4643.4979244096821</v>
      </c>
      <c r="AA595" s="40"/>
      <c r="AF595" s="39"/>
    </row>
    <row r="596" spans="2:32" x14ac:dyDescent="0.3">
      <c r="B596" s="42">
        <v>31246.71</v>
      </c>
      <c r="C596" s="31">
        <v>47</v>
      </c>
      <c r="D596" s="31">
        <v>2800</v>
      </c>
      <c r="E596" s="35">
        <v>679.07596021398774</v>
      </c>
      <c r="F596" s="31">
        <v>28</v>
      </c>
      <c r="G596" s="31" t="s">
        <v>33</v>
      </c>
      <c r="H596" s="41">
        <v>31035.720949706199</v>
      </c>
      <c r="J596" s="40"/>
      <c r="K596" s="31">
        <f t="shared" si="32"/>
        <v>115.45100193989329</v>
      </c>
      <c r="L596" s="31">
        <f t="shared" si="33"/>
        <v>0</v>
      </c>
      <c r="M596" s="31">
        <f t="shared" si="34"/>
        <v>131.6</v>
      </c>
      <c r="N596" s="35">
        <f t="shared" si="35"/>
        <v>31035.720949706199</v>
      </c>
      <c r="AA596" s="40"/>
      <c r="AF596" s="39"/>
    </row>
    <row r="597" spans="2:32" x14ac:dyDescent="0.3">
      <c r="B597" s="42">
        <v>8215.25</v>
      </c>
      <c r="C597" s="31">
        <v>40</v>
      </c>
      <c r="D597" s="31">
        <v>1050</v>
      </c>
      <c r="E597" s="35">
        <v>139.48163567721519</v>
      </c>
      <c r="F597" s="31">
        <v>35</v>
      </c>
      <c r="G597" s="31" t="s">
        <v>33</v>
      </c>
      <c r="H597" s="41">
        <v>7781.982422989664</v>
      </c>
      <c r="J597" s="40"/>
      <c r="K597" s="31">
        <f t="shared" si="32"/>
        <v>263.47554516098381</v>
      </c>
      <c r="L597" s="31">
        <f t="shared" si="33"/>
        <v>0</v>
      </c>
      <c r="M597" s="31">
        <f t="shared" si="34"/>
        <v>42</v>
      </c>
      <c r="N597" s="35">
        <f t="shared" si="35"/>
        <v>7781.982422989664</v>
      </c>
      <c r="AA597" s="40"/>
      <c r="AF597" s="39"/>
    </row>
    <row r="598" spans="2:32" x14ac:dyDescent="0.3">
      <c r="B598" s="42">
        <v>4199.13</v>
      </c>
      <c r="C598" s="31">
        <v>31</v>
      </c>
      <c r="D598" s="31">
        <v>1050</v>
      </c>
      <c r="E598" s="35">
        <v>81.659738837604152</v>
      </c>
      <c r="F598" s="31">
        <v>44</v>
      </c>
      <c r="G598" s="31" t="s">
        <v>32</v>
      </c>
      <c r="H598" s="41">
        <v>3173.7187061889313</v>
      </c>
      <c r="J598" s="40"/>
      <c r="K598" s="31">
        <f t="shared" si="32"/>
        <v>565.76227964526618</v>
      </c>
      <c r="L598" s="31">
        <f t="shared" si="33"/>
        <v>961</v>
      </c>
      <c r="M598" s="31">
        <f t="shared" si="34"/>
        <v>32.549999999999997</v>
      </c>
      <c r="N598" s="35">
        <f t="shared" si="35"/>
        <v>3173.7187061889313</v>
      </c>
      <c r="AA598" s="40"/>
      <c r="AF598" s="39"/>
    </row>
    <row r="599" spans="2:32" x14ac:dyDescent="0.3">
      <c r="B599" s="42">
        <v>18764.34</v>
      </c>
      <c r="C599" s="31">
        <v>33</v>
      </c>
      <c r="D599" s="31">
        <v>2800</v>
      </c>
      <c r="E599" s="35">
        <v>372.23513569984851</v>
      </c>
      <c r="F599" s="31">
        <v>37</v>
      </c>
      <c r="G599" s="31" t="s">
        <v>32</v>
      </c>
      <c r="H599" s="41">
        <v>17988.498636400422</v>
      </c>
      <c r="J599" s="40"/>
      <c r="K599" s="31">
        <f t="shared" si="32"/>
        <v>278.31870251909203</v>
      </c>
      <c r="L599" s="31">
        <f t="shared" si="33"/>
        <v>1089</v>
      </c>
      <c r="M599" s="31">
        <f t="shared" si="34"/>
        <v>92.4</v>
      </c>
      <c r="N599" s="35">
        <f t="shared" si="35"/>
        <v>17988.498636400422</v>
      </c>
      <c r="AA599" s="40"/>
      <c r="AF599" s="39"/>
    </row>
    <row r="600" spans="2:32" x14ac:dyDescent="0.3">
      <c r="B600" s="42">
        <v>4195.5</v>
      </c>
      <c r="C600" s="31">
        <v>33</v>
      </c>
      <c r="D600" s="31">
        <v>1050</v>
      </c>
      <c r="E600" s="35">
        <v>80.274530325056091</v>
      </c>
      <c r="F600" s="31">
        <v>37</v>
      </c>
      <c r="G600" s="31" t="s">
        <v>32</v>
      </c>
      <c r="H600" s="41">
        <v>3193.0207275463017</v>
      </c>
      <c r="J600" s="40"/>
      <c r="K600" s="31">
        <f t="shared" si="32"/>
        <v>483.96421433653347</v>
      </c>
      <c r="L600" s="31">
        <f t="shared" si="33"/>
        <v>1089</v>
      </c>
      <c r="M600" s="31">
        <f t="shared" si="34"/>
        <v>34.65</v>
      </c>
      <c r="N600" s="35">
        <f t="shared" si="35"/>
        <v>3193.0207275463017</v>
      </c>
      <c r="AA600" s="40"/>
      <c r="AF600" s="39"/>
    </row>
    <row r="601" spans="2:32" x14ac:dyDescent="0.3">
      <c r="B601" s="42">
        <v>3127.33</v>
      </c>
      <c r="C601" s="31">
        <v>27</v>
      </c>
      <c r="D601" s="31">
        <v>1050</v>
      </c>
      <c r="E601" s="35">
        <v>68.198256023348691</v>
      </c>
      <c r="F601" s="31">
        <v>50</v>
      </c>
      <c r="G601" s="31" t="s">
        <v>32</v>
      </c>
      <c r="H601" s="41">
        <v>1886.0043963753526</v>
      </c>
      <c r="J601" s="40"/>
      <c r="K601" s="31">
        <f t="shared" ref="K601:K664" si="36">D601*F601/E601</f>
        <v>769.81440672069152</v>
      </c>
      <c r="L601" s="31">
        <f t="shared" ref="L601:L664" si="37">IF(G601="F",0,C601^2)</f>
        <v>729</v>
      </c>
      <c r="M601" s="31">
        <f t="shared" ref="M601:M664" si="38">C601*D601/1000</f>
        <v>28.35</v>
      </c>
      <c r="N601" s="35">
        <f t="shared" ref="N601:N664" si="39">H601</f>
        <v>1886.0043963753526</v>
      </c>
      <c r="AA601" s="40"/>
      <c r="AF601" s="39"/>
    </row>
    <row r="602" spans="2:32" x14ac:dyDescent="0.3">
      <c r="B602" s="42">
        <v>35198.81</v>
      </c>
      <c r="C602" s="31">
        <v>41</v>
      </c>
      <c r="D602" s="31">
        <v>2800</v>
      </c>
      <c r="E602" s="35">
        <v>318.81311486814889</v>
      </c>
      <c r="F602" s="31">
        <v>39</v>
      </c>
      <c r="G602" s="31" t="s">
        <v>33</v>
      </c>
      <c r="H602" s="41">
        <v>34665.220214960464</v>
      </c>
      <c r="J602" s="40"/>
      <c r="K602" s="31">
        <f t="shared" si="36"/>
        <v>342.52041370745269</v>
      </c>
      <c r="L602" s="31">
        <f t="shared" si="37"/>
        <v>0</v>
      </c>
      <c r="M602" s="31">
        <f t="shared" si="38"/>
        <v>114.8</v>
      </c>
      <c r="N602" s="35">
        <f t="shared" si="39"/>
        <v>34665.220214960464</v>
      </c>
      <c r="AA602" s="40"/>
      <c r="AF602" s="39"/>
    </row>
    <row r="603" spans="2:32" x14ac:dyDescent="0.3">
      <c r="B603" s="42">
        <v>20579.150000000001</v>
      </c>
      <c r="C603" s="31">
        <v>43</v>
      </c>
      <c r="D603" s="31">
        <v>1400</v>
      </c>
      <c r="E603" s="35">
        <v>385.93920160906322</v>
      </c>
      <c r="F603" s="31">
        <v>32</v>
      </c>
      <c r="G603" s="31" t="s">
        <v>32</v>
      </c>
      <c r="H603" s="41">
        <v>19756.333955984406</v>
      </c>
      <c r="J603" s="40"/>
      <c r="K603" s="31">
        <f t="shared" si="36"/>
        <v>116.08045985797555</v>
      </c>
      <c r="L603" s="31">
        <f t="shared" si="37"/>
        <v>1849</v>
      </c>
      <c r="M603" s="31">
        <f t="shared" si="38"/>
        <v>60.2</v>
      </c>
      <c r="N603" s="35">
        <f t="shared" si="39"/>
        <v>19756.333955984406</v>
      </c>
      <c r="AA603" s="40"/>
      <c r="AF603" s="39"/>
    </row>
    <row r="604" spans="2:32" x14ac:dyDescent="0.3">
      <c r="B604" s="42">
        <v>20320.14</v>
      </c>
      <c r="C604" s="31">
        <v>34</v>
      </c>
      <c r="D604" s="31">
        <v>2800</v>
      </c>
      <c r="E604" s="35">
        <v>429.24960085831162</v>
      </c>
      <c r="F604" s="31">
        <v>31</v>
      </c>
      <c r="G604" s="31" t="s">
        <v>32</v>
      </c>
      <c r="H604" s="41">
        <v>19626.262210928391</v>
      </c>
      <c r="J604" s="40"/>
      <c r="K604" s="31">
        <f t="shared" si="36"/>
        <v>202.21335052248838</v>
      </c>
      <c r="L604" s="31">
        <f t="shared" si="37"/>
        <v>1156</v>
      </c>
      <c r="M604" s="31">
        <f t="shared" si="38"/>
        <v>95.2</v>
      </c>
      <c r="N604" s="35">
        <f t="shared" si="39"/>
        <v>19626.262210928391</v>
      </c>
      <c r="AA604" s="40"/>
      <c r="AF604" s="39"/>
    </row>
    <row r="605" spans="2:32" x14ac:dyDescent="0.3">
      <c r="B605" s="42">
        <v>21553.119999999999</v>
      </c>
      <c r="C605" s="31">
        <v>40</v>
      </c>
      <c r="D605" s="31">
        <v>2800</v>
      </c>
      <c r="E605" s="35">
        <v>371.9510284725738</v>
      </c>
      <c r="F605" s="31">
        <v>35</v>
      </c>
      <c r="G605" s="31" t="s">
        <v>32</v>
      </c>
      <c r="H605" s="41">
        <v>20680.309411371989</v>
      </c>
      <c r="J605" s="40"/>
      <c r="K605" s="31">
        <f t="shared" si="36"/>
        <v>263.47554516098381</v>
      </c>
      <c r="L605" s="31">
        <f t="shared" si="37"/>
        <v>1600</v>
      </c>
      <c r="M605" s="31">
        <f t="shared" si="38"/>
        <v>112</v>
      </c>
      <c r="N605" s="35">
        <f t="shared" si="39"/>
        <v>20680.309411371989</v>
      </c>
      <c r="AA605" s="40"/>
      <c r="AF605" s="39"/>
    </row>
    <row r="606" spans="2:32" x14ac:dyDescent="0.3">
      <c r="B606" s="42">
        <v>9181.1</v>
      </c>
      <c r="C606" s="31">
        <v>28</v>
      </c>
      <c r="D606" s="31">
        <v>2800</v>
      </c>
      <c r="E606" s="35">
        <v>203.17314395765547</v>
      </c>
      <c r="F606" s="31">
        <v>47</v>
      </c>
      <c r="G606" s="31" t="s">
        <v>32</v>
      </c>
      <c r="H606" s="41">
        <v>8101.5927472341282</v>
      </c>
      <c r="J606" s="40"/>
      <c r="K606" s="31">
        <f t="shared" si="36"/>
        <v>647.72340200350266</v>
      </c>
      <c r="L606" s="31">
        <f t="shared" si="37"/>
        <v>784</v>
      </c>
      <c r="M606" s="31">
        <f t="shared" si="38"/>
        <v>78.400000000000006</v>
      </c>
      <c r="N606" s="35">
        <f t="shared" si="39"/>
        <v>8101.5927472341282</v>
      </c>
      <c r="AA606" s="40"/>
      <c r="AF606" s="39"/>
    </row>
    <row r="607" spans="2:32" x14ac:dyDescent="0.3">
      <c r="B607" s="42">
        <v>5926.71</v>
      </c>
      <c r="C607" s="31">
        <v>28</v>
      </c>
      <c r="D607" s="31">
        <v>1950.4275</v>
      </c>
      <c r="E607" s="35">
        <v>128.66100477053493</v>
      </c>
      <c r="F607" s="31">
        <v>50</v>
      </c>
      <c r="G607" s="31" t="s">
        <v>33</v>
      </c>
      <c r="H607" s="41">
        <v>4963.0770778551614</v>
      </c>
      <c r="J607" s="40"/>
      <c r="K607" s="31">
        <f t="shared" si="36"/>
        <v>757.97150172989848</v>
      </c>
      <c r="L607" s="31">
        <f t="shared" si="37"/>
        <v>0</v>
      </c>
      <c r="M607" s="31">
        <f t="shared" si="38"/>
        <v>54.611969999999999</v>
      </c>
      <c r="N607" s="35">
        <f t="shared" si="39"/>
        <v>4963.0770778551614</v>
      </c>
      <c r="AA607" s="40"/>
      <c r="AF607" s="39"/>
    </row>
    <row r="608" spans="2:32" x14ac:dyDescent="0.3">
      <c r="B608" s="42">
        <v>6753.45</v>
      </c>
      <c r="C608" s="31">
        <v>47</v>
      </c>
      <c r="D608" s="31">
        <v>1050</v>
      </c>
      <c r="E608" s="35">
        <v>254.65348508024542</v>
      </c>
      <c r="F608" s="31">
        <v>13</v>
      </c>
      <c r="G608" s="31" t="s">
        <v>32</v>
      </c>
      <c r="H608" s="41">
        <v>5989.3191421480942</v>
      </c>
      <c r="J608" s="40"/>
      <c r="K608" s="31">
        <f t="shared" si="36"/>
        <v>53.602250900664743</v>
      </c>
      <c r="L608" s="31">
        <f t="shared" si="37"/>
        <v>2209</v>
      </c>
      <c r="M608" s="31">
        <f t="shared" si="38"/>
        <v>49.35</v>
      </c>
      <c r="N608" s="35">
        <f t="shared" si="39"/>
        <v>5989.3191421480942</v>
      </c>
      <c r="AA608" s="40"/>
      <c r="AF608" s="39"/>
    </row>
    <row r="609" spans="2:32" x14ac:dyDescent="0.3">
      <c r="B609" s="42">
        <v>8621.9</v>
      </c>
      <c r="C609" s="31">
        <v>38</v>
      </c>
      <c r="D609" s="31">
        <v>1050</v>
      </c>
      <c r="E609" s="35">
        <v>89.153169146161247</v>
      </c>
      <c r="F609" s="31">
        <v>37</v>
      </c>
      <c r="G609" s="31" t="s">
        <v>32</v>
      </c>
      <c r="H609" s="41">
        <v>7605.8369223787977</v>
      </c>
      <c r="J609" s="40"/>
      <c r="K609" s="31">
        <f t="shared" si="36"/>
        <v>435.76689838482093</v>
      </c>
      <c r="L609" s="31">
        <f t="shared" si="37"/>
        <v>1444</v>
      </c>
      <c r="M609" s="31">
        <f t="shared" si="38"/>
        <v>39.9</v>
      </c>
      <c r="N609" s="35">
        <f t="shared" si="39"/>
        <v>7605.8369223787977</v>
      </c>
      <c r="AA609" s="40"/>
      <c r="AF609" s="39"/>
    </row>
    <row r="610" spans="2:32" x14ac:dyDescent="0.3">
      <c r="B610" s="42">
        <v>9283.2900000000009</v>
      </c>
      <c r="C610" s="31">
        <v>35</v>
      </c>
      <c r="D610" s="31">
        <v>1925</v>
      </c>
      <c r="E610" s="35">
        <v>257.12671410347428</v>
      </c>
      <c r="F610" s="31">
        <v>45</v>
      </c>
      <c r="G610" s="31" t="s">
        <v>32</v>
      </c>
      <c r="H610" s="41">
        <v>8462.6907675145885</v>
      </c>
      <c r="J610" s="40"/>
      <c r="K610" s="31">
        <f t="shared" si="36"/>
        <v>336.8961498303903</v>
      </c>
      <c r="L610" s="31">
        <f t="shared" si="37"/>
        <v>1225</v>
      </c>
      <c r="M610" s="31">
        <f t="shared" si="38"/>
        <v>67.375</v>
      </c>
      <c r="N610" s="35">
        <f t="shared" si="39"/>
        <v>8462.6907675145885</v>
      </c>
      <c r="AA610" s="40"/>
      <c r="AF610" s="39"/>
    </row>
    <row r="611" spans="2:32" x14ac:dyDescent="0.3">
      <c r="B611" s="42">
        <v>2708.6</v>
      </c>
      <c r="C611" s="31">
        <v>26</v>
      </c>
      <c r="D611" s="31">
        <v>1050</v>
      </c>
      <c r="E611" s="35">
        <v>67.487885557269266</v>
      </c>
      <c r="F611" s="31">
        <v>44</v>
      </c>
      <c r="G611" s="31" t="s">
        <v>32</v>
      </c>
      <c r="H611" s="41">
        <v>1659.4791702951552</v>
      </c>
      <c r="J611" s="40"/>
      <c r="K611" s="31">
        <f t="shared" si="36"/>
        <v>684.56730594701082</v>
      </c>
      <c r="L611" s="31">
        <f t="shared" si="37"/>
        <v>676</v>
      </c>
      <c r="M611" s="31">
        <f t="shared" si="38"/>
        <v>27.3</v>
      </c>
      <c r="N611" s="35">
        <f t="shared" si="39"/>
        <v>1659.4791702951552</v>
      </c>
      <c r="AA611" s="40"/>
      <c r="AF611" s="39"/>
    </row>
    <row r="612" spans="2:32" x14ac:dyDescent="0.3">
      <c r="B612" s="42">
        <v>2719.98</v>
      </c>
      <c r="C612" s="31">
        <v>26</v>
      </c>
      <c r="D612" s="31">
        <v>1050</v>
      </c>
      <c r="E612" s="35">
        <v>67.487885557269266</v>
      </c>
      <c r="F612" s="31">
        <v>44</v>
      </c>
      <c r="G612" s="31" t="s">
        <v>32</v>
      </c>
      <c r="H612" s="41">
        <v>1659.4791702951552</v>
      </c>
      <c r="J612" s="40"/>
      <c r="K612" s="31">
        <f t="shared" si="36"/>
        <v>684.56730594701082</v>
      </c>
      <c r="L612" s="31">
        <f t="shared" si="37"/>
        <v>676</v>
      </c>
      <c r="M612" s="31">
        <f t="shared" si="38"/>
        <v>27.3</v>
      </c>
      <c r="N612" s="35">
        <f t="shared" si="39"/>
        <v>1659.4791702951552</v>
      </c>
      <c r="AA612" s="40"/>
      <c r="AF612" s="39"/>
    </row>
    <row r="613" spans="2:32" x14ac:dyDescent="0.3">
      <c r="B613" s="42">
        <v>5166.04</v>
      </c>
      <c r="C613" s="31">
        <v>36</v>
      </c>
      <c r="D613" s="31">
        <v>1050</v>
      </c>
      <c r="E613" s="35">
        <v>103.92938536929607</v>
      </c>
      <c r="F613" s="31">
        <v>29</v>
      </c>
      <c r="G613" s="31" t="s">
        <v>32</v>
      </c>
      <c r="H613" s="41">
        <v>4396.4964609695353</v>
      </c>
      <c r="J613" s="40"/>
      <c r="K613" s="31">
        <f t="shared" si="36"/>
        <v>292.98739612286658</v>
      </c>
      <c r="L613" s="31">
        <f t="shared" si="37"/>
        <v>1296</v>
      </c>
      <c r="M613" s="31">
        <f t="shared" si="38"/>
        <v>37.799999999999997</v>
      </c>
      <c r="N613" s="35">
        <f t="shared" si="39"/>
        <v>4396.4964609695353</v>
      </c>
      <c r="AA613" s="40"/>
      <c r="AF613" s="39"/>
    </row>
    <row r="614" spans="2:32" x14ac:dyDescent="0.3">
      <c r="B614" s="42">
        <v>1995.49</v>
      </c>
      <c r="C614" s="31">
        <v>25</v>
      </c>
      <c r="D614" s="31">
        <v>1050</v>
      </c>
      <c r="E614" s="35">
        <v>114.08257190896268</v>
      </c>
      <c r="F614" s="31">
        <v>50</v>
      </c>
      <c r="G614" s="31" t="s">
        <v>32</v>
      </c>
      <c r="H614" s="41">
        <v>1195.0890927285989</v>
      </c>
      <c r="J614" s="40"/>
      <c r="K614" s="31">
        <f t="shared" si="36"/>
        <v>460.19299110730725</v>
      </c>
      <c r="L614" s="31">
        <f t="shared" si="37"/>
        <v>625</v>
      </c>
      <c r="M614" s="31">
        <f t="shared" si="38"/>
        <v>26.25</v>
      </c>
      <c r="N614" s="35">
        <f t="shared" si="39"/>
        <v>1195.0890927285989</v>
      </c>
      <c r="AA614" s="40"/>
      <c r="AF614" s="39"/>
    </row>
    <row r="615" spans="2:32" x14ac:dyDescent="0.3">
      <c r="B615" s="42">
        <v>13053.1</v>
      </c>
      <c r="C615" s="31">
        <v>30</v>
      </c>
      <c r="D615" s="31">
        <v>3675</v>
      </c>
      <c r="E615" s="35">
        <v>277.60437868228144</v>
      </c>
      <c r="F615" s="31">
        <v>40</v>
      </c>
      <c r="G615" s="31" t="s">
        <v>32</v>
      </c>
      <c r="H615" s="41">
        <v>12008.728206323889</v>
      </c>
      <c r="J615" s="40"/>
      <c r="K615" s="31">
        <f t="shared" si="36"/>
        <v>529.53055242778316</v>
      </c>
      <c r="L615" s="31">
        <f t="shared" si="37"/>
        <v>900</v>
      </c>
      <c r="M615" s="31">
        <f t="shared" si="38"/>
        <v>110.25</v>
      </c>
      <c r="N615" s="35">
        <f t="shared" si="39"/>
        <v>12008.728206323889</v>
      </c>
      <c r="AA615" s="40"/>
      <c r="AF615" s="39"/>
    </row>
    <row r="616" spans="2:32" x14ac:dyDescent="0.3">
      <c r="B616" s="42">
        <v>9838.49</v>
      </c>
      <c r="C616" s="31">
        <v>29</v>
      </c>
      <c r="D616" s="31">
        <v>2800</v>
      </c>
      <c r="E616" s="35">
        <v>206.2987353742366</v>
      </c>
      <c r="F616" s="31">
        <v>46</v>
      </c>
      <c r="G616" s="31" t="s">
        <v>32</v>
      </c>
      <c r="H616" s="41">
        <v>8709.3687099947001</v>
      </c>
      <c r="J616" s="40"/>
      <c r="K616" s="31">
        <f t="shared" si="36"/>
        <v>624.33732211857784</v>
      </c>
      <c r="L616" s="31">
        <f t="shared" si="37"/>
        <v>841</v>
      </c>
      <c r="M616" s="31">
        <f t="shared" si="38"/>
        <v>81.2</v>
      </c>
      <c r="N616" s="35">
        <f t="shared" si="39"/>
        <v>8709.3687099947001</v>
      </c>
      <c r="AA616" s="40"/>
      <c r="AF616" s="39"/>
    </row>
    <row r="617" spans="2:32" x14ac:dyDescent="0.3">
      <c r="B617" s="42">
        <v>3392.42</v>
      </c>
      <c r="C617" s="31">
        <v>29</v>
      </c>
      <c r="D617" s="31">
        <v>1050</v>
      </c>
      <c r="E617" s="35">
        <v>70.329368748968903</v>
      </c>
      <c r="F617" s="31">
        <v>46</v>
      </c>
      <c r="G617" s="31" t="s">
        <v>33</v>
      </c>
      <c r="H617" s="41">
        <v>2539.2061899840878</v>
      </c>
      <c r="J617" s="40"/>
      <c r="K617" s="31">
        <f t="shared" si="36"/>
        <v>686.76856993271565</v>
      </c>
      <c r="L617" s="31">
        <f t="shared" si="37"/>
        <v>0</v>
      </c>
      <c r="M617" s="31">
        <f t="shared" si="38"/>
        <v>30.45</v>
      </c>
      <c r="N617" s="35">
        <f t="shared" si="39"/>
        <v>2539.2061899840878</v>
      </c>
      <c r="AA617" s="40"/>
      <c r="AF617" s="39"/>
    </row>
    <row r="618" spans="2:32" x14ac:dyDescent="0.3">
      <c r="B618" s="42">
        <v>36251.730000000003</v>
      </c>
      <c r="C618" s="31">
        <v>42</v>
      </c>
      <c r="D618" s="31">
        <v>2800</v>
      </c>
      <c r="E618" s="35">
        <v>701.80334356141054</v>
      </c>
      <c r="F618" s="31">
        <v>30</v>
      </c>
      <c r="G618" s="31" t="s">
        <v>33</v>
      </c>
      <c r="H618" s="41">
        <v>36037.773125784501</v>
      </c>
      <c r="J618" s="40"/>
      <c r="K618" s="31">
        <f t="shared" si="36"/>
        <v>119.69164976292204</v>
      </c>
      <c r="L618" s="31">
        <f t="shared" si="37"/>
        <v>0</v>
      </c>
      <c r="M618" s="31">
        <f t="shared" si="38"/>
        <v>117.6</v>
      </c>
      <c r="N618" s="35">
        <f t="shared" si="39"/>
        <v>36037.773125784501</v>
      </c>
      <c r="AA618" s="40"/>
      <c r="AF618" s="39"/>
    </row>
    <row r="619" spans="2:32" x14ac:dyDescent="0.3">
      <c r="B619" s="42">
        <v>1215.6300000000001</v>
      </c>
      <c r="C619" s="31">
        <v>34</v>
      </c>
      <c r="D619" s="31">
        <v>175</v>
      </c>
      <c r="E619" s="35">
        <v>25.814729366045203</v>
      </c>
      <c r="F619" s="31">
        <v>26</v>
      </c>
      <c r="G619" s="31" t="s">
        <v>32</v>
      </c>
      <c r="H619" s="41">
        <v>602.54234434537909</v>
      </c>
      <c r="J619" s="40"/>
      <c r="K619" s="31">
        <f t="shared" si="36"/>
        <v>176.25596361992993</v>
      </c>
      <c r="L619" s="31">
        <f t="shared" si="37"/>
        <v>1156</v>
      </c>
      <c r="M619" s="31">
        <f t="shared" si="38"/>
        <v>5.95</v>
      </c>
      <c r="N619" s="35">
        <f t="shared" si="39"/>
        <v>602.54234434537909</v>
      </c>
      <c r="AA619" s="40"/>
      <c r="AF619" s="39"/>
    </row>
    <row r="620" spans="2:32" x14ac:dyDescent="0.3">
      <c r="B620" s="42">
        <v>9115.26</v>
      </c>
      <c r="C620" s="31">
        <v>29</v>
      </c>
      <c r="D620" s="31">
        <v>2800</v>
      </c>
      <c r="E620" s="35">
        <v>187.54498333058373</v>
      </c>
      <c r="F620" s="31">
        <v>50</v>
      </c>
      <c r="G620" s="31" t="s">
        <v>32</v>
      </c>
      <c r="H620" s="41">
        <v>7885.8554096322068</v>
      </c>
      <c r="J620" s="40"/>
      <c r="K620" s="31">
        <f t="shared" si="36"/>
        <v>746.48757601382147</v>
      </c>
      <c r="L620" s="31">
        <f t="shared" si="37"/>
        <v>841</v>
      </c>
      <c r="M620" s="31">
        <f t="shared" si="38"/>
        <v>81.2</v>
      </c>
      <c r="N620" s="35">
        <f t="shared" si="39"/>
        <v>7885.8554096322068</v>
      </c>
      <c r="AA620" s="40"/>
      <c r="AF620" s="39"/>
    </row>
    <row r="621" spans="2:32" x14ac:dyDescent="0.3">
      <c r="B621" s="42">
        <v>43491.43</v>
      </c>
      <c r="C621" s="31">
        <v>47</v>
      </c>
      <c r="D621" s="31">
        <v>2800</v>
      </c>
      <c r="E621" s="35">
        <v>491.54870760259371</v>
      </c>
      <c r="F621" s="31">
        <v>28</v>
      </c>
      <c r="G621" s="31" t="s">
        <v>32</v>
      </c>
      <c r="H621" s="41">
        <v>42485.82385665441</v>
      </c>
      <c r="J621" s="40"/>
      <c r="K621" s="31">
        <f t="shared" si="36"/>
        <v>159.49589285337856</v>
      </c>
      <c r="L621" s="31">
        <f t="shared" si="37"/>
        <v>2209</v>
      </c>
      <c r="M621" s="31">
        <f t="shared" si="38"/>
        <v>131.6</v>
      </c>
      <c r="N621" s="35">
        <f t="shared" si="39"/>
        <v>42485.82385665441</v>
      </c>
      <c r="AA621" s="40"/>
      <c r="AF621" s="39"/>
    </row>
    <row r="622" spans="2:32" x14ac:dyDescent="0.3">
      <c r="B622" s="42">
        <v>30670.28</v>
      </c>
      <c r="C622" s="31">
        <v>48</v>
      </c>
      <c r="D622" s="31">
        <v>1750</v>
      </c>
      <c r="E622" s="35">
        <v>710.26781917675657</v>
      </c>
      <c r="F622" s="31">
        <v>27</v>
      </c>
      <c r="G622" s="31" t="s">
        <v>32</v>
      </c>
      <c r="H622" s="41">
        <v>29832.645965601165</v>
      </c>
      <c r="J622" s="40"/>
      <c r="K622" s="31">
        <f t="shared" si="36"/>
        <v>66.524202173154364</v>
      </c>
      <c r="L622" s="31">
        <f t="shared" si="37"/>
        <v>2304</v>
      </c>
      <c r="M622" s="31">
        <f t="shared" si="38"/>
        <v>84</v>
      </c>
      <c r="N622" s="35">
        <f t="shared" si="39"/>
        <v>29832.645965601165</v>
      </c>
      <c r="AA622" s="40"/>
      <c r="AF622" s="39"/>
    </row>
    <row r="623" spans="2:32" x14ac:dyDescent="0.3">
      <c r="B623" s="42">
        <v>2104.2600000000002</v>
      </c>
      <c r="C623" s="31">
        <v>34</v>
      </c>
      <c r="D623" s="31">
        <v>175</v>
      </c>
      <c r="E623" s="35">
        <v>22.764887921955474</v>
      </c>
      <c r="F623" s="31">
        <v>41</v>
      </c>
      <c r="G623" s="31" t="s">
        <v>32</v>
      </c>
      <c r="H623" s="41">
        <v>1321.7495390785652</v>
      </c>
      <c r="J623" s="40"/>
      <c r="K623" s="31">
        <f t="shared" si="36"/>
        <v>315.17835820663583</v>
      </c>
      <c r="L623" s="31">
        <f t="shared" si="37"/>
        <v>1156</v>
      </c>
      <c r="M623" s="31">
        <f t="shared" si="38"/>
        <v>5.95</v>
      </c>
      <c r="N623" s="35">
        <f t="shared" si="39"/>
        <v>1321.7495390785652</v>
      </c>
      <c r="AA623" s="40"/>
      <c r="AF623" s="39"/>
    </row>
    <row r="624" spans="2:32" x14ac:dyDescent="0.3">
      <c r="B624" s="42">
        <v>3330.1</v>
      </c>
      <c r="C624" s="31">
        <v>27</v>
      </c>
      <c r="D624" s="31">
        <v>1050</v>
      </c>
      <c r="E624" s="35">
        <v>119.25286873013026</v>
      </c>
      <c r="F624" s="31">
        <v>50</v>
      </c>
      <c r="G624" s="31" t="s">
        <v>32</v>
      </c>
      <c r="H624" s="41">
        <v>2502.3564750673272</v>
      </c>
      <c r="J624" s="40"/>
      <c r="K624" s="31">
        <f t="shared" si="36"/>
        <v>440.24098169753654</v>
      </c>
      <c r="L624" s="31">
        <f t="shared" si="37"/>
        <v>729</v>
      </c>
      <c r="M624" s="31">
        <f t="shared" si="38"/>
        <v>28.35</v>
      </c>
      <c r="N624" s="35">
        <f t="shared" si="39"/>
        <v>2502.3564750673272</v>
      </c>
      <c r="AA624" s="40"/>
      <c r="AF624" s="39"/>
    </row>
    <row r="625" spans="2:32" x14ac:dyDescent="0.3">
      <c r="B625" s="42">
        <v>10082.27</v>
      </c>
      <c r="C625" s="31">
        <v>40</v>
      </c>
      <c r="D625" s="31">
        <v>1050</v>
      </c>
      <c r="E625" s="35">
        <v>229.97349757413869</v>
      </c>
      <c r="F625" s="31">
        <v>35</v>
      </c>
      <c r="G625" s="31" t="s">
        <v>32</v>
      </c>
      <c r="H625" s="41">
        <v>9320.1804321634718</v>
      </c>
      <c r="J625" s="40"/>
      <c r="K625" s="31">
        <f t="shared" si="36"/>
        <v>159.80102223801924</v>
      </c>
      <c r="L625" s="31">
        <f t="shared" si="37"/>
        <v>1600</v>
      </c>
      <c r="M625" s="31">
        <f t="shared" si="38"/>
        <v>42</v>
      </c>
      <c r="N625" s="35">
        <f t="shared" si="39"/>
        <v>9320.1804321634718</v>
      </c>
      <c r="AA625" s="40"/>
      <c r="AF625" s="39"/>
    </row>
    <row r="626" spans="2:32" x14ac:dyDescent="0.3">
      <c r="B626" s="42">
        <v>8718.16</v>
      </c>
      <c r="C626" s="31">
        <v>40</v>
      </c>
      <c r="D626" s="31">
        <v>1050</v>
      </c>
      <c r="E626" s="35">
        <v>139.48163567721519</v>
      </c>
      <c r="F626" s="31">
        <v>40</v>
      </c>
      <c r="G626" s="31" t="s">
        <v>32</v>
      </c>
      <c r="H626" s="41">
        <v>7758.4693366604106</v>
      </c>
      <c r="J626" s="40"/>
      <c r="K626" s="31">
        <f t="shared" si="36"/>
        <v>301.11490875541006</v>
      </c>
      <c r="L626" s="31">
        <f t="shared" si="37"/>
        <v>1600</v>
      </c>
      <c r="M626" s="31">
        <f t="shared" si="38"/>
        <v>42</v>
      </c>
      <c r="N626" s="35">
        <f t="shared" si="39"/>
        <v>7758.4693366604106</v>
      </c>
      <c r="AA626" s="40"/>
      <c r="AF626" s="39"/>
    </row>
    <row r="627" spans="2:32" x14ac:dyDescent="0.3">
      <c r="B627" s="42">
        <v>9986.68</v>
      </c>
      <c r="C627" s="31">
        <v>30</v>
      </c>
      <c r="D627" s="31">
        <v>2800</v>
      </c>
      <c r="E627" s="35">
        <v>211.50809804364295</v>
      </c>
      <c r="F627" s="31">
        <v>40</v>
      </c>
      <c r="G627" s="31" t="s">
        <v>32</v>
      </c>
      <c r="H627" s="41">
        <v>8951.3437453193801</v>
      </c>
      <c r="J627" s="40"/>
      <c r="K627" s="31">
        <f t="shared" si="36"/>
        <v>529.53055242778328</v>
      </c>
      <c r="L627" s="31">
        <f t="shared" si="37"/>
        <v>900</v>
      </c>
      <c r="M627" s="31">
        <f t="shared" si="38"/>
        <v>84</v>
      </c>
      <c r="N627" s="35">
        <f t="shared" si="39"/>
        <v>8951.3437453193801</v>
      </c>
      <c r="AA627" s="40"/>
      <c r="AF627" s="39"/>
    </row>
    <row r="628" spans="2:32" x14ac:dyDescent="0.3">
      <c r="B628" s="42">
        <v>4191.1000000000004</v>
      </c>
      <c r="C628" s="31">
        <v>33</v>
      </c>
      <c r="D628" s="31">
        <v>1050</v>
      </c>
      <c r="E628" s="35">
        <v>80.274530325056091</v>
      </c>
      <c r="F628" s="31">
        <v>37</v>
      </c>
      <c r="G628" s="31" t="s">
        <v>32</v>
      </c>
      <c r="H628" s="41">
        <v>3263.1068657044179</v>
      </c>
      <c r="J628" s="40"/>
      <c r="K628" s="31">
        <f t="shared" si="36"/>
        <v>483.96421433653347</v>
      </c>
      <c r="L628" s="31">
        <f t="shared" si="37"/>
        <v>1089</v>
      </c>
      <c r="M628" s="31">
        <f t="shared" si="38"/>
        <v>34.65</v>
      </c>
      <c r="N628" s="35">
        <f t="shared" si="39"/>
        <v>3263.1068657044179</v>
      </c>
      <c r="AA628" s="40"/>
      <c r="AF628" s="39"/>
    </row>
    <row r="629" spans="2:32" x14ac:dyDescent="0.3">
      <c r="B629" s="42">
        <v>3343.06</v>
      </c>
      <c r="C629" s="31">
        <v>27</v>
      </c>
      <c r="D629" s="31">
        <v>1050</v>
      </c>
      <c r="E629" s="35">
        <v>75.017819079958471</v>
      </c>
      <c r="F629" s="31">
        <v>48</v>
      </c>
      <c r="G629" s="31" t="s">
        <v>32</v>
      </c>
      <c r="H629" s="41">
        <v>2236.9880125965428</v>
      </c>
      <c r="J629" s="40"/>
      <c r="K629" s="31">
        <f t="shared" si="36"/>
        <v>671.84037896757127</v>
      </c>
      <c r="L629" s="31">
        <f t="shared" si="37"/>
        <v>729</v>
      </c>
      <c r="M629" s="31">
        <f t="shared" si="38"/>
        <v>28.35</v>
      </c>
      <c r="N629" s="35">
        <f t="shared" si="39"/>
        <v>2236.9880125965428</v>
      </c>
      <c r="AA629" s="40"/>
      <c r="AF629" s="39"/>
    </row>
    <row r="630" spans="2:32" x14ac:dyDescent="0.3">
      <c r="B630" s="42">
        <v>16362.17</v>
      </c>
      <c r="C630" s="31">
        <v>35</v>
      </c>
      <c r="D630" s="31">
        <v>2800</v>
      </c>
      <c r="E630" s="35">
        <v>261.51737529676222</v>
      </c>
      <c r="F630" s="31">
        <v>50</v>
      </c>
      <c r="G630" s="31" t="s">
        <v>32</v>
      </c>
      <c r="H630" s="41">
        <v>15255.740951781181</v>
      </c>
      <c r="J630" s="40"/>
      <c r="K630" s="31">
        <f t="shared" si="36"/>
        <v>535.33727860771057</v>
      </c>
      <c r="L630" s="31">
        <f t="shared" si="37"/>
        <v>1225</v>
      </c>
      <c r="M630" s="31">
        <f t="shared" si="38"/>
        <v>98</v>
      </c>
      <c r="N630" s="35">
        <f t="shared" si="39"/>
        <v>15255.740951781181</v>
      </c>
      <c r="AA630" s="40"/>
      <c r="AF630" s="39"/>
    </row>
    <row r="631" spans="2:32" x14ac:dyDescent="0.3">
      <c r="B631" s="42">
        <v>4526.7700000000004</v>
      </c>
      <c r="C631" s="31">
        <v>31</v>
      </c>
      <c r="D631" s="31">
        <v>1050</v>
      </c>
      <c r="E631" s="35">
        <v>81.659738837604152</v>
      </c>
      <c r="F631" s="31">
        <v>50</v>
      </c>
      <c r="G631" s="31" t="s">
        <v>32</v>
      </c>
      <c r="H631" s="41">
        <v>3389.1020185019629</v>
      </c>
      <c r="J631" s="40"/>
      <c r="K631" s="31">
        <f t="shared" si="36"/>
        <v>642.91168141507512</v>
      </c>
      <c r="L631" s="31">
        <f t="shared" si="37"/>
        <v>961</v>
      </c>
      <c r="M631" s="31">
        <f t="shared" si="38"/>
        <v>32.549999999999997</v>
      </c>
      <c r="N631" s="35">
        <f t="shared" si="39"/>
        <v>3389.1020185019629</v>
      </c>
      <c r="AA631" s="40"/>
      <c r="AF631" s="39"/>
    </row>
    <row r="632" spans="2:32" x14ac:dyDescent="0.3">
      <c r="B632" s="42">
        <v>27753.94</v>
      </c>
      <c r="C632" s="31">
        <v>34</v>
      </c>
      <c r="D632" s="31">
        <v>4550</v>
      </c>
      <c r="E632" s="35">
        <v>884.65379490378007</v>
      </c>
      <c r="F632" s="31">
        <v>41</v>
      </c>
      <c r="G632" s="31" t="s">
        <v>33</v>
      </c>
      <c r="H632" s="41">
        <v>27393.123689304328</v>
      </c>
      <c r="J632" s="40"/>
      <c r="K632" s="31">
        <f t="shared" si="36"/>
        <v>210.87345250159723</v>
      </c>
      <c r="L632" s="31">
        <f t="shared" si="37"/>
        <v>0</v>
      </c>
      <c r="M632" s="31">
        <f t="shared" si="38"/>
        <v>154.69999999999999</v>
      </c>
      <c r="N632" s="35">
        <f t="shared" si="39"/>
        <v>27393.123689304328</v>
      </c>
      <c r="AA632" s="40"/>
      <c r="AF632" s="39"/>
    </row>
    <row r="633" spans="2:32" x14ac:dyDescent="0.3">
      <c r="B633" s="42">
        <v>5802.5</v>
      </c>
      <c r="C633" s="31">
        <v>32</v>
      </c>
      <c r="D633" s="31">
        <v>1050</v>
      </c>
      <c r="E633" s="35">
        <v>70.329132591964949</v>
      </c>
      <c r="F633" s="31">
        <v>43</v>
      </c>
      <c r="G633" s="31" t="s">
        <v>32</v>
      </c>
      <c r="H633" s="41">
        <v>4666.159181793103</v>
      </c>
      <c r="J633" s="40"/>
      <c r="K633" s="31">
        <f t="shared" si="36"/>
        <v>641.98147106336353</v>
      </c>
      <c r="L633" s="31">
        <f t="shared" si="37"/>
        <v>1024</v>
      </c>
      <c r="M633" s="31">
        <f t="shared" si="38"/>
        <v>33.6</v>
      </c>
      <c r="N633" s="35">
        <f t="shared" si="39"/>
        <v>4666.159181793103</v>
      </c>
      <c r="AA633" s="40"/>
      <c r="AF633" s="39"/>
    </row>
    <row r="634" spans="2:32" x14ac:dyDescent="0.3">
      <c r="B634" s="42">
        <v>3781.87</v>
      </c>
      <c r="C634" s="31">
        <v>32</v>
      </c>
      <c r="D634" s="31">
        <v>1050</v>
      </c>
      <c r="E634" s="35">
        <v>77.077887739678758</v>
      </c>
      <c r="F634" s="31">
        <v>35</v>
      </c>
      <c r="G634" s="31" t="s">
        <v>33</v>
      </c>
      <c r="H634" s="41">
        <v>3103.4123082121832</v>
      </c>
      <c r="J634" s="40"/>
      <c r="K634" s="31">
        <f t="shared" si="36"/>
        <v>476.79043987451604</v>
      </c>
      <c r="L634" s="31">
        <f t="shared" si="37"/>
        <v>0</v>
      </c>
      <c r="M634" s="31">
        <f t="shared" si="38"/>
        <v>33.6</v>
      </c>
      <c r="N634" s="35">
        <f t="shared" si="39"/>
        <v>3103.4123082121832</v>
      </c>
      <c r="AA634" s="40"/>
      <c r="AF634" s="39"/>
    </row>
    <row r="635" spans="2:32" x14ac:dyDescent="0.3">
      <c r="B635" s="42">
        <v>10621.22</v>
      </c>
      <c r="C635" s="31">
        <v>44</v>
      </c>
      <c r="D635" s="31">
        <v>1050</v>
      </c>
      <c r="E635" s="35">
        <v>202.7692338680053</v>
      </c>
      <c r="F635" s="31">
        <v>30</v>
      </c>
      <c r="G635" s="31" t="s">
        <v>32</v>
      </c>
      <c r="H635" s="41">
        <v>9799.0762900676928</v>
      </c>
      <c r="J635" s="40"/>
      <c r="K635" s="31">
        <f t="shared" si="36"/>
        <v>155.34901128297031</v>
      </c>
      <c r="L635" s="31">
        <f t="shared" si="37"/>
        <v>1936</v>
      </c>
      <c r="M635" s="31">
        <f t="shared" si="38"/>
        <v>46.2</v>
      </c>
      <c r="N635" s="35">
        <f t="shared" si="39"/>
        <v>9799.0762900676928</v>
      </c>
      <c r="AA635" s="40"/>
      <c r="AF635" s="39"/>
    </row>
    <row r="636" spans="2:32" x14ac:dyDescent="0.3">
      <c r="B636" s="42">
        <v>6987.9</v>
      </c>
      <c r="C636" s="31">
        <v>33</v>
      </c>
      <c r="D636" s="31">
        <v>1050</v>
      </c>
      <c r="E636" s="35">
        <v>72.104998477815869</v>
      </c>
      <c r="F636" s="31">
        <v>50</v>
      </c>
      <c r="G636" s="31" t="s">
        <v>32</v>
      </c>
      <c r="H636" s="41">
        <v>5728.1700982746615</v>
      </c>
      <c r="J636" s="40"/>
      <c r="K636" s="31">
        <f t="shared" si="36"/>
        <v>728.10486246875621</v>
      </c>
      <c r="L636" s="31">
        <f t="shared" si="37"/>
        <v>1089</v>
      </c>
      <c r="M636" s="31">
        <f t="shared" si="38"/>
        <v>34.65</v>
      </c>
      <c r="N636" s="35">
        <f t="shared" si="39"/>
        <v>5728.1700982746615</v>
      </c>
      <c r="AA636" s="40"/>
      <c r="AF636" s="39"/>
    </row>
    <row r="637" spans="2:32" x14ac:dyDescent="0.3">
      <c r="B637" s="42">
        <v>15544.29</v>
      </c>
      <c r="C637" s="31">
        <v>28</v>
      </c>
      <c r="D637" s="31">
        <v>2800</v>
      </c>
      <c r="E637" s="35">
        <v>344.15357275001793</v>
      </c>
      <c r="F637" s="31">
        <v>50</v>
      </c>
      <c r="G637" s="31" t="s">
        <v>33</v>
      </c>
      <c r="H637" s="41">
        <v>15005.738930290796</v>
      </c>
      <c r="J637" s="40"/>
      <c r="K637" s="31">
        <f t="shared" si="36"/>
        <v>406.79513765121214</v>
      </c>
      <c r="L637" s="31">
        <f t="shared" si="37"/>
        <v>0</v>
      </c>
      <c r="M637" s="31">
        <f t="shared" si="38"/>
        <v>78.400000000000006</v>
      </c>
      <c r="N637" s="35">
        <f t="shared" si="39"/>
        <v>15005.738930290796</v>
      </c>
      <c r="AA637" s="40"/>
      <c r="AF637" s="39"/>
    </row>
    <row r="638" spans="2:32" x14ac:dyDescent="0.3">
      <c r="B638" s="42">
        <v>6338.49</v>
      </c>
      <c r="C638" s="31">
        <v>39</v>
      </c>
      <c r="D638" s="31">
        <v>1050</v>
      </c>
      <c r="E638" s="35">
        <v>117.21281454130153</v>
      </c>
      <c r="F638" s="31">
        <v>31</v>
      </c>
      <c r="G638" s="31" t="s">
        <v>32</v>
      </c>
      <c r="H638" s="41">
        <v>5434.5485298738013</v>
      </c>
      <c r="J638" s="40"/>
      <c r="K638" s="31">
        <f t="shared" si="36"/>
        <v>277.70001196013055</v>
      </c>
      <c r="L638" s="31">
        <f t="shared" si="37"/>
        <v>1521</v>
      </c>
      <c r="M638" s="31">
        <f t="shared" si="38"/>
        <v>40.950000000000003</v>
      </c>
      <c r="N638" s="35">
        <f t="shared" si="39"/>
        <v>5434.5485298738013</v>
      </c>
      <c r="AA638" s="40"/>
      <c r="AF638" s="39"/>
    </row>
    <row r="639" spans="2:32" x14ac:dyDescent="0.3">
      <c r="B639" s="42">
        <v>7617.13</v>
      </c>
      <c r="C639" s="31">
        <v>26</v>
      </c>
      <c r="D639" s="31">
        <v>2800</v>
      </c>
      <c r="E639" s="35">
        <v>242.06452619653609</v>
      </c>
      <c r="F639" s="31">
        <v>44</v>
      </c>
      <c r="G639" s="31" t="s">
        <v>33</v>
      </c>
      <c r="H639" s="41">
        <v>6890.1380350334284</v>
      </c>
      <c r="J639" s="40"/>
      <c r="K639" s="31">
        <f t="shared" si="36"/>
        <v>508.95520271306475</v>
      </c>
      <c r="L639" s="31">
        <f t="shared" si="37"/>
        <v>0</v>
      </c>
      <c r="M639" s="31">
        <f t="shared" si="38"/>
        <v>72.8</v>
      </c>
      <c r="N639" s="35">
        <f t="shared" si="39"/>
        <v>6890.1380350334284</v>
      </c>
      <c r="AA639" s="40"/>
      <c r="AF639" s="39"/>
    </row>
    <row r="640" spans="2:32" x14ac:dyDescent="0.3">
      <c r="B640" s="42">
        <v>5532.31</v>
      </c>
      <c r="C640" s="31">
        <v>36</v>
      </c>
      <c r="D640" s="31">
        <v>1050</v>
      </c>
      <c r="E640" s="35">
        <v>94.481718361478258</v>
      </c>
      <c r="F640" s="31">
        <v>39</v>
      </c>
      <c r="G640" s="31" t="s">
        <v>33</v>
      </c>
      <c r="H640" s="41">
        <v>4976.4623363300616</v>
      </c>
      <c r="J640" s="40"/>
      <c r="K640" s="31">
        <f t="shared" si="36"/>
        <v>433.41718070081146</v>
      </c>
      <c r="L640" s="31">
        <f t="shared" si="37"/>
        <v>0</v>
      </c>
      <c r="M640" s="31">
        <f t="shared" si="38"/>
        <v>37.799999999999997</v>
      </c>
      <c r="N640" s="35">
        <f t="shared" si="39"/>
        <v>4976.4623363300616</v>
      </c>
      <c r="AA640" s="40"/>
      <c r="AF640" s="39"/>
    </row>
    <row r="641" spans="2:32" x14ac:dyDescent="0.3">
      <c r="B641" s="42">
        <v>5191.5600000000004</v>
      </c>
      <c r="C641" s="31">
        <v>36</v>
      </c>
      <c r="D641" s="31">
        <v>1050</v>
      </c>
      <c r="E641" s="35">
        <v>108.53466334893105</v>
      </c>
      <c r="F641" s="31">
        <v>44</v>
      </c>
      <c r="G641" s="31" t="s">
        <v>32</v>
      </c>
      <c r="H641" s="41">
        <v>4191.8256510657639</v>
      </c>
      <c r="J641" s="40"/>
      <c r="K641" s="31">
        <f t="shared" si="36"/>
        <v>425.67045932109596</v>
      </c>
      <c r="L641" s="31">
        <f t="shared" si="37"/>
        <v>1296</v>
      </c>
      <c r="M641" s="31">
        <f t="shared" si="38"/>
        <v>37.799999999999997</v>
      </c>
      <c r="N641" s="35">
        <f t="shared" si="39"/>
        <v>4191.8256510657639</v>
      </c>
      <c r="AA641" s="40"/>
      <c r="AF641" s="39"/>
    </row>
    <row r="642" spans="2:32" x14ac:dyDescent="0.3">
      <c r="B642" s="42">
        <v>11455.35</v>
      </c>
      <c r="C642" s="31">
        <v>45</v>
      </c>
      <c r="D642" s="31">
        <v>1050</v>
      </c>
      <c r="E642" s="35">
        <v>204.93559648815486</v>
      </c>
      <c r="F642" s="31">
        <v>35</v>
      </c>
      <c r="G642" s="31" t="s">
        <v>32</v>
      </c>
      <c r="H642" s="41">
        <v>10549.918342260962</v>
      </c>
      <c r="J642" s="40"/>
      <c r="K642" s="31">
        <f t="shared" si="36"/>
        <v>179.32462993135564</v>
      </c>
      <c r="L642" s="31">
        <f t="shared" si="37"/>
        <v>2025</v>
      </c>
      <c r="M642" s="31">
        <f t="shared" si="38"/>
        <v>47.25</v>
      </c>
      <c r="N642" s="35">
        <f t="shared" si="39"/>
        <v>10549.918342260962</v>
      </c>
      <c r="AA642" s="40"/>
      <c r="AF642" s="39"/>
    </row>
    <row r="643" spans="2:32" x14ac:dyDescent="0.3">
      <c r="B643" s="42">
        <v>24659.39</v>
      </c>
      <c r="C643" s="31">
        <v>36</v>
      </c>
      <c r="D643" s="31">
        <v>6300</v>
      </c>
      <c r="E643" s="35">
        <v>573.69265949859778</v>
      </c>
      <c r="F643" s="31">
        <v>24</v>
      </c>
      <c r="G643" s="31" t="s">
        <v>32</v>
      </c>
      <c r="H643" s="41">
        <v>23827.03273293353</v>
      </c>
      <c r="J643" s="40"/>
      <c r="K643" s="31">
        <f t="shared" si="36"/>
        <v>263.55575149270243</v>
      </c>
      <c r="L643" s="31">
        <f t="shared" si="37"/>
        <v>1296</v>
      </c>
      <c r="M643" s="31">
        <f t="shared" si="38"/>
        <v>226.8</v>
      </c>
      <c r="N643" s="35">
        <f t="shared" si="39"/>
        <v>23827.03273293353</v>
      </c>
      <c r="AA643" s="40"/>
      <c r="AF643" s="39"/>
    </row>
    <row r="644" spans="2:32" x14ac:dyDescent="0.3">
      <c r="B644" s="42">
        <v>13277.83</v>
      </c>
      <c r="C644" s="31">
        <v>35</v>
      </c>
      <c r="D644" s="31">
        <v>2800</v>
      </c>
      <c r="E644" s="35">
        <v>261.51737529676222</v>
      </c>
      <c r="F644" s="31">
        <v>35</v>
      </c>
      <c r="G644" s="31" t="s">
        <v>32</v>
      </c>
      <c r="H644" s="41">
        <v>12387.034058445881</v>
      </c>
      <c r="J644" s="40"/>
      <c r="K644" s="31">
        <f t="shared" si="36"/>
        <v>374.73609502539739</v>
      </c>
      <c r="L644" s="31">
        <f t="shared" si="37"/>
        <v>1225</v>
      </c>
      <c r="M644" s="31">
        <f t="shared" si="38"/>
        <v>98</v>
      </c>
      <c r="N644" s="35">
        <f t="shared" si="39"/>
        <v>12387.034058445881</v>
      </c>
      <c r="AA644" s="40"/>
      <c r="AF644" s="39"/>
    </row>
    <row r="645" spans="2:32" x14ac:dyDescent="0.3">
      <c r="B645" s="42">
        <v>11574.2</v>
      </c>
      <c r="C645" s="31">
        <v>39</v>
      </c>
      <c r="D645" s="31">
        <v>1750</v>
      </c>
      <c r="E645" s="35">
        <v>214.88886903919823</v>
      </c>
      <c r="F645" s="31">
        <v>31</v>
      </c>
      <c r="G645" s="31" t="s">
        <v>33</v>
      </c>
      <c r="H645" s="41">
        <v>11236.107448580378</v>
      </c>
      <c r="J645" s="40"/>
      <c r="K645" s="31">
        <f t="shared" si="36"/>
        <v>252.45607295789793</v>
      </c>
      <c r="L645" s="31">
        <f t="shared" si="37"/>
        <v>0</v>
      </c>
      <c r="M645" s="31">
        <f t="shared" si="38"/>
        <v>68.25</v>
      </c>
      <c r="N645" s="35">
        <f t="shared" si="39"/>
        <v>11236.107448580378</v>
      </c>
      <c r="AA645" s="40"/>
      <c r="AF645" s="39"/>
    </row>
    <row r="646" spans="2:32" x14ac:dyDescent="0.3">
      <c r="B646" s="42">
        <v>7071.45</v>
      </c>
      <c r="C646" s="31">
        <v>31</v>
      </c>
      <c r="D646" s="31">
        <v>1925</v>
      </c>
      <c r="E646" s="35">
        <v>136.10008393716842</v>
      </c>
      <c r="F646" s="31">
        <v>44</v>
      </c>
      <c r="G646" s="31" t="s">
        <v>33</v>
      </c>
      <c r="H646" s="41">
        <v>6228.7921911138483</v>
      </c>
      <c r="J646" s="40"/>
      <c r="K646" s="31">
        <f t="shared" si="36"/>
        <v>622.33613345236699</v>
      </c>
      <c r="L646" s="31">
        <f t="shared" si="37"/>
        <v>0</v>
      </c>
      <c r="M646" s="31">
        <f t="shared" si="38"/>
        <v>59.674999999999997</v>
      </c>
      <c r="N646" s="35">
        <f t="shared" si="39"/>
        <v>6228.7921911138483</v>
      </c>
      <c r="AA646" s="40"/>
      <c r="AF646" s="39"/>
    </row>
    <row r="647" spans="2:32" x14ac:dyDescent="0.3">
      <c r="B647" s="42">
        <v>4813.92</v>
      </c>
      <c r="C647" s="31">
        <v>29</v>
      </c>
      <c r="D647" s="31">
        <v>1050</v>
      </c>
      <c r="E647" s="35">
        <v>67.487778092444898</v>
      </c>
      <c r="F647" s="31">
        <v>46</v>
      </c>
      <c r="G647" s="31" t="s">
        <v>32</v>
      </c>
      <c r="H647" s="41">
        <v>3619.7913152086421</v>
      </c>
      <c r="J647" s="40"/>
      <c r="K647" s="31">
        <f t="shared" si="36"/>
        <v>715.68514129830385</v>
      </c>
      <c r="L647" s="31">
        <f t="shared" si="37"/>
        <v>841</v>
      </c>
      <c r="M647" s="31">
        <f t="shared" si="38"/>
        <v>30.45</v>
      </c>
      <c r="N647" s="35">
        <f t="shared" si="39"/>
        <v>3619.7913152086421</v>
      </c>
      <c r="AA647" s="40"/>
      <c r="AF647" s="39"/>
    </row>
    <row r="648" spans="2:32" x14ac:dyDescent="0.3">
      <c r="B648" s="42">
        <v>19329.830000000002</v>
      </c>
      <c r="C648" s="31">
        <v>40</v>
      </c>
      <c r="D648" s="31">
        <v>2800</v>
      </c>
      <c r="E648" s="35">
        <v>338.13950103424975</v>
      </c>
      <c r="F648" s="31">
        <v>35</v>
      </c>
      <c r="G648" s="31" t="s">
        <v>32</v>
      </c>
      <c r="H648" s="41">
        <v>18408.564228975298</v>
      </c>
      <c r="J648" s="40"/>
      <c r="K648" s="31">
        <f t="shared" si="36"/>
        <v>289.82121195616747</v>
      </c>
      <c r="L648" s="31">
        <f t="shared" si="37"/>
        <v>1600</v>
      </c>
      <c r="M648" s="31">
        <f t="shared" si="38"/>
        <v>112</v>
      </c>
      <c r="N648" s="35">
        <f t="shared" si="39"/>
        <v>18408.564228975298</v>
      </c>
      <c r="AA648" s="40"/>
      <c r="AF648" s="39"/>
    </row>
    <row r="649" spans="2:32" x14ac:dyDescent="0.3">
      <c r="B649" s="42">
        <v>8145.37</v>
      </c>
      <c r="C649" s="31">
        <v>28</v>
      </c>
      <c r="D649" s="31">
        <v>2800</v>
      </c>
      <c r="E649" s="35">
        <v>203.17314395765547</v>
      </c>
      <c r="F649" s="31">
        <v>37</v>
      </c>
      <c r="G649" s="31" t="s">
        <v>33</v>
      </c>
      <c r="H649" s="41">
        <v>7457.2460670961627</v>
      </c>
      <c r="J649" s="40"/>
      <c r="K649" s="31">
        <f t="shared" si="36"/>
        <v>509.90991221552343</v>
      </c>
      <c r="L649" s="31">
        <f t="shared" si="37"/>
        <v>0</v>
      </c>
      <c r="M649" s="31">
        <f t="shared" si="38"/>
        <v>78.400000000000006</v>
      </c>
      <c r="N649" s="35">
        <f t="shared" si="39"/>
        <v>7457.2460670961627</v>
      </c>
      <c r="AA649" s="40"/>
      <c r="AF649" s="39"/>
    </row>
    <row r="650" spans="2:32" x14ac:dyDescent="0.3">
      <c r="B650" s="42">
        <v>18142.28</v>
      </c>
      <c r="C650" s="31">
        <v>33</v>
      </c>
      <c r="D650" s="31">
        <v>2800</v>
      </c>
      <c r="E650" s="35">
        <v>192.27999594084233</v>
      </c>
      <c r="F650" s="31">
        <v>50</v>
      </c>
      <c r="G650" s="31" t="s">
        <v>32</v>
      </c>
      <c r="H650" s="41">
        <v>16855.218967964753</v>
      </c>
      <c r="J650" s="40"/>
      <c r="K650" s="31">
        <f t="shared" si="36"/>
        <v>728.10486246875621</v>
      </c>
      <c r="L650" s="31">
        <f t="shared" si="37"/>
        <v>1089</v>
      </c>
      <c r="M650" s="31">
        <f t="shared" si="38"/>
        <v>92.4</v>
      </c>
      <c r="N650" s="35">
        <f t="shared" si="39"/>
        <v>16855.218967964753</v>
      </c>
      <c r="AA650" s="40"/>
      <c r="AF650" s="39"/>
    </row>
    <row r="651" spans="2:32" x14ac:dyDescent="0.3">
      <c r="B651" s="42">
        <v>6282.62</v>
      </c>
      <c r="C651" s="31">
        <v>39</v>
      </c>
      <c r="D651" s="31">
        <v>1050</v>
      </c>
      <c r="E651" s="35">
        <v>117.21281454130153</v>
      </c>
      <c r="F651" s="31">
        <v>31</v>
      </c>
      <c r="G651" s="31" t="s">
        <v>32</v>
      </c>
      <c r="H651" s="41">
        <v>5434.5485298738013</v>
      </c>
      <c r="J651" s="40"/>
      <c r="K651" s="31">
        <f t="shared" si="36"/>
        <v>277.70001196013055</v>
      </c>
      <c r="L651" s="31">
        <f t="shared" si="37"/>
        <v>1521</v>
      </c>
      <c r="M651" s="31">
        <f t="shared" si="38"/>
        <v>40.950000000000003</v>
      </c>
      <c r="N651" s="35">
        <f t="shared" si="39"/>
        <v>5434.5485298738013</v>
      </c>
      <c r="AA651" s="40"/>
      <c r="AF651" s="39"/>
    </row>
    <row r="652" spans="2:32" x14ac:dyDescent="0.3">
      <c r="B652" s="42">
        <v>22621.09</v>
      </c>
      <c r="C652" s="31">
        <v>35</v>
      </c>
      <c r="D652" s="31">
        <v>4550</v>
      </c>
      <c r="E652" s="35">
        <v>424.9657348572386</v>
      </c>
      <c r="F652" s="31">
        <v>35</v>
      </c>
      <c r="G652" s="31" t="s">
        <v>32</v>
      </c>
      <c r="H652" s="41">
        <v>21719.025132244937</v>
      </c>
      <c r="J652" s="40"/>
      <c r="K652" s="31">
        <f t="shared" si="36"/>
        <v>374.73609502539739</v>
      </c>
      <c r="L652" s="31">
        <f t="shared" si="37"/>
        <v>1225</v>
      </c>
      <c r="M652" s="31">
        <f t="shared" si="38"/>
        <v>159.25</v>
      </c>
      <c r="N652" s="35">
        <f t="shared" si="39"/>
        <v>21719.025132244937</v>
      </c>
      <c r="AA652" s="40"/>
      <c r="AF652" s="39"/>
    </row>
    <row r="653" spans="2:32" x14ac:dyDescent="0.3">
      <c r="B653" s="42">
        <v>11573.1</v>
      </c>
      <c r="C653" s="31">
        <v>33</v>
      </c>
      <c r="D653" s="31">
        <v>2800</v>
      </c>
      <c r="E653" s="35">
        <v>507.69496465168214</v>
      </c>
      <c r="F653" s="31">
        <v>50</v>
      </c>
      <c r="G653" s="31" t="s">
        <v>32</v>
      </c>
      <c r="H653" s="41">
        <v>10769.9255121839</v>
      </c>
      <c r="J653" s="40"/>
      <c r="K653" s="31">
        <f t="shared" si="36"/>
        <v>275.75613261409984</v>
      </c>
      <c r="L653" s="31">
        <f t="shared" si="37"/>
        <v>1089</v>
      </c>
      <c r="M653" s="31">
        <f t="shared" si="38"/>
        <v>92.4</v>
      </c>
      <c r="N653" s="35">
        <f t="shared" si="39"/>
        <v>10769.9255121839</v>
      </c>
      <c r="AA653" s="40"/>
      <c r="AF653" s="39"/>
    </row>
    <row r="654" spans="2:32" x14ac:dyDescent="0.3">
      <c r="B654" s="42">
        <v>10924.95</v>
      </c>
      <c r="C654" s="31">
        <v>33</v>
      </c>
      <c r="D654" s="31">
        <v>2800</v>
      </c>
      <c r="E654" s="35">
        <v>214.06541420014958</v>
      </c>
      <c r="F654" s="31">
        <v>37</v>
      </c>
      <c r="G654" s="31" t="s">
        <v>32</v>
      </c>
      <c r="H654" s="41">
        <v>9907.8091358211386</v>
      </c>
      <c r="J654" s="40"/>
      <c r="K654" s="31">
        <f t="shared" si="36"/>
        <v>483.96421433653347</v>
      </c>
      <c r="L654" s="31">
        <f t="shared" si="37"/>
        <v>1089</v>
      </c>
      <c r="M654" s="31">
        <f t="shared" si="38"/>
        <v>92.4</v>
      </c>
      <c r="N654" s="35">
        <f t="shared" si="39"/>
        <v>9907.8091358211386</v>
      </c>
      <c r="AA654" s="40"/>
      <c r="AF654" s="39"/>
    </row>
    <row r="655" spans="2:32" x14ac:dyDescent="0.3">
      <c r="B655" s="42">
        <v>4153.51</v>
      </c>
      <c r="C655" s="31">
        <v>32</v>
      </c>
      <c r="D655" s="31">
        <v>1050</v>
      </c>
      <c r="E655" s="35">
        <v>77.077887739678758</v>
      </c>
      <c r="F655" s="31">
        <v>43</v>
      </c>
      <c r="G655" s="31" t="s">
        <v>32</v>
      </c>
      <c r="H655" s="41">
        <v>3035.7534031023215</v>
      </c>
      <c r="J655" s="40"/>
      <c r="K655" s="31">
        <f t="shared" si="36"/>
        <v>585.77111184583396</v>
      </c>
      <c r="L655" s="31">
        <f t="shared" si="37"/>
        <v>1024</v>
      </c>
      <c r="M655" s="31">
        <f t="shared" si="38"/>
        <v>33.6</v>
      </c>
      <c r="N655" s="35">
        <f t="shared" si="39"/>
        <v>3035.7534031023215</v>
      </c>
      <c r="AA655" s="40"/>
      <c r="AF655" s="39"/>
    </row>
    <row r="656" spans="2:32" x14ac:dyDescent="0.3">
      <c r="B656" s="42">
        <v>30665.200000000001</v>
      </c>
      <c r="C656" s="31">
        <v>45</v>
      </c>
      <c r="D656" s="31">
        <v>2800</v>
      </c>
      <c r="E656" s="35">
        <v>601.13809418640369</v>
      </c>
      <c r="F656" s="31">
        <v>30</v>
      </c>
      <c r="G656" s="31" t="s">
        <v>32</v>
      </c>
      <c r="H656" s="41">
        <v>29808.852237825002</v>
      </c>
      <c r="J656" s="40"/>
      <c r="K656" s="31">
        <f t="shared" si="36"/>
        <v>139.73494744778708</v>
      </c>
      <c r="L656" s="31">
        <f t="shared" si="37"/>
        <v>2025</v>
      </c>
      <c r="M656" s="31">
        <f t="shared" si="38"/>
        <v>126</v>
      </c>
      <c r="N656" s="35">
        <f t="shared" si="39"/>
        <v>29808.852237825002</v>
      </c>
      <c r="AA656" s="40"/>
      <c r="AF656" s="39"/>
    </row>
    <row r="657" spans="2:32" x14ac:dyDescent="0.3">
      <c r="B657" s="42">
        <v>16410.84</v>
      </c>
      <c r="C657" s="31">
        <v>35</v>
      </c>
      <c r="D657" s="31">
        <v>2800</v>
      </c>
      <c r="E657" s="35">
        <v>261.51737529676222</v>
      </c>
      <c r="F657" s="31">
        <v>50</v>
      </c>
      <c r="G657" s="31" t="s">
        <v>33</v>
      </c>
      <c r="H657" s="41">
        <v>15623.240951781181</v>
      </c>
      <c r="J657" s="40"/>
      <c r="K657" s="31">
        <f t="shared" si="36"/>
        <v>535.33727860771057</v>
      </c>
      <c r="L657" s="31">
        <f t="shared" si="37"/>
        <v>0</v>
      </c>
      <c r="M657" s="31">
        <f t="shared" si="38"/>
        <v>98</v>
      </c>
      <c r="N657" s="35">
        <f t="shared" si="39"/>
        <v>15623.240951781181</v>
      </c>
      <c r="AA657" s="40"/>
      <c r="AF657" s="39"/>
    </row>
    <row r="658" spans="2:32" x14ac:dyDescent="0.3">
      <c r="B658" s="42">
        <v>10078.99</v>
      </c>
      <c r="C658" s="31">
        <v>41</v>
      </c>
      <c r="D658" s="31">
        <v>1050</v>
      </c>
      <c r="E658" s="35">
        <v>108.68706072473883</v>
      </c>
      <c r="F658" s="31">
        <v>29</v>
      </c>
      <c r="G658" s="31" t="s">
        <v>32</v>
      </c>
      <c r="H658" s="41">
        <v>9195.5338503786807</v>
      </c>
      <c r="J658" s="40"/>
      <c r="K658" s="31">
        <f t="shared" si="36"/>
        <v>280.16214438918132</v>
      </c>
      <c r="L658" s="31">
        <f t="shared" si="37"/>
        <v>1681</v>
      </c>
      <c r="M658" s="31">
        <f t="shared" si="38"/>
        <v>43.05</v>
      </c>
      <c r="N658" s="35">
        <f t="shared" si="39"/>
        <v>9195.5338503786807</v>
      </c>
      <c r="AA658" s="40"/>
      <c r="AF658" s="39"/>
    </row>
    <row r="659" spans="2:32" x14ac:dyDescent="0.3">
      <c r="B659" s="42">
        <v>12563.41</v>
      </c>
      <c r="C659" s="31">
        <v>42</v>
      </c>
      <c r="D659" s="31">
        <v>1575</v>
      </c>
      <c r="E659" s="35">
        <v>250.24299410146884</v>
      </c>
      <c r="F659" s="31">
        <v>28</v>
      </c>
      <c r="G659" s="31" t="s">
        <v>32</v>
      </c>
      <c r="H659" s="41">
        <v>11779.968926227119</v>
      </c>
      <c r="J659" s="40"/>
      <c r="K659" s="31">
        <f t="shared" si="36"/>
        <v>176.22870985198603</v>
      </c>
      <c r="L659" s="31">
        <f t="shared" si="37"/>
        <v>1764</v>
      </c>
      <c r="M659" s="31">
        <f t="shared" si="38"/>
        <v>66.150000000000006</v>
      </c>
      <c r="N659" s="35">
        <f t="shared" si="39"/>
        <v>11779.968926227119</v>
      </c>
      <c r="AA659" s="40"/>
      <c r="AF659" s="39"/>
    </row>
    <row r="660" spans="2:32" x14ac:dyDescent="0.3">
      <c r="B660" s="42">
        <v>10612.79</v>
      </c>
      <c r="C660" s="31">
        <v>31</v>
      </c>
      <c r="D660" s="31">
        <v>2800</v>
      </c>
      <c r="E660" s="35">
        <v>217.75930356694442</v>
      </c>
      <c r="F660" s="31">
        <v>39</v>
      </c>
      <c r="G660" s="31" t="s">
        <v>32</v>
      </c>
      <c r="H660" s="41">
        <v>9644.141573488394</v>
      </c>
      <c r="J660" s="40"/>
      <c r="K660" s="31">
        <f t="shared" si="36"/>
        <v>501.47111150375855</v>
      </c>
      <c r="L660" s="31">
        <f t="shared" si="37"/>
        <v>961</v>
      </c>
      <c r="M660" s="31">
        <f t="shared" si="38"/>
        <v>86.8</v>
      </c>
      <c r="N660" s="35">
        <f t="shared" si="39"/>
        <v>9644.141573488394</v>
      </c>
      <c r="AA660" s="40"/>
      <c r="AF660" s="39"/>
    </row>
    <row r="661" spans="2:32" x14ac:dyDescent="0.3">
      <c r="B661" s="42">
        <v>10425.370000000001</v>
      </c>
      <c r="C661" s="31">
        <v>26</v>
      </c>
      <c r="D661" s="31">
        <v>2800</v>
      </c>
      <c r="E661" s="35">
        <v>191.71229191837074</v>
      </c>
      <c r="F661" s="31">
        <v>44</v>
      </c>
      <c r="G661" s="31" t="s">
        <v>32</v>
      </c>
      <c r="H661" s="41">
        <v>9380.5069101372319</v>
      </c>
      <c r="J661" s="40"/>
      <c r="K661" s="31">
        <f t="shared" si="36"/>
        <v>642.62963405840139</v>
      </c>
      <c r="L661" s="31">
        <f t="shared" si="37"/>
        <v>676</v>
      </c>
      <c r="M661" s="31">
        <f t="shared" si="38"/>
        <v>72.8</v>
      </c>
      <c r="N661" s="35">
        <f t="shared" si="39"/>
        <v>9380.5069101372319</v>
      </c>
      <c r="AA661" s="40"/>
      <c r="AF661" s="39"/>
    </row>
    <row r="662" spans="2:32" x14ac:dyDescent="0.3">
      <c r="B662" s="42">
        <v>11901.64</v>
      </c>
      <c r="C662" s="31">
        <v>30</v>
      </c>
      <c r="D662" s="31">
        <v>4550</v>
      </c>
      <c r="E662" s="35">
        <v>343.70065932091978</v>
      </c>
      <c r="F662" s="31">
        <v>25</v>
      </c>
      <c r="G662" s="31" t="s">
        <v>32</v>
      </c>
      <c r="H662" s="41">
        <v>11114.344668821906</v>
      </c>
      <c r="J662" s="40"/>
      <c r="K662" s="31">
        <f t="shared" si="36"/>
        <v>330.95659526736455</v>
      </c>
      <c r="L662" s="31">
        <f t="shared" si="37"/>
        <v>900</v>
      </c>
      <c r="M662" s="31">
        <f t="shared" si="38"/>
        <v>136.5</v>
      </c>
      <c r="N662" s="35">
        <f t="shared" si="39"/>
        <v>11114.344668821906</v>
      </c>
      <c r="AA662" s="40"/>
      <c r="AF662" s="39"/>
    </row>
    <row r="663" spans="2:32" x14ac:dyDescent="0.3">
      <c r="B663" s="42">
        <v>18591.02</v>
      </c>
      <c r="C663" s="31">
        <v>32</v>
      </c>
      <c r="D663" s="31">
        <v>4600.8549999999996</v>
      </c>
      <c r="E663" s="35">
        <v>371.50958241809752</v>
      </c>
      <c r="F663" s="31">
        <v>38</v>
      </c>
      <c r="G663" s="31" t="s">
        <v>32</v>
      </c>
      <c r="H663" s="41">
        <v>17607.851065677038</v>
      </c>
      <c r="J663" s="40"/>
      <c r="K663" s="31">
        <f t="shared" si="36"/>
        <v>470.60021672130978</v>
      </c>
      <c r="L663" s="31">
        <f t="shared" si="37"/>
        <v>1024</v>
      </c>
      <c r="M663" s="31">
        <f t="shared" si="38"/>
        <v>147.22735999999998</v>
      </c>
      <c r="N663" s="35">
        <f t="shared" si="39"/>
        <v>17607.851065677038</v>
      </c>
      <c r="AA663" s="40"/>
      <c r="AF663" s="39"/>
    </row>
    <row r="664" spans="2:32" x14ac:dyDescent="0.3">
      <c r="B664" s="42">
        <v>17735.43</v>
      </c>
      <c r="C664" s="31">
        <v>44</v>
      </c>
      <c r="D664" s="31">
        <v>1925</v>
      </c>
      <c r="E664" s="35">
        <v>371.74359542467636</v>
      </c>
      <c r="F664" s="31">
        <v>26</v>
      </c>
      <c r="G664" s="31" t="s">
        <v>32</v>
      </c>
      <c r="H664" s="41">
        <v>16940.245816140676</v>
      </c>
      <c r="J664" s="40"/>
      <c r="K664" s="31">
        <f t="shared" si="36"/>
        <v>134.63580977857427</v>
      </c>
      <c r="L664" s="31">
        <f t="shared" si="37"/>
        <v>1936</v>
      </c>
      <c r="M664" s="31">
        <f t="shared" si="38"/>
        <v>84.7</v>
      </c>
      <c r="N664" s="35">
        <f t="shared" si="39"/>
        <v>16940.245816140676</v>
      </c>
      <c r="AA664" s="40"/>
      <c r="AF664" s="39"/>
    </row>
    <row r="665" spans="2:32" x14ac:dyDescent="0.3">
      <c r="B665" s="42">
        <v>3944.88</v>
      </c>
      <c r="C665" s="31">
        <v>24</v>
      </c>
      <c r="D665" s="31">
        <v>1925</v>
      </c>
      <c r="E665" s="35">
        <v>178.61800770651027</v>
      </c>
      <c r="F665" s="31">
        <v>46</v>
      </c>
      <c r="G665" s="31" t="s">
        <v>33</v>
      </c>
      <c r="H665" s="41">
        <v>3273.9590382460674</v>
      </c>
      <c r="J665" s="40"/>
      <c r="K665" s="31">
        <f t="shared" ref="K665:K728" si="40">D665*F665/E665</f>
        <v>495.75068682603234</v>
      </c>
      <c r="L665" s="31">
        <f t="shared" ref="L665:L728" si="41">IF(G665="F",0,C665^2)</f>
        <v>0</v>
      </c>
      <c r="M665" s="31">
        <f t="shared" ref="M665:M728" si="42">C665*D665/1000</f>
        <v>46.2</v>
      </c>
      <c r="N665" s="35">
        <f t="shared" ref="N665:N728" si="43">H665</f>
        <v>3273.9590382460674</v>
      </c>
      <c r="AA665" s="40"/>
      <c r="AF665" s="39"/>
    </row>
    <row r="666" spans="2:32" x14ac:dyDescent="0.3">
      <c r="B666" s="42">
        <v>81488.2</v>
      </c>
      <c r="C666" s="31">
        <v>55</v>
      </c>
      <c r="D666" s="31">
        <v>2800</v>
      </c>
      <c r="E666" s="35">
        <v>2566.6706113134087</v>
      </c>
      <c r="F666" s="31">
        <v>20</v>
      </c>
      <c r="G666" s="31" t="s">
        <v>32</v>
      </c>
      <c r="H666" s="41">
        <v>80391.965858285505</v>
      </c>
      <c r="J666" s="40"/>
      <c r="K666" s="31">
        <f t="shared" si="40"/>
        <v>21.818148286407446</v>
      </c>
      <c r="L666" s="31">
        <f t="shared" si="41"/>
        <v>3025</v>
      </c>
      <c r="M666" s="31">
        <f t="shared" si="42"/>
        <v>154</v>
      </c>
      <c r="N666" s="35">
        <f t="shared" si="43"/>
        <v>80391.965858285505</v>
      </c>
      <c r="AA666" s="40"/>
      <c r="AF666" s="39"/>
    </row>
    <row r="667" spans="2:32" x14ac:dyDescent="0.3">
      <c r="B667" s="42">
        <v>5979.48</v>
      </c>
      <c r="C667" s="31">
        <v>36</v>
      </c>
      <c r="D667" s="31">
        <v>1050</v>
      </c>
      <c r="E667" s="35">
        <v>103.92938536929607</v>
      </c>
      <c r="F667" s="31">
        <v>39</v>
      </c>
      <c r="G667" s="31" t="s">
        <v>32</v>
      </c>
      <c r="H667" s="41">
        <v>5064.7483145366823</v>
      </c>
      <c r="J667" s="40"/>
      <c r="K667" s="31">
        <f t="shared" si="40"/>
        <v>394.0175327169585</v>
      </c>
      <c r="L667" s="31">
        <f t="shared" si="41"/>
        <v>1296</v>
      </c>
      <c r="M667" s="31">
        <f t="shared" si="42"/>
        <v>37.799999999999997</v>
      </c>
      <c r="N667" s="35">
        <f t="shared" si="43"/>
        <v>5064.7483145366823</v>
      </c>
      <c r="AA667" s="40"/>
      <c r="AF667" s="39"/>
    </row>
    <row r="668" spans="2:32" x14ac:dyDescent="0.3">
      <c r="B668" s="42">
        <v>10033.59</v>
      </c>
      <c r="C668" s="31">
        <v>23</v>
      </c>
      <c r="D668" s="31">
        <v>2800</v>
      </c>
      <c r="E668" s="35">
        <v>448.26861851744246</v>
      </c>
      <c r="F668" s="31">
        <v>50</v>
      </c>
      <c r="G668" s="31" t="s">
        <v>32</v>
      </c>
      <c r="H668" s="41">
        <v>9414.0368434340598</v>
      </c>
      <c r="J668" s="40"/>
      <c r="K668" s="31">
        <f t="shared" si="40"/>
        <v>312.31273887300341</v>
      </c>
      <c r="L668" s="31">
        <f t="shared" si="41"/>
        <v>529</v>
      </c>
      <c r="M668" s="31">
        <f t="shared" si="42"/>
        <v>64.400000000000006</v>
      </c>
      <c r="N668" s="35">
        <f t="shared" si="43"/>
        <v>9414.0368434340598</v>
      </c>
      <c r="AA668" s="40"/>
      <c r="AF668" s="39"/>
    </row>
    <row r="669" spans="2:32" x14ac:dyDescent="0.3">
      <c r="B669" s="42">
        <v>10284.530000000001</v>
      </c>
      <c r="C669" s="31">
        <v>30</v>
      </c>
      <c r="D669" s="31">
        <v>2800</v>
      </c>
      <c r="E669" s="35">
        <v>211.50809804364295</v>
      </c>
      <c r="F669" s="31">
        <v>45</v>
      </c>
      <c r="G669" s="31" t="s">
        <v>32</v>
      </c>
      <c r="H669" s="41">
        <v>9220.0162499530197</v>
      </c>
      <c r="J669" s="40"/>
      <c r="K669" s="31">
        <f t="shared" si="40"/>
        <v>595.72187148125624</v>
      </c>
      <c r="L669" s="31">
        <f t="shared" si="41"/>
        <v>900</v>
      </c>
      <c r="M669" s="31">
        <f t="shared" si="42"/>
        <v>84</v>
      </c>
      <c r="N669" s="35">
        <f t="shared" si="43"/>
        <v>9220.0162499530197</v>
      </c>
      <c r="AA669" s="40"/>
      <c r="AF669" s="39"/>
    </row>
    <row r="670" spans="2:32" x14ac:dyDescent="0.3">
      <c r="B670" s="42">
        <v>15309.56</v>
      </c>
      <c r="C670" s="31">
        <v>43</v>
      </c>
      <c r="D670" s="31">
        <v>1050</v>
      </c>
      <c r="E670" s="35">
        <v>139.47849539392311</v>
      </c>
      <c r="F670" s="31">
        <v>37</v>
      </c>
      <c r="G670" s="31" t="s">
        <v>32</v>
      </c>
      <c r="H670" s="41">
        <v>14316.591368592724</v>
      </c>
      <c r="J670" s="40"/>
      <c r="K670" s="31">
        <f t="shared" si="40"/>
        <v>278.53756158092773</v>
      </c>
      <c r="L670" s="31">
        <f t="shared" si="41"/>
        <v>1849</v>
      </c>
      <c r="M670" s="31">
        <f t="shared" si="42"/>
        <v>45.15</v>
      </c>
      <c r="N670" s="35">
        <f t="shared" si="43"/>
        <v>14316.591368592724</v>
      </c>
      <c r="AA670" s="40"/>
      <c r="AF670" s="39"/>
    </row>
    <row r="671" spans="2:32" x14ac:dyDescent="0.3">
      <c r="B671" s="42">
        <v>10485.39</v>
      </c>
      <c r="C671" s="31">
        <v>40</v>
      </c>
      <c r="D671" s="31">
        <v>1050</v>
      </c>
      <c r="E671" s="35">
        <v>101.22873717937098</v>
      </c>
      <c r="F671" s="31">
        <v>35</v>
      </c>
      <c r="G671" s="31" t="s">
        <v>32</v>
      </c>
      <c r="H671" s="41">
        <v>9466.9199976973941</v>
      </c>
      <c r="J671" s="40"/>
      <c r="K671" s="31">
        <f t="shared" si="40"/>
        <v>363.039202345094</v>
      </c>
      <c r="L671" s="31">
        <f t="shared" si="41"/>
        <v>1600</v>
      </c>
      <c r="M671" s="31">
        <f t="shared" si="42"/>
        <v>42</v>
      </c>
      <c r="N671" s="35">
        <f t="shared" si="43"/>
        <v>9466.9199976973941</v>
      </c>
      <c r="AA671" s="40"/>
      <c r="AF671" s="39"/>
    </row>
    <row r="672" spans="2:32" x14ac:dyDescent="0.3">
      <c r="B672" s="42">
        <v>5201.5</v>
      </c>
      <c r="C672" s="31">
        <v>25</v>
      </c>
      <c r="D672" s="31">
        <v>2800</v>
      </c>
      <c r="E672" s="35">
        <v>322.02525246837189</v>
      </c>
      <c r="F672" s="31">
        <v>50</v>
      </c>
      <c r="G672" s="31" t="s">
        <v>32</v>
      </c>
      <c r="H672" s="41">
        <v>4424.9847811523105</v>
      </c>
      <c r="J672" s="40"/>
      <c r="K672" s="31">
        <f t="shared" si="40"/>
        <v>434.74851405869259</v>
      </c>
      <c r="L672" s="31">
        <f t="shared" si="41"/>
        <v>625</v>
      </c>
      <c r="M672" s="31">
        <f t="shared" si="42"/>
        <v>70</v>
      </c>
      <c r="N672" s="35">
        <f t="shared" si="43"/>
        <v>4424.9847811523105</v>
      </c>
      <c r="AA672" s="40"/>
      <c r="AF672" s="39"/>
    </row>
    <row r="673" spans="2:32" x14ac:dyDescent="0.3">
      <c r="B673" s="42">
        <v>18612.04</v>
      </c>
      <c r="C673" s="31">
        <v>38</v>
      </c>
      <c r="D673" s="31">
        <v>2800</v>
      </c>
      <c r="E673" s="35">
        <v>318.8184824341821</v>
      </c>
      <c r="F673" s="31">
        <v>37</v>
      </c>
      <c r="G673" s="31" t="s">
        <v>32</v>
      </c>
      <c r="H673" s="41">
        <v>17697.528374512487</v>
      </c>
      <c r="J673" s="40"/>
      <c r="K673" s="31">
        <f t="shared" si="40"/>
        <v>324.94979340285744</v>
      </c>
      <c r="L673" s="31">
        <f t="shared" si="41"/>
        <v>1444</v>
      </c>
      <c r="M673" s="31">
        <f t="shared" si="42"/>
        <v>106.4</v>
      </c>
      <c r="N673" s="35">
        <f t="shared" si="43"/>
        <v>17697.528374512487</v>
      </c>
      <c r="AA673" s="40"/>
      <c r="AF673" s="39"/>
    </row>
    <row r="674" spans="2:32" x14ac:dyDescent="0.3">
      <c r="B674" s="42">
        <v>7360.39</v>
      </c>
      <c r="C674" s="31">
        <v>39</v>
      </c>
      <c r="D674" s="31">
        <v>1225</v>
      </c>
      <c r="E674" s="35">
        <v>150.42220832743874</v>
      </c>
      <c r="F674" s="31">
        <v>26</v>
      </c>
      <c r="G674" s="31" t="s">
        <v>32</v>
      </c>
      <c r="H674" s="41">
        <v>6530.6885309661748</v>
      </c>
      <c r="J674" s="40"/>
      <c r="K674" s="31">
        <f t="shared" si="40"/>
        <v>211.73735151307571</v>
      </c>
      <c r="L674" s="31">
        <f t="shared" si="41"/>
        <v>1521</v>
      </c>
      <c r="M674" s="31">
        <f t="shared" si="42"/>
        <v>47.774999999999999</v>
      </c>
      <c r="N674" s="35">
        <f t="shared" si="43"/>
        <v>6530.6885309661748</v>
      </c>
      <c r="AA674" s="40"/>
      <c r="AF674" s="39"/>
    </row>
    <row r="675" spans="2:32" x14ac:dyDescent="0.3">
      <c r="B675" s="42">
        <v>29013.34</v>
      </c>
      <c r="C675" s="31">
        <v>37</v>
      </c>
      <c r="D675" s="31">
        <v>2800</v>
      </c>
      <c r="E675" s="35">
        <v>514.67431249894616</v>
      </c>
      <c r="F675" s="31">
        <v>38</v>
      </c>
      <c r="G675" s="31" t="s">
        <v>32</v>
      </c>
      <c r="H675" s="41">
        <v>28299.053803835333</v>
      </c>
      <c r="J675" s="40"/>
      <c r="K675" s="31">
        <f t="shared" si="40"/>
        <v>206.73268009702323</v>
      </c>
      <c r="L675" s="31">
        <f t="shared" si="41"/>
        <v>1369</v>
      </c>
      <c r="M675" s="31">
        <f t="shared" si="42"/>
        <v>103.6</v>
      </c>
      <c r="N675" s="35">
        <f t="shared" si="43"/>
        <v>28299.053803835333</v>
      </c>
      <c r="AA675" s="40"/>
      <c r="AF675" s="39"/>
    </row>
    <row r="676" spans="2:32" x14ac:dyDescent="0.3">
      <c r="B676" s="42">
        <v>7459.72</v>
      </c>
      <c r="C676" s="31">
        <v>26</v>
      </c>
      <c r="D676" s="31">
        <v>2800</v>
      </c>
      <c r="E676" s="35">
        <v>197.96377969831761</v>
      </c>
      <c r="F676" s="31">
        <v>39</v>
      </c>
      <c r="G676" s="31" t="s">
        <v>32</v>
      </c>
      <c r="H676" s="41">
        <v>6477.3117341497673</v>
      </c>
      <c r="J676" s="40"/>
      <c r="K676" s="31">
        <f t="shared" si="40"/>
        <v>551.61605909127843</v>
      </c>
      <c r="L676" s="31">
        <f t="shared" si="41"/>
        <v>676</v>
      </c>
      <c r="M676" s="31">
        <f t="shared" si="42"/>
        <v>72.8</v>
      </c>
      <c r="N676" s="35">
        <f t="shared" si="43"/>
        <v>6477.3117341497673</v>
      </c>
      <c r="AA676" s="40"/>
      <c r="AF676" s="39"/>
    </row>
    <row r="677" spans="2:32" x14ac:dyDescent="0.3">
      <c r="B677" s="42">
        <v>21734.66</v>
      </c>
      <c r="C677" s="31">
        <v>34</v>
      </c>
      <c r="D677" s="31">
        <v>5600</v>
      </c>
      <c r="E677" s="35">
        <v>448.968137540996</v>
      </c>
      <c r="F677" s="31">
        <v>31</v>
      </c>
      <c r="G677" s="31" t="s">
        <v>32</v>
      </c>
      <c r="H677" s="41">
        <v>20818.77619328646</v>
      </c>
      <c r="J677" s="40"/>
      <c r="K677" s="31">
        <f t="shared" si="40"/>
        <v>386.66440997530322</v>
      </c>
      <c r="L677" s="31">
        <f t="shared" si="41"/>
        <v>1156</v>
      </c>
      <c r="M677" s="31">
        <f t="shared" si="42"/>
        <v>190.4</v>
      </c>
      <c r="N677" s="35">
        <f t="shared" si="43"/>
        <v>20818.77619328646</v>
      </c>
      <c r="AA677" s="40"/>
      <c r="AF677" s="39"/>
    </row>
    <row r="678" spans="2:32" x14ac:dyDescent="0.3">
      <c r="B678" s="42">
        <v>3248.11</v>
      </c>
      <c r="C678" s="31">
        <v>29</v>
      </c>
      <c r="D678" s="31">
        <v>1050</v>
      </c>
      <c r="E678" s="35">
        <v>70.329368748968903</v>
      </c>
      <c r="F678" s="31">
        <v>41</v>
      </c>
      <c r="G678" s="31" t="s">
        <v>32</v>
      </c>
      <c r="H678" s="41">
        <v>2161.9970850206546</v>
      </c>
      <c r="J678" s="40"/>
      <c r="K678" s="31">
        <f t="shared" si="40"/>
        <v>612.11981233133361</v>
      </c>
      <c r="L678" s="31">
        <f t="shared" si="41"/>
        <v>841</v>
      </c>
      <c r="M678" s="31">
        <f t="shared" si="42"/>
        <v>30.45</v>
      </c>
      <c r="N678" s="35">
        <f t="shared" si="43"/>
        <v>2161.9970850206546</v>
      </c>
      <c r="AA678" s="40"/>
      <c r="AF678" s="39"/>
    </row>
    <row r="679" spans="2:32" x14ac:dyDescent="0.3">
      <c r="B679" s="42">
        <v>7797.5</v>
      </c>
      <c r="C679" s="31">
        <v>37</v>
      </c>
      <c r="D679" s="31">
        <v>1750</v>
      </c>
      <c r="E679" s="35">
        <v>185.58751668463989</v>
      </c>
      <c r="F679" s="31">
        <v>23</v>
      </c>
      <c r="G679" s="31" t="s">
        <v>32</v>
      </c>
      <c r="H679" s="41">
        <v>7090.9178296117443</v>
      </c>
      <c r="J679" s="40"/>
      <c r="K679" s="31">
        <f t="shared" si="40"/>
        <v>216.87881124243353</v>
      </c>
      <c r="L679" s="31">
        <f t="shared" si="41"/>
        <v>1369</v>
      </c>
      <c r="M679" s="31">
        <f t="shared" si="42"/>
        <v>64.75</v>
      </c>
      <c r="N679" s="35">
        <f t="shared" si="43"/>
        <v>7090.9178296117443</v>
      </c>
      <c r="AA679" s="40"/>
      <c r="AF679" s="39"/>
    </row>
    <row r="680" spans="2:32" x14ac:dyDescent="0.3">
      <c r="B680" s="42">
        <v>12999.55</v>
      </c>
      <c r="C680" s="31">
        <v>34</v>
      </c>
      <c r="D680" s="31">
        <v>2800</v>
      </c>
      <c r="E680" s="35">
        <v>246.9314070571524</v>
      </c>
      <c r="F680" s="31">
        <v>36</v>
      </c>
      <c r="G680" s="31" t="s">
        <v>33</v>
      </c>
      <c r="H680" s="41">
        <v>12461.721553035659</v>
      </c>
      <c r="J680" s="40"/>
      <c r="K680" s="31">
        <f t="shared" si="40"/>
        <v>408.21052777895437</v>
      </c>
      <c r="L680" s="31">
        <f t="shared" si="41"/>
        <v>0</v>
      </c>
      <c r="M680" s="31">
        <f t="shared" si="42"/>
        <v>95.2</v>
      </c>
      <c r="N680" s="35">
        <f t="shared" si="43"/>
        <v>12461.721553035659</v>
      </c>
      <c r="AA680" s="40"/>
      <c r="AF680" s="39"/>
    </row>
    <row r="681" spans="2:32" x14ac:dyDescent="0.3">
      <c r="B681" s="42">
        <v>13840.58</v>
      </c>
      <c r="C681" s="31">
        <v>34</v>
      </c>
      <c r="D681" s="31">
        <v>2800</v>
      </c>
      <c r="E681" s="35">
        <v>246.9314070571524</v>
      </c>
      <c r="F681" s="31">
        <v>41</v>
      </c>
      <c r="G681" s="31" t="s">
        <v>32</v>
      </c>
      <c r="H681" s="41">
        <v>12849.041548061281</v>
      </c>
      <c r="J681" s="40"/>
      <c r="K681" s="31">
        <f t="shared" si="40"/>
        <v>464.90643441492028</v>
      </c>
      <c r="L681" s="31">
        <f t="shared" si="41"/>
        <v>1156</v>
      </c>
      <c r="M681" s="31">
        <f t="shared" si="42"/>
        <v>95.2</v>
      </c>
      <c r="N681" s="35">
        <f t="shared" si="43"/>
        <v>12849.041548061281</v>
      </c>
      <c r="AA681" s="40"/>
      <c r="AF681" s="39"/>
    </row>
    <row r="682" spans="2:32" x14ac:dyDescent="0.3">
      <c r="B682" s="42">
        <v>3211.04</v>
      </c>
      <c r="C682" s="31">
        <v>25</v>
      </c>
      <c r="D682" s="31">
        <v>1400</v>
      </c>
      <c r="E682" s="35">
        <v>220.73857302366807</v>
      </c>
      <c r="F682" s="31">
        <v>50</v>
      </c>
      <c r="G682" s="31" t="s">
        <v>32</v>
      </c>
      <c r="H682" s="41">
        <v>2561.6565963743797</v>
      </c>
      <c r="J682" s="40"/>
      <c r="K682" s="31">
        <f t="shared" si="40"/>
        <v>317.11720811248722</v>
      </c>
      <c r="L682" s="31">
        <f t="shared" si="41"/>
        <v>625</v>
      </c>
      <c r="M682" s="31">
        <f t="shared" si="42"/>
        <v>35</v>
      </c>
      <c r="N682" s="35">
        <f t="shared" si="43"/>
        <v>2561.6565963743797</v>
      </c>
      <c r="AA682" s="40"/>
      <c r="AF682" s="39"/>
    </row>
    <row r="683" spans="2:32" x14ac:dyDescent="0.3">
      <c r="B683" s="42">
        <v>9706.5400000000009</v>
      </c>
      <c r="C683" s="31">
        <v>29</v>
      </c>
      <c r="D683" s="31">
        <v>2800</v>
      </c>
      <c r="E683" s="35">
        <v>334.06840372356828</v>
      </c>
      <c r="F683" s="31">
        <v>46</v>
      </c>
      <c r="G683" s="31" t="s">
        <v>33</v>
      </c>
      <c r="H683" s="41">
        <v>9121.2969355346158</v>
      </c>
      <c r="J683" s="40"/>
      <c r="K683" s="31">
        <f t="shared" si="40"/>
        <v>385.54978131538053</v>
      </c>
      <c r="L683" s="31">
        <f t="shared" si="41"/>
        <v>0</v>
      </c>
      <c r="M683" s="31">
        <f t="shared" si="42"/>
        <v>81.2</v>
      </c>
      <c r="N683" s="35">
        <f t="shared" si="43"/>
        <v>9121.2969355346158</v>
      </c>
      <c r="AA683" s="40"/>
      <c r="AF683" s="39"/>
    </row>
    <row r="684" spans="2:32" x14ac:dyDescent="0.3">
      <c r="B684" s="42">
        <v>9032.08</v>
      </c>
      <c r="C684" s="31">
        <v>29</v>
      </c>
      <c r="D684" s="31">
        <v>1925</v>
      </c>
      <c r="E684" s="35">
        <v>273.86771702805919</v>
      </c>
      <c r="F684" s="31">
        <v>41</v>
      </c>
      <c r="G684" s="31" t="s">
        <v>33</v>
      </c>
      <c r="H684" s="41">
        <v>8591.4862082820528</v>
      </c>
      <c r="J684" s="40"/>
      <c r="K684" s="31">
        <f t="shared" si="40"/>
        <v>288.18657728801867</v>
      </c>
      <c r="L684" s="31">
        <f t="shared" si="41"/>
        <v>0</v>
      </c>
      <c r="M684" s="31">
        <f t="shared" si="42"/>
        <v>55.825000000000003</v>
      </c>
      <c r="N684" s="35">
        <f t="shared" si="43"/>
        <v>8591.4862082820528</v>
      </c>
      <c r="AA684" s="40"/>
      <c r="AF684" s="39"/>
    </row>
    <row r="685" spans="2:32" x14ac:dyDescent="0.3">
      <c r="B685" s="42">
        <v>68283.08</v>
      </c>
      <c r="C685" s="31">
        <v>46</v>
      </c>
      <c r="D685" s="31">
        <v>3129.9999500000004</v>
      </c>
      <c r="E685" s="35">
        <v>1270.0468949759058</v>
      </c>
      <c r="F685" s="31">
        <v>39</v>
      </c>
      <c r="G685" s="31" t="s">
        <v>33</v>
      </c>
      <c r="H685" s="41">
        <v>68006.634793944497</v>
      </c>
      <c r="J685" s="40"/>
      <c r="K685" s="31">
        <f t="shared" si="40"/>
        <v>96.114559653575469</v>
      </c>
      <c r="L685" s="31">
        <f t="shared" si="41"/>
        <v>0</v>
      </c>
      <c r="M685" s="31">
        <f t="shared" si="42"/>
        <v>143.97999770000001</v>
      </c>
      <c r="N685" s="35">
        <f t="shared" si="43"/>
        <v>68006.634793944497</v>
      </c>
      <c r="AA685" s="40"/>
      <c r="AF685" s="39"/>
    </row>
    <row r="686" spans="2:32" x14ac:dyDescent="0.3">
      <c r="B686" s="42">
        <v>20664.98</v>
      </c>
      <c r="C686" s="31">
        <v>35</v>
      </c>
      <c r="D686" s="31">
        <v>4550</v>
      </c>
      <c r="E686" s="35">
        <v>386.33425174514025</v>
      </c>
      <c r="F686" s="31">
        <v>35</v>
      </c>
      <c r="G686" s="31" t="s">
        <v>32</v>
      </c>
      <c r="H686" s="41">
        <v>19658.806357048878</v>
      </c>
      <c r="J686" s="40"/>
      <c r="K686" s="31">
        <f t="shared" si="40"/>
        <v>412.20782076825844</v>
      </c>
      <c r="L686" s="31">
        <f t="shared" si="41"/>
        <v>1225</v>
      </c>
      <c r="M686" s="31">
        <f t="shared" si="42"/>
        <v>159.25</v>
      </c>
      <c r="N686" s="35">
        <f t="shared" si="43"/>
        <v>19658.806357048878</v>
      </c>
      <c r="AA686" s="40"/>
      <c r="AF686" s="39"/>
    </row>
    <row r="687" spans="2:32" x14ac:dyDescent="0.3">
      <c r="B687" s="42">
        <v>10649.65</v>
      </c>
      <c r="C687" s="31">
        <v>31</v>
      </c>
      <c r="D687" s="31">
        <v>2800</v>
      </c>
      <c r="E687" s="35">
        <v>197.96375845406314</v>
      </c>
      <c r="F687" s="31">
        <v>49</v>
      </c>
      <c r="G687" s="31" t="s">
        <v>32</v>
      </c>
      <c r="H687" s="41">
        <v>9485.1842473730721</v>
      </c>
      <c r="J687" s="40"/>
      <c r="K687" s="31">
        <f t="shared" si="40"/>
        <v>693.05614861740878</v>
      </c>
      <c r="L687" s="31">
        <f t="shared" si="41"/>
        <v>961</v>
      </c>
      <c r="M687" s="31">
        <f t="shared" si="42"/>
        <v>86.8</v>
      </c>
      <c r="N687" s="35">
        <f t="shared" si="43"/>
        <v>9485.1842473730721</v>
      </c>
      <c r="AA687" s="40"/>
      <c r="AF687" s="39"/>
    </row>
    <row r="688" spans="2:32" x14ac:dyDescent="0.3">
      <c r="B688" s="42">
        <v>11249.71</v>
      </c>
      <c r="C688" s="31">
        <v>46</v>
      </c>
      <c r="D688" s="31">
        <v>1050</v>
      </c>
      <c r="E688" s="35">
        <v>228.37436592289066</v>
      </c>
      <c r="F688" s="31">
        <v>29</v>
      </c>
      <c r="G688" s="31" t="s">
        <v>32</v>
      </c>
      <c r="H688" s="41">
        <v>10417.477090844201</v>
      </c>
      <c r="J688" s="40"/>
      <c r="K688" s="31">
        <f t="shared" si="40"/>
        <v>133.33370353081253</v>
      </c>
      <c r="L688" s="31">
        <f t="shared" si="41"/>
        <v>2116</v>
      </c>
      <c r="M688" s="31">
        <f t="shared" si="42"/>
        <v>48.3</v>
      </c>
      <c r="N688" s="35">
        <f t="shared" si="43"/>
        <v>10417.477090844201</v>
      </c>
      <c r="AA688" s="40"/>
      <c r="AF688" s="39"/>
    </row>
    <row r="689" spans="2:32" x14ac:dyDescent="0.3">
      <c r="B689" s="42">
        <v>28397.55</v>
      </c>
      <c r="C689" s="31">
        <v>37</v>
      </c>
      <c r="D689" s="31">
        <v>2800</v>
      </c>
      <c r="E689" s="35">
        <v>502.9783042751356</v>
      </c>
      <c r="F689" s="31">
        <v>38</v>
      </c>
      <c r="G689" s="31" t="s">
        <v>32</v>
      </c>
      <c r="H689" s="41">
        <v>27662.753421756835</v>
      </c>
      <c r="J689" s="40"/>
      <c r="K689" s="31">
        <f t="shared" si="40"/>
        <v>211.5399393883157</v>
      </c>
      <c r="L689" s="31">
        <f t="shared" si="41"/>
        <v>1369</v>
      </c>
      <c r="M689" s="31">
        <f t="shared" si="42"/>
        <v>103.6</v>
      </c>
      <c r="N689" s="35">
        <f t="shared" si="43"/>
        <v>27662.753421756835</v>
      </c>
      <c r="AA689" s="40"/>
      <c r="AF689" s="39"/>
    </row>
    <row r="690" spans="2:32" x14ac:dyDescent="0.3">
      <c r="B690" s="42">
        <v>4371.58</v>
      </c>
      <c r="C690" s="31">
        <v>30</v>
      </c>
      <c r="D690" s="31">
        <v>1925</v>
      </c>
      <c r="E690" s="35">
        <v>189.72001316531211</v>
      </c>
      <c r="F690" s="31">
        <v>30</v>
      </c>
      <c r="G690" s="31" t="s">
        <v>32</v>
      </c>
      <c r="H690" s="41">
        <v>3665.5601321385402</v>
      </c>
      <c r="J690" s="40"/>
      <c r="K690" s="31">
        <f t="shared" si="40"/>
        <v>304.39593080609615</v>
      </c>
      <c r="L690" s="31">
        <f t="shared" si="41"/>
        <v>900</v>
      </c>
      <c r="M690" s="31">
        <f t="shared" si="42"/>
        <v>57.75</v>
      </c>
      <c r="N690" s="35">
        <f t="shared" si="43"/>
        <v>3665.5601321385402</v>
      </c>
      <c r="AA690" s="40"/>
      <c r="AF690" s="39"/>
    </row>
    <row r="691" spans="2:32" x14ac:dyDescent="0.3">
      <c r="B691" s="42">
        <v>24897.48</v>
      </c>
      <c r="C691" s="31">
        <v>42</v>
      </c>
      <c r="D691" s="31">
        <v>2800</v>
      </c>
      <c r="E691" s="35">
        <v>444.87643395816679</v>
      </c>
      <c r="F691" s="31">
        <v>33</v>
      </c>
      <c r="G691" s="31" t="s">
        <v>32</v>
      </c>
      <c r="H691" s="41">
        <v>24056.640586082209</v>
      </c>
      <c r="J691" s="40"/>
      <c r="K691" s="31">
        <f t="shared" si="40"/>
        <v>207.69812232555498</v>
      </c>
      <c r="L691" s="31">
        <f t="shared" si="41"/>
        <v>1764</v>
      </c>
      <c r="M691" s="31">
        <f t="shared" si="42"/>
        <v>117.6</v>
      </c>
      <c r="N691" s="35">
        <f t="shared" si="43"/>
        <v>24056.640586082209</v>
      </c>
      <c r="AA691" s="40"/>
      <c r="AF691" s="39"/>
    </row>
    <row r="692" spans="2:32" x14ac:dyDescent="0.3">
      <c r="B692" s="42">
        <v>11170.55</v>
      </c>
      <c r="C692" s="31">
        <v>31</v>
      </c>
      <c r="D692" s="31">
        <v>2800</v>
      </c>
      <c r="E692" s="35">
        <v>227.75679554060173</v>
      </c>
      <c r="F692" s="31">
        <v>49</v>
      </c>
      <c r="G692" s="31" t="s">
        <v>32</v>
      </c>
      <c r="H692" s="41">
        <v>10032.863691659531</v>
      </c>
      <c r="J692" s="40"/>
      <c r="K692" s="31">
        <f t="shared" si="40"/>
        <v>602.3969544985174</v>
      </c>
      <c r="L692" s="31">
        <f t="shared" si="41"/>
        <v>961</v>
      </c>
      <c r="M692" s="31">
        <f t="shared" si="42"/>
        <v>86.8</v>
      </c>
      <c r="N692" s="35">
        <f t="shared" si="43"/>
        <v>10032.863691659531</v>
      </c>
      <c r="AA692" s="40"/>
      <c r="AF692" s="39"/>
    </row>
    <row r="693" spans="2:32" x14ac:dyDescent="0.3">
      <c r="B693" s="42">
        <v>11133.23</v>
      </c>
      <c r="C693" s="31">
        <v>54</v>
      </c>
      <c r="D693" s="31">
        <v>1050</v>
      </c>
      <c r="E693" s="35">
        <v>562.10230842614453</v>
      </c>
      <c r="F693" s="31">
        <v>11</v>
      </c>
      <c r="G693" s="31" t="s">
        <v>33</v>
      </c>
      <c r="H693" s="41">
        <v>11002.295290404158</v>
      </c>
      <c r="J693" s="40"/>
      <c r="K693" s="31">
        <f t="shared" si="40"/>
        <v>20.547860819748923</v>
      </c>
      <c r="L693" s="31">
        <f t="shared" si="41"/>
        <v>0</v>
      </c>
      <c r="M693" s="31">
        <f t="shared" si="42"/>
        <v>56.7</v>
      </c>
      <c r="N693" s="35">
        <f t="shared" si="43"/>
        <v>11002.295290404158</v>
      </c>
      <c r="AA693" s="40"/>
      <c r="AF693" s="39"/>
    </row>
    <row r="694" spans="2:32" x14ac:dyDescent="0.3">
      <c r="B694" s="42">
        <v>17862.259999999998</v>
      </c>
      <c r="C694" s="31">
        <v>37</v>
      </c>
      <c r="D694" s="31">
        <v>2800</v>
      </c>
      <c r="E694" s="35">
        <v>296.94002669542385</v>
      </c>
      <c r="F694" s="31">
        <v>43</v>
      </c>
      <c r="G694" s="31" t="s">
        <v>32</v>
      </c>
      <c r="H694" s="41">
        <v>16912.712064351777</v>
      </c>
      <c r="J694" s="40"/>
      <c r="K694" s="31">
        <f t="shared" si="40"/>
        <v>405.46908188802786</v>
      </c>
      <c r="L694" s="31">
        <f t="shared" si="41"/>
        <v>1369</v>
      </c>
      <c r="M694" s="31">
        <f t="shared" si="42"/>
        <v>103.6</v>
      </c>
      <c r="N694" s="35">
        <f t="shared" si="43"/>
        <v>16912.712064351777</v>
      </c>
      <c r="AA694" s="40"/>
      <c r="AF694" s="39"/>
    </row>
    <row r="695" spans="2:32" x14ac:dyDescent="0.3">
      <c r="B695" s="42">
        <v>23490.33</v>
      </c>
      <c r="C695" s="31">
        <v>48</v>
      </c>
      <c r="D695" s="31">
        <v>1135.1252500000001</v>
      </c>
      <c r="E695" s="35">
        <v>591.99676731494276</v>
      </c>
      <c r="F695" s="31">
        <v>25</v>
      </c>
      <c r="G695" s="31" t="s">
        <v>32</v>
      </c>
      <c r="H695" s="41">
        <v>22661.078625864626</v>
      </c>
      <c r="J695" s="40"/>
      <c r="K695" s="31">
        <f t="shared" si="40"/>
        <v>47.936294278618611</v>
      </c>
      <c r="L695" s="31">
        <f t="shared" si="41"/>
        <v>2304</v>
      </c>
      <c r="M695" s="31">
        <f t="shared" si="42"/>
        <v>54.486012000000002</v>
      </c>
      <c r="N695" s="35">
        <f t="shared" si="43"/>
        <v>22661.078625864626</v>
      </c>
      <c r="AA695" s="40"/>
      <c r="AF695" s="39"/>
    </row>
    <row r="696" spans="2:32" x14ac:dyDescent="0.3">
      <c r="B696" s="42">
        <v>2455.86</v>
      </c>
      <c r="C696" s="31">
        <v>25</v>
      </c>
      <c r="D696" s="31">
        <v>1050</v>
      </c>
      <c r="E696" s="35">
        <v>71.785638795680768</v>
      </c>
      <c r="F696" s="31">
        <v>35</v>
      </c>
      <c r="G696" s="31" t="s">
        <v>33</v>
      </c>
      <c r="H696" s="41">
        <v>1793.3158959111129</v>
      </c>
      <c r="J696" s="40"/>
      <c r="K696" s="31">
        <f t="shared" si="40"/>
        <v>511.94083686570457</v>
      </c>
      <c r="L696" s="31">
        <f t="shared" si="41"/>
        <v>0</v>
      </c>
      <c r="M696" s="31">
        <f t="shared" si="42"/>
        <v>26.25</v>
      </c>
      <c r="N696" s="35">
        <f t="shared" si="43"/>
        <v>1793.3158959111129</v>
      </c>
      <c r="AA696" s="40"/>
      <c r="AF696" s="39"/>
    </row>
    <row r="697" spans="2:32" x14ac:dyDescent="0.3">
      <c r="B697" s="42">
        <v>27800.26</v>
      </c>
      <c r="C697" s="31">
        <v>38</v>
      </c>
      <c r="D697" s="31">
        <v>2800</v>
      </c>
      <c r="E697" s="35">
        <v>281.12680350481492</v>
      </c>
      <c r="F697" s="31">
        <v>37</v>
      </c>
      <c r="G697" s="31" t="s">
        <v>32</v>
      </c>
      <c r="H697" s="41">
        <v>26775.932814445649</v>
      </c>
      <c r="J697" s="40"/>
      <c r="K697" s="31">
        <f t="shared" si="40"/>
        <v>368.51697777805674</v>
      </c>
      <c r="L697" s="31">
        <f t="shared" si="41"/>
        <v>1444</v>
      </c>
      <c r="M697" s="31">
        <f t="shared" si="42"/>
        <v>106.4</v>
      </c>
      <c r="N697" s="35">
        <f t="shared" si="43"/>
        <v>26775.932814445649</v>
      </c>
      <c r="AA697" s="40"/>
      <c r="AF697" s="39"/>
    </row>
    <row r="698" spans="2:32" x14ac:dyDescent="0.3">
      <c r="B698" s="42">
        <v>11132.82</v>
      </c>
      <c r="C698" s="31">
        <v>26</v>
      </c>
      <c r="D698" s="31">
        <v>2800</v>
      </c>
      <c r="E698" s="35">
        <v>191.71229191837074</v>
      </c>
      <c r="F698" s="31">
        <v>49</v>
      </c>
      <c r="G698" s="31" t="s">
        <v>32</v>
      </c>
      <c r="H698" s="41">
        <v>9983.7165831989969</v>
      </c>
      <c r="J698" s="40"/>
      <c r="K698" s="31">
        <f t="shared" si="40"/>
        <v>715.65572883776508</v>
      </c>
      <c r="L698" s="31">
        <f t="shared" si="41"/>
        <v>676</v>
      </c>
      <c r="M698" s="31">
        <f t="shared" si="42"/>
        <v>72.8</v>
      </c>
      <c r="N698" s="35">
        <f t="shared" si="43"/>
        <v>9983.7165831989969</v>
      </c>
      <c r="AA698" s="40"/>
      <c r="AF698" s="39"/>
    </row>
    <row r="699" spans="2:32" x14ac:dyDescent="0.3">
      <c r="B699" s="42">
        <v>7814.46</v>
      </c>
      <c r="C699" s="31">
        <v>43</v>
      </c>
      <c r="D699" s="31">
        <v>1050</v>
      </c>
      <c r="E699" s="35">
        <v>183.23645473319311</v>
      </c>
      <c r="F699" s="31">
        <v>22</v>
      </c>
      <c r="G699" s="31" t="s">
        <v>32</v>
      </c>
      <c r="H699" s="41">
        <v>7076.8389786622229</v>
      </c>
      <c r="J699" s="40"/>
      <c r="K699" s="31">
        <f t="shared" si="40"/>
        <v>126.06661722218672</v>
      </c>
      <c r="L699" s="31">
        <f t="shared" si="41"/>
        <v>1849</v>
      </c>
      <c r="M699" s="31">
        <f t="shared" si="42"/>
        <v>45.15</v>
      </c>
      <c r="N699" s="35">
        <f t="shared" si="43"/>
        <v>7076.8389786622229</v>
      </c>
      <c r="AA699" s="40"/>
      <c r="AF699" s="39"/>
    </row>
    <row r="700" spans="2:32" x14ac:dyDescent="0.3">
      <c r="B700" s="42">
        <v>5859.6</v>
      </c>
      <c r="C700" s="31">
        <v>31</v>
      </c>
      <c r="D700" s="31">
        <v>1050</v>
      </c>
      <c r="E700" s="35">
        <v>69.263635583508943</v>
      </c>
      <c r="F700" s="31">
        <v>49</v>
      </c>
      <c r="G700" s="31" t="s">
        <v>32</v>
      </c>
      <c r="H700" s="41">
        <v>4611.3868517424407</v>
      </c>
      <c r="J700" s="40"/>
      <c r="K700" s="31">
        <f t="shared" si="40"/>
        <v>742.81402595404313</v>
      </c>
      <c r="L700" s="31">
        <f t="shared" si="41"/>
        <v>961</v>
      </c>
      <c r="M700" s="31">
        <f t="shared" si="42"/>
        <v>32.549999999999997</v>
      </c>
      <c r="N700" s="35">
        <f t="shared" si="43"/>
        <v>4611.3868517424407</v>
      </c>
      <c r="AA700" s="40"/>
      <c r="AF700" s="39"/>
    </row>
    <row r="701" spans="2:32" x14ac:dyDescent="0.3">
      <c r="B701" s="42">
        <v>29351.759999999998</v>
      </c>
      <c r="C701" s="31">
        <v>33</v>
      </c>
      <c r="D701" s="31">
        <v>9800</v>
      </c>
      <c r="E701" s="35">
        <v>689.29290727693001</v>
      </c>
      <c r="F701" s="31">
        <v>27</v>
      </c>
      <c r="G701" s="31" t="s">
        <v>32</v>
      </c>
      <c r="H701" s="41">
        <v>28335.828377093974</v>
      </c>
      <c r="J701" s="40"/>
      <c r="K701" s="31">
        <f t="shared" si="40"/>
        <v>383.87164180364101</v>
      </c>
      <c r="L701" s="31">
        <f t="shared" si="41"/>
        <v>1089</v>
      </c>
      <c r="M701" s="31">
        <f t="shared" si="42"/>
        <v>323.39999999999998</v>
      </c>
      <c r="N701" s="35">
        <f t="shared" si="43"/>
        <v>28335.828377093974</v>
      </c>
      <c r="AA701" s="40"/>
      <c r="AF701" s="39"/>
    </row>
    <row r="702" spans="2:32" x14ac:dyDescent="0.3">
      <c r="B702" s="42">
        <v>5618.17</v>
      </c>
      <c r="C702" s="31">
        <v>35</v>
      </c>
      <c r="D702" s="31">
        <v>1050</v>
      </c>
      <c r="E702" s="35">
        <v>98.069015736285834</v>
      </c>
      <c r="F702" s="31">
        <v>40</v>
      </c>
      <c r="G702" s="31" t="s">
        <v>32</v>
      </c>
      <c r="H702" s="41">
        <v>4718.3029089700185</v>
      </c>
      <c r="J702" s="40"/>
      <c r="K702" s="31">
        <f t="shared" si="40"/>
        <v>428.26982288616841</v>
      </c>
      <c r="L702" s="31">
        <f t="shared" si="41"/>
        <v>1225</v>
      </c>
      <c r="M702" s="31">
        <f t="shared" si="42"/>
        <v>36.75</v>
      </c>
      <c r="N702" s="35">
        <f t="shared" si="43"/>
        <v>4718.3029089700185</v>
      </c>
      <c r="AA702" s="40"/>
      <c r="AF702" s="39"/>
    </row>
    <row r="703" spans="2:32" x14ac:dyDescent="0.3">
      <c r="B703" s="42">
        <v>37609.19</v>
      </c>
      <c r="C703" s="31">
        <v>32</v>
      </c>
      <c r="D703" s="31">
        <v>9800</v>
      </c>
      <c r="E703" s="35">
        <v>603.89472842088367</v>
      </c>
      <c r="F703" s="31">
        <v>28</v>
      </c>
      <c r="G703" s="31" t="s">
        <v>32</v>
      </c>
      <c r="H703" s="41">
        <v>36571.855450316762</v>
      </c>
      <c r="J703" s="40"/>
      <c r="K703" s="31">
        <f t="shared" si="40"/>
        <v>454.38383063472821</v>
      </c>
      <c r="L703" s="31">
        <f t="shared" si="41"/>
        <v>1024</v>
      </c>
      <c r="M703" s="31">
        <f t="shared" si="42"/>
        <v>313.60000000000002</v>
      </c>
      <c r="N703" s="35">
        <f t="shared" si="43"/>
        <v>36571.855450316762</v>
      </c>
      <c r="AA703" s="40"/>
      <c r="AF703" s="39"/>
    </row>
    <row r="704" spans="2:32" x14ac:dyDescent="0.3">
      <c r="B704" s="42">
        <v>8219.1299999999992</v>
      </c>
      <c r="C704" s="31">
        <v>28</v>
      </c>
      <c r="D704" s="31">
        <v>2800</v>
      </c>
      <c r="E704" s="35">
        <v>184.70351415651069</v>
      </c>
      <c r="F704" s="31">
        <v>47</v>
      </c>
      <c r="G704" s="31" t="s">
        <v>32</v>
      </c>
      <c r="H704" s="41">
        <v>7080.2116589083435</v>
      </c>
      <c r="J704" s="40"/>
      <c r="K704" s="31">
        <f t="shared" si="40"/>
        <v>712.49321162610465</v>
      </c>
      <c r="L704" s="31">
        <f t="shared" si="41"/>
        <v>784</v>
      </c>
      <c r="M704" s="31">
        <f t="shared" si="42"/>
        <v>78.400000000000006</v>
      </c>
      <c r="N704" s="35">
        <f t="shared" si="43"/>
        <v>7080.2116589083435</v>
      </c>
      <c r="AA704" s="40"/>
      <c r="AF704" s="39"/>
    </row>
    <row r="705" spans="2:32" x14ac:dyDescent="0.3">
      <c r="B705" s="42">
        <v>12379.09</v>
      </c>
      <c r="C705" s="31">
        <v>32</v>
      </c>
      <c r="D705" s="31">
        <v>2800</v>
      </c>
      <c r="E705" s="35">
        <v>226.09424352010078</v>
      </c>
      <c r="F705" s="31">
        <v>48</v>
      </c>
      <c r="G705" s="31" t="s">
        <v>32</v>
      </c>
      <c r="H705" s="41">
        <v>11266.609137850151</v>
      </c>
      <c r="J705" s="40"/>
      <c r="K705" s="31">
        <f t="shared" si="40"/>
        <v>594.44237901639121</v>
      </c>
      <c r="L705" s="31">
        <f t="shared" si="41"/>
        <v>1024</v>
      </c>
      <c r="M705" s="31">
        <f t="shared" si="42"/>
        <v>89.6</v>
      </c>
      <c r="N705" s="35">
        <f t="shared" si="43"/>
        <v>11266.609137850151</v>
      </c>
      <c r="AA705" s="40"/>
      <c r="AF705" s="39"/>
    </row>
    <row r="706" spans="2:32" x14ac:dyDescent="0.3">
      <c r="B706" s="42">
        <v>12584.8</v>
      </c>
      <c r="C706" s="31">
        <v>42</v>
      </c>
      <c r="D706" s="31">
        <v>1575</v>
      </c>
      <c r="E706" s="35">
        <v>227.49539971931142</v>
      </c>
      <c r="F706" s="31">
        <v>33</v>
      </c>
      <c r="G706" s="31" t="s">
        <v>32</v>
      </c>
      <c r="H706" s="41">
        <v>11739.242030927251</v>
      </c>
      <c r="J706" s="40"/>
      <c r="K706" s="31">
        <f t="shared" si="40"/>
        <v>228.46615827892714</v>
      </c>
      <c r="L706" s="31">
        <f t="shared" si="41"/>
        <v>1764</v>
      </c>
      <c r="M706" s="31">
        <f t="shared" si="42"/>
        <v>66.150000000000006</v>
      </c>
      <c r="N706" s="35">
        <f t="shared" si="43"/>
        <v>11739.242030927251</v>
      </c>
      <c r="AA706" s="40"/>
      <c r="AF706" s="39"/>
    </row>
    <row r="707" spans="2:32" x14ac:dyDescent="0.3">
      <c r="B707" s="42">
        <v>11314.24</v>
      </c>
      <c r="C707" s="31">
        <v>33</v>
      </c>
      <c r="D707" s="31">
        <v>2800</v>
      </c>
      <c r="E707" s="35">
        <v>235.47098474072317</v>
      </c>
      <c r="F707" s="31">
        <v>32</v>
      </c>
      <c r="G707" s="31" t="s">
        <v>33</v>
      </c>
      <c r="H707" s="41">
        <v>10712.315463040175</v>
      </c>
      <c r="J707" s="40"/>
      <c r="K707" s="31">
        <f t="shared" si="40"/>
        <v>380.51397329763773</v>
      </c>
      <c r="L707" s="31">
        <f t="shared" si="41"/>
        <v>0</v>
      </c>
      <c r="M707" s="31">
        <f t="shared" si="42"/>
        <v>92.4</v>
      </c>
      <c r="N707" s="35">
        <f t="shared" si="43"/>
        <v>10712.315463040175</v>
      </c>
      <c r="AA707" s="40"/>
      <c r="AF707" s="39"/>
    </row>
    <row r="708" spans="2:32" x14ac:dyDescent="0.3">
      <c r="B708" s="42">
        <v>12407.7</v>
      </c>
      <c r="C708" s="31">
        <v>33</v>
      </c>
      <c r="D708" s="31">
        <v>2800</v>
      </c>
      <c r="E708" s="35">
        <v>302.57466675722696</v>
      </c>
      <c r="F708" s="31">
        <v>50</v>
      </c>
      <c r="G708" s="31" t="s">
        <v>32</v>
      </c>
      <c r="H708" s="41">
        <v>11388.471106540566</v>
      </c>
      <c r="J708" s="40"/>
      <c r="K708" s="31">
        <f t="shared" si="40"/>
        <v>462.6957091299717</v>
      </c>
      <c r="L708" s="31">
        <f t="shared" si="41"/>
        <v>1089</v>
      </c>
      <c r="M708" s="31">
        <f t="shared" si="42"/>
        <v>92.4</v>
      </c>
      <c r="N708" s="35">
        <f t="shared" si="43"/>
        <v>11388.471106540566</v>
      </c>
      <c r="AA708" s="40"/>
      <c r="AF708" s="39"/>
    </row>
    <row r="709" spans="2:32" x14ac:dyDescent="0.3">
      <c r="B709" s="42">
        <v>28442.65</v>
      </c>
      <c r="C709" s="31">
        <v>52</v>
      </c>
      <c r="D709" s="31">
        <v>1925</v>
      </c>
      <c r="E709" s="35">
        <v>785.20036617588971</v>
      </c>
      <c r="F709" s="31">
        <v>23</v>
      </c>
      <c r="G709" s="31" t="s">
        <v>32</v>
      </c>
      <c r="H709" s="41">
        <v>27447.931211492622</v>
      </c>
      <c r="J709" s="40"/>
      <c r="K709" s="31">
        <f t="shared" si="40"/>
        <v>56.386881498323355</v>
      </c>
      <c r="L709" s="31">
        <f t="shared" si="41"/>
        <v>2704</v>
      </c>
      <c r="M709" s="31">
        <f t="shared" si="42"/>
        <v>100.1</v>
      </c>
      <c r="N709" s="35">
        <f t="shared" si="43"/>
        <v>27447.931211492622</v>
      </c>
      <c r="AA709" s="40"/>
      <c r="AF709" s="39"/>
    </row>
    <row r="710" spans="2:32" x14ac:dyDescent="0.3">
      <c r="B710" s="42">
        <v>10550</v>
      </c>
      <c r="C710" s="31">
        <v>47</v>
      </c>
      <c r="D710" s="31">
        <v>1050</v>
      </c>
      <c r="E710" s="35">
        <v>254.65348508024542</v>
      </c>
      <c r="F710" s="31">
        <v>23</v>
      </c>
      <c r="G710" s="31" t="s">
        <v>33</v>
      </c>
      <c r="H710" s="41">
        <v>10400.094560700438</v>
      </c>
      <c r="J710" s="40"/>
      <c r="K710" s="31">
        <f t="shared" si="40"/>
        <v>94.834751593483773</v>
      </c>
      <c r="L710" s="31">
        <f t="shared" si="41"/>
        <v>0</v>
      </c>
      <c r="M710" s="31">
        <f t="shared" si="42"/>
        <v>49.35</v>
      </c>
      <c r="N710" s="35">
        <f t="shared" si="43"/>
        <v>10400.094560700438</v>
      </c>
      <c r="AA710" s="40"/>
      <c r="AF710" s="39"/>
    </row>
    <row r="711" spans="2:32" x14ac:dyDescent="0.3">
      <c r="B711" s="42">
        <v>8248.93</v>
      </c>
      <c r="C711" s="31">
        <v>28</v>
      </c>
      <c r="D711" s="31">
        <v>2800</v>
      </c>
      <c r="E711" s="35">
        <v>250.46899422324321</v>
      </c>
      <c r="F711" s="31">
        <v>50</v>
      </c>
      <c r="G711" s="31" t="s">
        <v>32</v>
      </c>
      <c r="H711" s="41">
        <v>7283.4429853995543</v>
      </c>
      <c r="J711" s="40"/>
      <c r="K711" s="31">
        <f t="shared" si="40"/>
        <v>558.95142005168861</v>
      </c>
      <c r="L711" s="31">
        <f t="shared" si="41"/>
        <v>784</v>
      </c>
      <c r="M711" s="31">
        <f t="shared" si="42"/>
        <v>78.400000000000006</v>
      </c>
      <c r="N711" s="35">
        <f t="shared" si="43"/>
        <v>7283.4429853995543</v>
      </c>
      <c r="AA711" s="40"/>
      <c r="AF711" s="39"/>
    </row>
    <row r="712" spans="2:32" x14ac:dyDescent="0.3">
      <c r="B712" s="42">
        <v>13344.14</v>
      </c>
      <c r="C712" s="31">
        <v>46</v>
      </c>
      <c r="D712" s="31">
        <v>1050</v>
      </c>
      <c r="E712" s="35">
        <v>166.57477078979113</v>
      </c>
      <c r="F712" s="31">
        <v>24</v>
      </c>
      <c r="G712" s="31" t="s">
        <v>32</v>
      </c>
      <c r="H712" s="41">
        <v>12425.20587029852</v>
      </c>
      <c r="J712" s="40"/>
      <c r="K712" s="31">
        <f t="shared" si="40"/>
        <v>151.28341393187998</v>
      </c>
      <c r="L712" s="31">
        <f t="shared" si="41"/>
        <v>2116</v>
      </c>
      <c r="M712" s="31">
        <f t="shared" si="42"/>
        <v>48.3</v>
      </c>
      <c r="N712" s="35">
        <f t="shared" si="43"/>
        <v>12425.20587029852</v>
      </c>
      <c r="AA712" s="40"/>
      <c r="AF712" s="39"/>
    </row>
    <row r="713" spans="2:32" x14ac:dyDescent="0.3">
      <c r="B713" s="42">
        <v>6404.67</v>
      </c>
      <c r="C713" s="31">
        <v>37</v>
      </c>
      <c r="D713" s="31">
        <v>1050</v>
      </c>
      <c r="E713" s="35">
        <v>111.35251001078392</v>
      </c>
      <c r="F713" s="31">
        <v>38</v>
      </c>
      <c r="G713" s="31" t="s">
        <v>32</v>
      </c>
      <c r="H713" s="41">
        <v>5540.43875178699</v>
      </c>
      <c r="J713" s="40"/>
      <c r="K713" s="31">
        <f t="shared" si="40"/>
        <v>358.3215142266294</v>
      </c>
      <c r="L713" s="31">
        <f t="shared" si="41"/>
        <v>1369</v>
      </c>
      <c r="M713" s="31">
        <f t="shared" si="42"/>
        <v>38.85</v>
      </c>
      <c r="N713" s="35">
        <f t="shared" si="43"/>
        <v>5540.43875178699</v>
      </c>
      <c r="AA713" s="40"/>
      <c r="AF713" s="39"/>
    </row>
    <row r="714" spans="2:32" x14ac:dyDescent="0.3">
      <c r="B714" s="42">
        <v>17276.32</v>
      </c>
      <c r="C714" s="31">
        <v>32</v>
      </c>
      <c r="D714" s="31">
        <v>2800</v>
      </c>
      <c r="E714" s="35">
        <v>367.59824577436052</v>
      </c>
      <c r="F714" s="31">
        <v>43</v>
      </c>
      <c r="G714" s="31" t="s">
        <v>32</v>
      </c>
      <c r="H714" s="41">
        <v>16507.611454592832</v>
      </c>
      <c r="J714" s="40"/>
      <c r="K714" s="31">
        <f t="shared" si="40"/>
        <v>327.53148684475508</v>
      </c>
      <c r="L714" s="31">
        <f t="shared" si="41"/>
        <v>1024</v>
      </c>
      <c r="M714" s="31">
        <f t="shared" si="42"/>
        <v>89.6</v>
      </c>
      <c r="N714" s="35">
        <f t="shared" si="43"/>
        <v>16507.611454592832</v>
      </c>
      <c r="AA714" s="40"/>
      <c r="AF714" s="39"/>
    </row>
    <row r="715" spans="2:32" x14ac:dyDescent="0.3">
      <c r="B715" s="42">
        <v>6999.42</v>
      </c>
      <c r="C715" s="31">
        <v>26</v>
      </c>
      <c r="D715" s="31">
        <v>2800</v>
      </c>
      <c r="E715" s="35">
        <v>179.96769481938469</v>
      </c>
      <c r="F715" s="31">
        <v>44</v>
      </c>
      <c r="G715" s="31" t="s">
        <v>32</v>
      </c>
      <c r="H715" s="41">
        <v>5899.3956229811856</v>
      </c>
      <c r="J715" s="40"/>
      <c r="K715" s="31">
        <f t="shared" si="40"/>
        <v>684.56730594701082</v>
      </c>
      <c r="L715" s="31">
        <f t="shared" si="41"/>
        <v>676</v>
      </c>
      <c r="M715" s="31">
        <f t="shared" si="42"/>
        <v>72.8</v>
      </c>
      <c r="N715" s="35">
        <f t="shared" si="43"/>
        <v>5899.3956229811856</v>
      </c>
      <c r="AA715" s="40"/>
      <c r="AF715" s="39"/>
    </row>
    <row r="716" spans="2:32" x14ac:dyDescent="0.3">
      <c r="B716" s="42">
        <v>7349.99</v>
      </c>
      <c r="C716" s="31">
        <v>40</v>
      </c>
      <c r="D716" s="31">
        <v>1050</v>
      </c>
      <c r="E716" s="35">
        <v>126.80231288784366</v>
      </c>
      <c r="F716" s="31">
        <v>35</v>
      </c>
      <c r="G716" s="31" t="s">
        <v>32</v>
      </c>
      <c r="H716" s="41">
        <v>6429.9156676642378</v>
      </c>
      <c r="J716" s="40"/>
      <c r="K716" s="31">
        <f t="shared" si="40"/>
        <v>289.82121195616747</v>
      </c>
      <c r="L716" s="31">
        <f t="shared" si="41"/>
        <v>1600</v>
      </c>
      <c r="M716" s="31">
        <f t="shared" si="42"/>
        <v>42</v>
      </c>
      <c r="N716" s="35">
        <f t="shared" si="43"/>
        <v>6429.9156676642378</v>
      </c>
      <c r="AA716" s="40"/>
      <c r="AF716" s="39"/>
    </row>
    <row r="717" spans="2:32" x14ac:dyDescent="0.3">
      <c r="B717" s="42">
        <v>3686.04</v>
      </c>
      <c r="C717" s="31">
        <v>28</v>
      </c>
      <c r="D717" s="31">
        <v>1400</v>
      </c>
      <c r="E717" s="35">
        <v>100.23057459508631</v>
      </c>
      <c r="F717" s="31">
        <v>42</v>
      </c>
      <c r="G717" s="31" t="s">
        <v>32</v>
      </c>
      <c r="H717" s="41">
        <v>2699.1290589551113</v>
      </c>
      <c r="J717" s="40"/>
      <c r="K717" s="31">
        <f t="shared" si="40"/>
        <v>586.64734027058648</v>
      </c>
      <c r="L717" s="31">
        <f t="shared" si="41"/>
        <v>784</v>
      </c>
      <c r="M717" s="31">
        <f t="shared" si="42"/>
        <v>39.200000000000003</v>
      </c>
      <c r="N717" s="35">
        <f t="shared" si="43"/>
        <v>2699.1290589551113</v>
      </c>
      <c r="AA717" s="40"/>
      <c r="AF717" s="39"/>
    </row>
    <row r="718" spans="2:32" x14ac:dyDescent="0.3">
      <c r="B718" s="42">
        <v>6362.02</v>
      </c>
      <c r="C718" s="31">
        <v>29</v>
      </c>
      <c r="D718" s="31">
        <v>2100</v>
      </c>
      <c r="E718" s="35">
        <v>140.65873749793781</v>
      </c>
      <c r="F718" s="31">
        <v>41</v>
      </c>
      <c r="G718" s="31" t="s">
        <v>32</v>
      </c>
      <c r="H718" s="41">
        <v>5340.5398775448621</v>
      </c>
      <c r="J718" s="40"/>
      <c r="K718" s="31">
        <f t="shared" si="40"/>
        <v>612.11981233133361</v>
      </c>
      <c r="L718" s="31">
        <f t="shared" si="41"/>
        <v>841</v>
      </c>
      <c r="M718" s="31">
        <f t="shared" si="42"/>
        <v>60.9</v>
      </c>
      <c r="N718" s="35">
        <f t="shared" si="43"/>
        <v>5340.5398775448621</v>
      </c>
      <c r="AA718" s="40"/>
      <c r="AF718" s="39"/>
    </row>
    <row r="719" spans="2:32" x14ac:dyDescent="0.3">
      <c r="B719" s="42">
        <v>7500.44</v>
      </c>
      <c r="C719" s="31">
        <v>35</v>
      </c>
      <c r="D719" s="31">
        <v>1050</v>
      </c>
      <c r="E719" s="35">
        <v>187.18800245451018</v>
      </c>
      <c r="F719" s="31">
        <v>50</v>
      </c>
      <c r="G719" s="31" t="s">
        <v>33</v>
      </c>
      <c r="H719" s="41">
        <v>7117.3407146138261</v>
      </c>
      <c r="J719" s="40"/>
      <c r="K719" s="31">
        <f t="shared" si="40"/>
        <v>280.46669290548351</v>
      </c>
      <c r="L719" s="31">
        <f t="shared" si="41"/>
        <v>0</v>
      </c>
      <c r="M719" s="31">
        <f t="shared" si="42"/>
        <v>36.75</v>
      </c>
      <c r="N719" s="35">
        <f t="shared" si="43"/>
        <v>7117.3407146138261</v>
      </c>
      <c r="AA719" s="40"/>
      <c r="AF719" s="39"/>
    </row>
    <row r="720" spans="2:32" x14ac:dyDescent="0.3">
      <c r="B720" s="42">
        <v>3017.15</v>
      </c>
      <c r="C720" s="31">
        <v>28</v>
      </c>
      <c r="D720" s="31">
        <v>1050</v>
      </c>
      <c r="E720" s="35">
        <v>74.458405803593891</v>
      </c>
      <c r="F720" s="31">
        <v>35</v>
      </c>
      <c r="G720" s="31" t="s">
        <v>32</v>
      </c>
      <c r="H720" s="41">
        <v>2140.7244408437705</v>
      </c>
      <c r="J720" s="40"/>
      <c r="K720" s="31">
        <f t="shared" si="40"/>
        <v>493.56415307814962</v>
      </c>
      <c r="L720" s="31">
        <f t="shared" si="41"/>
        <v>784</v>
      </c>
      <c r="M720" s="31">
        <f t="shared" si="42"/>
        <v>29.4</v>
      </c>
      <c r="N720" s="35">
        <f t="shared" si="43"/>
        <v>2140.7244408437705</v>
      </c>
      <c r="AA720" s="40"/>
      <c r="AF720" s="39"/>
    </row>
    <row r="721" spans="2:32" x14ac:dyDescent="0.3">
      <c r="B721" s="42">
        <v>9267.14</v>
      </c>
      <c r="C721" s="31">
        <v>30</v>
      </c>
      <c r="D721" s="31">
        <v>2800</v>
      </c>
      <c r="E721" s="35">
        <v>302.39234400126315</v>
      </c>
      <c r="F721" s="31">
        <v>50</v>
      </c>
      <c r="G721" s="31" t="s">
        <v>32</v>
      </c>
      <c r="H721" s="41">
        <v>8331.0074902795204</v>
      </c>
      <c r="J721" s="40"/>
      <c r="K721" s="31">
        <f t="shared" si="40"/>
        <v>462.97468430422691</v>
      </c>
      <c r="L721" s="31">
        <f t="shared" si="41"/>
        <v>900</v>
      </c>
      <c r="M721" s="31">
        <f t="shared" si="42"/>
        <v>84</v>
      </c>
      <c r="N721" s="35">
        <f t="shared" si="43"/>
        <v>8331.0074902795204</v>
      </c>
      <c r="AA721" s="40"/>
      <c r="AF721" s="39"/>
    </row>
    <row r="722" spans="2:32" x14ac:dyDescent="0.3">
      <c r="B722" s="42">
        <v>3774.82</v>
      </c>
      <c r="C722" s="31">
        <v>22</v>
      </c>
      <c r="D722" s="31">
        <v>875</v>
      </c>
      <c r="E722" s="35">
        <v>119.27677661501551</v>
      </c>
      <c r="F722" s="31">
        <v>40</v>
      </c>
      <c r="G722" s="31" t="s">
        <v>33</v>
      </c>
      <c r="H722" s="41">
        <v>3388.0087122218238</v>
      </c>
      <c r="J722" s="40"/>
      <c r="K722" s="31">
        <f t="shared" si="40"/>
        <v>293.43515974587399</v>
      </c>
      <c r="L722" s="31">
        <f t="shared" si="41"/>
        <v>0</v>
      </c>
      <c r="M722" s="31">
        <f t="shared" si="42"/>
        <v>19.25</v>
      </c>
      <c r="N722" s="35">
        <f t="shared" si="43"/>
        <v>3388.0087122218238</v>
      </c>
      <c r="AA722" s="40"/>
      <c r="AF722" s="39"/>
    </row>
    <row r="723" spans="2:32" x14ac:dyDescent="0.3">
      <c r="B723" s="42">
        <v>3205.57</v>
      </c>
      <c r="C723" s="31">
        <v>26</v>
      </c>
      <c r="D723" s="31">
        <v>1097.55555</v>
      </c>
      <c r="E723" s="35">
        <v>75.835118645484073</v>
      </c>
      <c r="F723" s="31">
        <v>50</v>
      </c>
      <c r="G723" s="31" t="s">
        <v>32</v>
      </c>
      <c r="H723" s="41">
        <v>2053.2953255553853</v>
      </c>
      <c r="J723" s="40"/>
      <c r="K723" s="31">
        <f t="shared" si="40"/>
        <v>723.64596350859586</v>
      </c>
      <c r="L723" s="31">
        <f t="shared" si="41"/>
        <v>676</v>
      </c>
      <c r="M723" s="31">
        <f t="shared" si="42"/>
        <v>28.536444300000003</v>
      </c>
      <c r="N723" s="35">
        <f t="shared" si="43"/>
        <v>2053.2953255553853</v>
      </c>
      <c r="AA723" s="40"/>
      <c r="AF723" s="39"/>
    </row>
    <row r="724" spans="2:32" x14ac:dyDescent="0.3">
      <c r="B724" s="42">
        <v>2855.01</v>
      </c>
      <c r="C724" s="31">
        <v>26</v>
      </c>
      <c r="D724" s="31">
        <v>1050</v>
      </c>
      <c r="E724" s="35">
        <v>67.487885557269266</v>
      </c>
      <c r="F724" s="31">
        <v>50</v>
      </c>
      <c r="G724" s="31" t="s">
        <v>32</v>
      </c>
      <c r="H724" s="41">
        <v>1697.8210635733926</v>
      </c>
      <c r="J724" s="40"/>
      <c r="K724" s="31">
        <f t="shared" si="40"/>
        <v>777.91739312160314</v>
      </c>
      <c r="L724" s="31">
        <f t="shared" si="41"/>
        <v>676</v>
      </c>
      <c r="M724" s="31">
        <f t="shared" si="42"/>
        <v>27.3</v>
      </c>
      <c r="N724" s="35">
        <f t="shared" si="43"/>
        <v>1697.8210635733926</v>
      </c>
      <c r="AA724" s="40"/>
      <c r="AF724" s="39"/>
    </row>
    <row r="725" spans="2:32" x14ac:dyDescent="0.3">
      <c r="B725" s="42">
        <v>15154.19</v>
      </c>
      <c r="C725" s="31">
        <v>38</v>
      </c>
      <c r="D725" s="31">
        <v>2800</v>
      </c>
      <c r="E725" s="35">
        <v>311.5730415151221</v>
      </c>
      <c r="F725" s="31">
        <v>27</v>
      </c>
      <c r="G725" s="31" t="s">
        <v>32</v>
      </c>
      <c r="H725" s="41">
        <v>14373.030148931935</v>
      </c>
      <c r="J725" s="40"/>
      <c r="K725" s="31">
        <f t="shared" si="40"/>
        <v>242.63973427345053</v>
      </c>
      <c r="L725" s="31">
        <f t="shared" si="41"/>
        <v>1444</v>
      </c>
      <c r="M725" s="31">
        <f t="shared" si="42"/>
        <v>106.4</v>
      </c>
      <c r="N725" s="35">
        <f t="shared" si="43"/>
        <v>14373.030148931935</v>
      </c>
      <c r="AA725" s="40"/>
      <c r="AF725" s="39"/>
    </row>
    <row r="726" spans="2:32" x14ac:dyDescent="0.3">
      <c r="B726" s="42">
        <v>13698.62</v>
      </c>
      <c r="C726" s="31">
        <v>29</v>
      </c>
      <c r="D726" s="31">
        <v>2688.41615</v>
      </c>
      <c r="E726" s="35">
        <v>190.07431793269853</v>
      </c>
      <c r="F726" s="31">
        <v>50</v>
      </c>
      <c r="G726" s="31" t="s">
        <v>32</v>
      </c>
      <c r="H726" s="41">
        <v>12505.687200319557</v>
      </c>
      <c r="J726" s="40"/>
      <c r="K726" s="31">
        <f t="shared" si="40"/>
        <v>707.20131452790838</v>
      </c>
      <c r="L726" s="31">
        <f t="shared" si="41"/>
        <v>841</v>
      </c>
      <c r="M726" s="31">
        <f t="shared" si="42"/>
        <v>77.964068350000005</v>
      </c>
      <c r="N726" s="35">
        <f t="shared" si="43"/>
        <v>12505.687200319557</v>
      </c>
      <c r="AA726" s="40"/>
      <c r="AF726" s="39"/>
    </row>
    <row r="727" spans="2:32" x14ac:dyDescent="0.3">
      <c r="B727" s="42">
        <v>10473.77</v>
      </c>
      <c r="C727" s="31">
        <v>33</v>
      </c>
      <c r="D727" s="31">
        <v>2902.4663500000001</v>
      </c>
      <c r="E727" s="35">
        <v>221.89916479098082</v>
      </c>
      <c r="F727" s="31">
        <v>32</v>
      </c>
      <c r="G727" s="31" t="s">
        <v>32</v>
      </c>
      <c r="H727" s="41">
        <v>9525.9945026785845</v>
      </c>
      <c r="J727" s="40"/>
      <c r="K727" s="31">
        <f t="shared" si="40"/>
        <v>418.56364483159655</v>
      </c>
      <c r="L727" s="31">
        <f t="shared" si="41"/>
        <v>1089</v>
      </c>
      <c r="M727" s="31">
        <f t="shared" si="42"/>
        <v>95.78138955</v>
      </c>
      <c r="N727" s="35">
        <f t="shared" si="43"/>
        <v>9525.9945026785845</v>
      </c>
      <c r="AA727" s="40"/>
      <c r="AF727" s="39"/>
    </row>
    <row r="728" spans="2:32" x14ac:dyDescent="0.3">
      <c r="B728" s="42">
        <v>10355.94</v>
      </c>
      <c r="C728" s="31">
        <v>42</v>
      </c>
      <c r="D728" s="31">
        <v>1050</v>
      </c>
      <c r="E728" s="35">
        <v>166.82866273431256</v>
      </c>
      <c r="F728" s="31">
        <v>43</v>
      </c>
      <c r="G728" s="31" t="s">
        <v>32</v>
      </c>
      <c r="H728" s="41">
        <v>9468.614440913927</v>
      </c>
      <c r="J728" s="40"/>
      <c r="K728" s="31">
        <f t="shared" si="40"/>
        <v>270.63694727269279</v>
      </c>
      <c r="L728" s="31">
        <f t="shared" si="41"/>
        <v>1764</v>
      </c>
      <c r="M728" s="31">
        <f t="shared" si="42"/>
        <v>44.1</v>
      </c>
      <c r="N728" s="35">
        <f t="shared" si="43"/>
        <v>9468.614440913927</v>
      </c>
      <c r="AA728" s="40"/>
      <c r="AF728" s="39"/>
    </row>
    <row r="729" spans="2:32" x14ac:dyDescent="0.3">
      <c r="B729" s="42">
        <v>37332.559999999998</v>
      </c>
      <c r="C729" s="31">
        <v>47</v>
      </c>
      <c r="D729" s="31">
        <v>2800</v>
      </c>
      <c r="E729" s="35">
        <v>983.18661409969582</v>
      </c>
      <c r="F729" s="31">
        <v>38</v>
      </c>
      <c r="G729" s="31" t="s">
        <v>32</v>
      </c>
      <c r="H729" s="41">
        <v>36447.939759936562</v>
      </c>
      <c r="J729" s="40"/>
      <c r="K729" s="31">
        <f t="shared" ref="K729:K792" si="44">D729*F729/E729</f>
        <v>108.21953683475492</v>
      </c>
      <c r="L729" s="31">
        <f t="shared" ref="L729:L792" si="45">IF(G729="F",0,C729^2)</f>
        <v>2209</v>
      </c>
      <c r="M729" s="31">
        <f t="shared" ref="M729:M792" si="46">C729*D729/1000</f>
        <v>131.6</v>
      </c>
      <c r="N729" s="35">
        <f t="shared" ref="N729:N792" si="47">H729</f>
        <v>36447.939759936562</v>
      </c>
      <c r="AA729" s="40"/>
      <c r="AF729" s="39"/>
    </row>
    <row r="730" spans="2:32" x14ac:dyDescent="0.3">
      <c r="B730" s="42">
        <v>8121.95</v>
      </c>
      <c r="C730" s="31">
        <v>35</v>
      </c>
      <c r="D730" s="31">
        <v>1050</v>
      </c>
      <c r="E730" s="35">
        <v>77.077412775386549</v>
      </c>
      <c r="F730" s="31">
        <v>50</v>
      </c>
      <c r="G730" s="31" t="s">
        <v>32</v>
      </c>
      <c r="H730" s="41">
        <v>6890.5358080420592</v>
      </c>
      <c r="J730" s="40"/>
      <c r="K730" s="31">
        <f t="shared" si="44"/>
        <v>681.1333970561742</v>
      </c>
      <c r="L730" s="31">
        <f t="shared" si="45"/>
        <v>1225</v>
      </c>
      <c r="M730" s="31">
        <f t="shared" si="46"/>
        <v>36.75</v>
      </c>
      <c r="N730" s="35">
        <f t="shared" si="47"/>
        <v>6890.5358080420592</v>
      </c>
      <c r="AA730" s="40"/>
      <c r="AF730" s="39"/>
    </row>
    <row r="731" spans="2:32" x14ac:dyDescent="0.3">
      <c r="B731" s="42">
        <v>9864.57</v>
      </c>
      <c r="C731" s="31">
        <v>31</v>
      </c>
      <c r="D731" s="31">
        <v>2800</v>
      </c>
      <c r="E731" s="35">
        <v>217.75930356694442</v>
      </c>
      <c r="F731" s="31">
        <v>35</v>
      </c>
      <c r="G731" s="31" t="s">
        <v>33</v>
      </c>
      <c r="H731" s="41">
        <v>9277.5407840356584</v>
      </c>
      <c r="J731" s="40"/>
      <c r="K731" s="31">
        <f t="shared" si="44"/>
        <v>450.03817699055259</v>
      </c>
      <c r="L731" s="31">
        <f t="shared" si="45"/>
        <v>0</v>
      </c>
      <c r="M731" s="31">
        <f t="shared" si="46"/>
        <v>86.8</v>
      </c>
      <c r="N731" s="35">
        <f t="shared" si="47"/>
        <v>9277.5407840356584</v>
      </c>
      <c r="AA731" s="40"/>
      <c r="AF731" s="39"/>
    </row>
    <row r="732" spans="2:32" x14ac:dyDescent="0.3">
      <c r="B732" s="42">
        <v>12865.68</v>
      </c>
      <c r="C732" s="31">
        <v>29</v>
      </c>
      <c r="D732" s="31">
        <v>2800</v>
      </c>
      <c r="E732" s="35">
        <v>197.96343293487351</v>
      </c>
      <c r="F732" s="31">
        <v>41</v>
      </c>
      <c r="G732" s="31" t="s">
        <v>33</v>
      </c>
      <c r="H732" s="41">
        <v>12108.85159388825</v>
      </c>
      <c r="J732" s="40"/>
      <c r="K732" s="31">
        <f t="shared" si="44"/>
        <v>579.90507791288496</v>
      </c>
      <c r="L732" s="31">
        <f t="shared" si="45"/>
        <v>0</v>
      </c>
      <c r="M732" s="31">
        <f t="shared" si="46"/>
        <v>81.2</v>
      </c>
      <c r="N732" s="35">
        <f t="shared" si="47"/>
        <v>12108.85159388825</v>
      </c>
      <c r="AA732" s="40"/>
      <c r="AF732" s="39"/>
    </row>
    <row r="733" spans="2:32" x14ac:dyDescent="0.3">
      <c r="B733" s="42">
        <v>9581.3700000000008</v>
      </c>
      <c r="C733" s="31">
        <v>37</v>
      </c>
      <c r="D733" s="31">
        <v>1689.52</v>
      </c>
      <c r="E733" s="35">
        <v>135.45252411329204</v>
      </c>
      <c r="F733" s="31">
        <v>23</v>
      </c>
      <c r="G733" s="31" t="s">
        <v>32</v>
      </c>
      <c r="H733" s="41">
        <v>8707.8787169353254</v>
      </c>
      <c r="J733" s="40"/>
      <c r="K733" s="31">
        <f t="shared" si="44"/>
        <v>286.88250923621399</v>
      </c>
      <c r="L733" s="31">
        <f t="shared" si="45"/>
        <v>1369</v>
      </c>
      <c r="M733" s="31">
        <f t="shared" si="46"/>
        <v>62.512239999999998</v>
      </c>
      <c r="N733" s="35">
        <f t="shared" si="47"/>
        <v>8707.8787169353254</v>
      </c>
      <c r="AA733" s="40"/>
      <c r="AF733" s="39"/>
    </row>
    <row r="734" spans="2:32" x14ac:dyDescent="0.3">
      <c r="B734" s="42">
        <v>5508.66</v>
      </c>
      <c r="C734" s="31">
        <v>29</v>
      </c>
      <c r="D734" s="31">
        <v>1925</v>
      </c>
      <c r="E734" s="35">
        <v>191.04766688620805</v>
      </c>
      <c r="F734" s="31">
        <v>41</v>
      </c>
      <c r="G734" s="31" t="s">
        <v>32</v>
      </c>
      <c r="H734" s="41">
        <v>4661.7035807600932</v>
      </c>
      <c r="J734" s="40"/>
      <c r="K734" s="31">
        <f t="shared" si="44"/>
        <v>413.11679585707458</v>
      </c>
      <c r="L734" s="31">
        <f t="shared" si="45"/>
        <v>841</v>
      </c>
      <c r="M734" s="31">
        <f t="shared" si="46"/>
        <v>55.825000000000003</v>
      </c>
      <c r="N734" s="35">
        <f t="shared" si="47"/>
        <v>4661.7035807600932</v>
      </c>
      <c r="AA734" s="40"/>
      <c r="AF734" s="39"/>
    </row>
    <row r="735" spans="2:32" x14ac:dyDescent="0.3">
      <c r="B735" s="42">
        <v>12737.87</v>
      </c>
      <c r="C735" s="31">
        <v>26</v>
      </c>
      <c r="D735" s="31">
        <v>2800</v>
      </c>
      <c r="E735" s="35">
        <v>312.56747016212114</v>
      </c>
      <c r="F735" s="31">
        <v>50</v>
      </c>
      <c r="G735" s="31" t="s">
        <v>32</v>
      </c>
      <c r="H735" s="41">
        <v>11874.934494169143</v>
      </c>
      <c r="J735" s="40"/>
      <c r="K735" s="31">
        <f t="shared" si="44"/>
        <v>447.90329565448832</v>
      </c>
      <c r="L735" s="31">
        <f t="shared" si="45"/>
        <v>676</v>
      </c>
      <c r="M735" s="31">
        <f t="shared" si="46"/>
        <v>72.8</v>
      </c>
      <c r="N735" s="35">
        <f t="shared" si="47"/>
        <v>11874.934494169143</v>
      </c>
      <c r="AA735" s="40"/>
      <c r="AF735" s="39"/>
    </row>
    <row r="736" spans="2:32" x14ac:dyDescent="0.3">
      <c r="B736" s="42">
        <v>9472.16</v>
      </c>
      <c r="C736" s="31">
        <v>42</v>
      </c>
      <c r="D736" s="31">
        <v>1050</v>
      </c>
      <c r="E736" s="35">
        <v>166.82866273431256</v>
      </c>
      <c r="F736" s="31">
        <v>33</v>
      </c>
      <c r="G736" s="31" t="s">
        <v>32</v>
      </c>
      <c r="H736" s="41">
        <v>8578.6490601854512</v>
      </c>
      <c r="J736" s="40"/>
      <c r="K736" s="31">
        <f t="shared" si="44"/>
        <v>207.69812232555495</v>
      </c>
      <c r="L736" s="31">
        <f t="shared" si="45"/>
        <v>1764</v>
      </c>
      <c r="M736" s="31">
        <f t="shared" si="46"/>
        <v>44.1</v>
      </c>
      <c r="N736" s="35">
        <f t="shared" si="47"/>
        <v>8578.6490601854512</v>
      </c>
      <c r="AA736" s="40"/>
      <c r="AF736" s="39"/>
    </row>
    <row r="737" spans="2:32" x14ac:dyDescent="0.3">
      <c r="B737" s="42">
        <v>7953.95</v>
      </c>
      <c r="C737" s="31">
        <v>31</v>
      </c>
      <c r="D737" s="31">
        <v>2800</v>
      </c>
      <c r="E737" s="35">
        <v>277.83535075095341</v>
      </c>
      <c r="F737" s="31">
        <v>29</v>
      </c>
      <c r="G737" s="31" t="s">
        <v>32</v>
      </c>
      <c r="H737" s="41">
        <v>7227.6340292134328</v>
      </c>
      <c r="J737" s="40"/>
      <c r="K737" s="31">
        <f t="shared" si="44"/>
        <v>292.25942552136286</v>
      </c>
      <c r="L737" s="31">
        <f t="shared" si="45"/>
        <v>961</v>
      </c>
      <c r="M737" s="31">
        <f t="shared" si="46"/>
        <v>86.8</v>
      </c>
      <c r="N737" s="35">
        <f t="shared" si="47"/>
        <v>7227.6340292134328</v>
      </c>
      <c r="AA737" s="40"/>
      <c r="AF737" s="39"/>
    </row>
    <row r="738" spans="2:32" x14ac:dyDescent="0.3">
      <c r="B738" s="42">
        <v>3007.59</v>
      </c>
      <c r="C738" s="31">
        <v>31</v>
      </c>
      <c r="D738" s="31">
        <v>1050</v>
      </c>
      <c r="E738" s="35">
        <v>134.32469383290908</v>
      </c>
      <c r="F738" s="31">
        <v>49</v>
      </c>
      <c r="G738" s="31" t="s">
        <v>32</v>
      </c>
      <c r="H738" s="41">
        <v>2224.8163801069277</v>
      </c>
      <c r="J738" s="40"/>
      <c r="K738" s="31">
        <f t="shared" si="44"/>
        <v>383.02711535676644</v>
      </c>
      <c r="L738" s="31">
        <f t="shared" si="45"/>
        <v>961</v>
      </c>
      <c r="M738" s="31">
        <f t="shared" si="46"/>
        <v>32.549999999999997</v>
      </c>
      <c r="N738" s="35">
        <f t="shared" si="47"/>
        <v>2224.8163801069277</v>
      </c>
      <c r="AA738" s="40"/>
      <c r="AF738" s="39"/>
    </row>
    <row r="739" spans="2:32" x14ac:dyDescent="0.3">
      <c r="B739" s="42">
        <v>5754.27</v>
      </c>
      <c r="C739" s="31">
        <v>26</v>
      </c>
      <c r="D739" s="31">
        <v>2406.3760000000002</v>
      </c>
      <c r="E739" s="35">
        <v>154.66783628167559</v>
      </c>
      <c r="F739" s="31">
        <v>39</v>
      </c>
      <c r="G739" s="31" t="s">
        <v>32</v>
      </c>
      <c r="H739" s="41">
        <v>4732.799657823798</v>
      </c>
      <c r="J739" s="40"/>
      <c r="K739" s="31">
        <f t="shared" si="44"/>
        <v>606.77556663485052</v>
      </c>
      <c r="L739" s="31">
        <f t="shared" si="45"/>
        <v>676</v>
      </c>
      <c r="M739" s="31">
        <f t="shared" si="46"/>
        <v>62.565776000000007</v>
      </c>
      <c r="N739" s="35">
        <f t="shared" si="47"/>
        <v>4732.799657823798</v>
      </c>
      <c r="AA739" s="40"/>
      <c r="AF739" s="39"/>
    </row>
    <row r="740" spans="2:32" x14ac:dyDescent="0.3">
      <c r="B740" s="42">
        <v>6073.51</v>
      </c>
      <c r="C740" s="31">
        <v>29</v>
      </c>
      <c r="D740" s="31">
        <v>1925</v>
      </c>
      <c r="E740" s="35">
        <v>128.93717603977629</v>
      </c>
      <c r="F740" s="31">
        <v>46</v>
      </c>
      <c r="G740" s="31" t="s">
        <v>32</v>
      </c>
      <c r="H740" s="41">
        <v>4930.6246150609259</v>
      </c>
      <c r="J740" s="40"/>
      <c r="K740" s="31">
        <f t="shared" si="44"/>
        <v>686.76856993271588</v>
      </c>
      <c r="L740" s="31">
        <f t="shared" si="45"/>
        <v>841</v>
      </c>
      <c r="M740" s="31">
        <f t="shared" si="46"/>
        <v>55.825000000000003</v>
      </c>
      <c r="N740" s="35">
        <f t="shared" si="47"/>
        <v>4930.6246150609259</v>
      </c>
      <c r="AA740" s="40"/>
      <c r="AF740" s="39"/>
    </row>
    <row r="741" spans="2:32" x14ac:dyDescent="0.3">
      <c r="B741" s="42">
        <v>17572.28</v>
      </c>
      <c r="C741" s="31">
        <v>35</v>
      </c>
      <c r="D741" s="31">
        <v>3015.0652</v>
      </c>
      <c r="E741" s="35">
        <v>281.60426337593117</v>
      </c>
      <c r="F741" s="31">
        <v>50</v>
      </c>
      <c r="G741" s="31" t="s">
        <v>32</v>
      </c>
      <c r="H741" s="41">
        <v>16499.407544044116</v>
      </c>
      <c r="J741" s="40"/>
      <c r="K741" s="31">
        <f t="shared" si="44"/>
        <v>535.33727860771069</v>
      </c>
      <c r="L741" s="31">
        <f t="shared" si="45"/>
        <v>1225</v>
      </c>
      <c r="M741" s="31">
        <f t="shared" si="46"/>
        <v>105.527282</v>
      </c>
      <c r="N741" s="35">
        <f t="shared" si="47"/>
        <v>16499.407544044116</v>
      </c>
      <c r="AA741" s="40"/>
      <c r="AF741" s="39"/>
    </row>
    <row r="742" spans="2:32" x14ac:dyDescent="0.3">
      <c r="B742" s="42">
        <v>4102.95</v>
      </c>
      <c r="C742" s="31">
        <v>27</v>
      </c>
      <c r="D742" s="31">
        <v>1050</v>
      </c>
      <c r="E742" s="35">
        <v>102.77098303518515</v>
      </c>
      <c r="F742" s="31">
        <v>48</v>
      </c>
      <c r="G742" s="31" t="s">
        <v>32</v>
      </c>
      <c r="H742" s="41">
        <v>3197.6594168642323</v>
      </c>
      <c r="J742" s="40"/>
      <c r="K742" s="31">
        <f t="shared" si="44"/>
        <v>490.41079993119092</v>
      </c>
      <c r="L742" s="31">
        <f t="shared" si="45"/>
        <v>729</v>
      </c>
      <c r="M742" s="31">
        <f t="shared" si="46"/>
        <v>28.35</v>
      </c>
      <c r="N742" s="35">
        <f t="shared" si="47"/>
        <v>3197.6594168642323</v>
      </c>
      <c r="AA742" s="40"/>
      <c r="AF742" s="39"/>
    </row>
    <row r="743" spans="2:32" x14ac:dyDescent="0.3">
      <c r="B743" s="42">
        <v>6132.54</v>
      </c>
      <c r="C743" s="31">
        <v>25</v>
      </c>
      <c r="D743" s="31">
        <v>2800</v>
      </c>
      <c r="E743" s="35">
        <v>243.17642226839558</v>
      </c>
      <c r="F743" s="31">
        <v>40</v>
      </c>
      <c r="G743" s="31" t="s">
        <v>33</v>
      </c>
      <c r="H743" s="41">
        <v>5450.2695655329935</v>
      </c>
      <c r="J743" s="40"/>
      <c r="K743" s="31">
        <f t="shared" si="44"/>
        <v>460.57096718194492</v>
      </c>
      <c r="L743" s="31">
        <f t="shared" si="45"/>
        <v>0</v>
      </c>
      <c r="M743" s="31">
        <f t="shared" si="46"/>
        <v>70</v>
      </c>
      <c r="N743" s="35">
        <f t="shared" si="47"/>
        <v>5450.2695655329935</v>
      </c>
      <c r="AA743" s="40"/>
      <c r="AF743" s="39"/>
    </row>
    <row r="744" spans="2:32" x14ac:dyDescent="0.3">
      <c r="B744" s="42">
        <v>4163.3100000000004</v>
      </c>
      <c r="C744" s="31">
        <v>30</v>
      </c>
      <c r="D744" s="31">
        <v>1050</v>
      </c>
      <c r="E744" s="35">
        <v>79.315536766366108</v>
      </c>
      <c r="F744" s="31">
        <v>50</v>
      </c>
      <c r="G744" s="31" t="s">
        <v>33</v>
      </c>
      <c r="H744" s="41">
        <v>3325.9654867348936</v>
      </c>
      <c r="J744" s="40"/>
      <c r="K744" s="31">
        <f t="shared" si="44"/>
        <v>661.9131905347291</v>
      </c>
      <c r="L744" s="31">
        <f t="shared" si="45"/>
        <v>0</v>
      </c>
      <c r="M744" s="31">
        <f t="shared" si="46"/>
        <v>31.5</v>
      </c>
      <c r="N744" s="35">
        <f t="shared" si="47"/>
        <v>3325.9654867348936</v>
      </c>
      <c r="AA744" s="40"/>
      <c r="AF744" s="39"/>
    </row>
    <row r="745" spans="2:32" x14ac:dyDescent="0.3">
      <c r="B745" s="42">
        <v>6546.54</v>
      </c>
      <c r="C745" s="31">
        <v>27</v>
      </c>
      <c r="D745" s="31">
        <v>2800</v>
      </c>
      <c r="E745" s="35">
        <v>227.88123512559491</v>
      </c>
      <c r="F745" s="31">
        <v>43</v>
      </c>
      <c r="G745" s="31" t="s">
        <v>32</v>
      </c>
      <c r="H745" s="41">
        <v>5588.0508992601008</v>
      </c>
      <c r="J745" s="40"/>
      <c r="K745" s="31">
        <f t="shared" si="44"/>
        <v>528.34538979763954</v>
      </c>
      <c r="L745" s="31">
        <f t="shared" si="45"/>
        <v>729</v>
      </c>
      <c r="M745" s="31">
        <f t="shared" si="46"/>
        <v>75.599999999999994</v>
      </c>
      <c r="N745" s="35">
        <f t="shared" si="47"/>
        <v>5588.0508992601008</v>
      </c>
      <c r="AA745" s="40"/>
      <c r="AF745" s="39"/>
    </row>
    <row r="746" spans="2:32" x14ac:dyDescent="0.3">
      <c r="B746" s="42">
        <v>2660.08</v>
      </c>
      <c r="C746" s="31">
        <v>25</v>
      </c>
      <c r="D746" s="31">
        <v>1050</v>
      </c>
      <c r="E746" s="35">
        <v>66.777509877745302</v>
      </c>
      <c r="F746" s="31">
        <v>50</v>
      </c>
      <c r="G746" s="31" t="s">
        <v>32</v>
      </c>
      <c r="H746" s="41">
        <v>1489.3677510450448</v>
      </c>
      <c r="J746" s="40"/>
      <c r="K746" s="31">
        <f t="shared" si="44"/>
        <v>786.1928379197692</v>
      </c>
      <c r="L746" s="31">
        <f t="shared" si="45"/>
        <v>625</v>
      </c>
      <c r="M746" s="31">
        <f t="shared" si="46"/>
        <v>26.25</v>
      </c>
      <c r="N746" s="35">
        <f t="shared" si="47"/>
        <v>1489.3677510450448</v>
      </c>
      <c r="AA746" s="40"/>
      <c r="AF746" s="39"/>
    </row>
    <row r="747" spans="2:32" x14ac:dyDescent="0.3">
      <c r="B747" s="42">
        <v>17620.900000000001</v>
      </c>
      <c r="C747" s="31">
        <v>33</v>
      </c>
      <c r="D747" s="31">
        <v>2800</v>
      </c>
      <c r="E747" s="35">
        <v>224.01497122794262</v>
      </c>
      <c r="F747" s="31">
        <v>42</v>
      </c>
      <c r="G747" s="31" t="s">
        <v>32</v>
      </c>
      <c r="H747" s="41">
        <v>16529.809896527331</v>
      </c>
      <c r="J747" s="40"/>
      <c r="K747" s="31">
        <f t="shared" si="44"/>
        <v>524.9649135295432</v>
      </c>
      <c r="L747" s="31">
        <f t="shared" si="45"/>
        <v>1089</v>
      </c>
      <c r="M747" s="31">
        <f t="shared" si="46"/>
        <v>92.4</v>
      </c>
      <c r="N747" s="35">
        <f t="shared" si="47"/>
        <v>16529.809896527331</v>
      </c>
      <c r="AA747" s="40"/>
      <c r="AF747" s="39"/>
    </row>
    <row r="748" spans="2:32" x14ac:dyDescent="0.3">
      <c r="B748" s="42">
        <v>4346.8</v>
      </c>
      <c r="C748" s="31">
        <v>27</v>
      </c>
      <c r="D748" s="31">
        <v>1050</v>
      </c>
      <c r="E748" s="35">
        <v>66.06706052261903</v>
      </c>
      <c r="F748" s="31">
        <v>50</v>
      </c>
      <c r="G748" s="31" t="s">
        <v>32</v>
      </c>
      <c r="H748" s="41">
        <v>3067.4163812398187</v>
      </c>
      <c r="J748" s="40"/>
      <c r="K748" s="31">
        <f t="shared" si="44"/>
        <v>794.6471295181334</v>
      </c>
      <c r="L748" s="31">
        <f t="shared" si="45"/>
        <v>729</v>
      </c>
      <c r="M748" s="31">
        <f t="shared" si="46"/>
        <v>28.35</v>
      </c>
      <c r="N748" s="35">
        <f t="shared" si="47"/>
        <v>3067.4163812398187</v>
      </c>
      <c r="AA748" s="40"/>
      <c r="AF748" s="39"/>
    </row>
    <row r="749" spans="2:32" x14ac:dyDescent="0.3">
      <c r="B749" s="42">
        <v>4616.68</v>
      </c>
      <c r="C749" s="31">
        <v>28</v>
      </c>
      <c r="D749" s="31">
        <v>1050</v>
      </c>
      <c r="E749" s="35">
        <v>73.454905892383138</v>
      </c>
      <c r="F749" s="31">
        <v>42</v>
      </c>
      <c r="G749" s="31" t="s">
        <v>32</v>
      </c>
      <c r="H749" s="41">
        <v>3579.7097728961803</v>
      </c>
      <c r="J749" s="40"/>
      <c r="K749" s="31">
        <f t="shared" si="44"/>
        <v>600.36834115082468</v>
      </c>
      <c r="L749" s="31">
        <f t="shared" si="45"/>
        <v>784</v>
      </c>
      <c r="M749" s="31">
        <f t="shared" si="46"/>
        <v>29.4</v>
      </c>
      <c r="N749" s="35">
        <f t="shared" si="47"/>
        <v>3579.7097728961803</v>
      </c>
      <c r="AA749" s="40"/>
      <c r="AF749" s="39"/>
    </row>
    <row r="750" spans="2:32" x14ac:dyDescent="0.3">
      <c r="B750" s="42">
        <v>3666.57</v>
      </c>
      <c r="C750" s="31">
        <v>25</v>
      </c>
      <c r="D750" s="31">
        <v>1050</v>
      </c>
      <c r="E750" s="35">
        <v>64.291113233361159</v>
      </c>
      <c r="F750" s="31">
        <v>50</v>
      </c>
      <c r="G750" s="31" t="s">
        <v>32</v>
      </c>
      <c r="H750" s="41">
        <v>2424.4937999116992</v>
      </c>
      <c r="J750" s="40"/>
      <c r="K750" s="31">
        <f t="shared" si="44"/>
        <v>816.59808579511957</v>
      </c>
      <c r="L750" s="31">
        <f t="shared" si="45"/>
        <v>625</v>
      </c>
      <c r="M750" s="31">
        <f t="shared" si="46"/>
        <v>26.25</v>
      </c>
      <c r="N750" s="35">
        <f t="shared" si="47"/>
        <v>2424.4937999116992</v>
      </c>
      <c r="AA750" s="40"/>
      <c r="AF750" s="39"/>
    </row>
    <row r="751" spans="2:32" x14ac:dyDescent="0.3">
      <c r="B751" s="42">
        <v>39775.31</v>
      </c>
      <c r="C751" s="31">
        <v>44</v>
      </c>
      <c r="D751" s="31">
        <v>2800</v>
      </c>
      <c r="E751" s="35">
        <v>405.27800629237794</v>
      </c>
      <c r="F751" s="31">
        <v>31</v>
      </c>
      <c r="G751" s="31" t="s">
        <v>32</v>
      </c>
      <c r="H751" s="41">
        <v>38778.615910267217</v>
      </c>
      <c r="J751" s="40"/>
      <c r="K751" s="31">
        <f t="shared" si="44"/>
        <v>214.17397108240868</v>
      </c>
      <c r="L751" s="31">
        <f t="shared" si="45"/>
        <v>1936</v>
      </c>
      <c r="M751" s="31">
        <f t="shared" si="46"/>
        <v>123.2</v>
      </c>
      <c r="N751" s="35">
        <f t="shared" si="47"/>
        <v>38778.615910267217</v>
      </c>
      <c r="AA751" s="40"/>
      <c r="AF751" s="39"/>
    </row>
    <row r="752" spans="2:32" x14ac:dyDescent="0.3">
      <c r="B752" s="42">
        <v>10172.49</v>
      </c>
      <c r="C752" s="31">
        <v>55</v>
      </c>
      <c r="D752" s="31">
        <v>1050</v>
      </c>
      <c r="E752" s="35">
        <v>554.3275948599786</v>
      </c>
      <c r="F752" s="31">
        <v>10</v>
      </c>
      <c r="G752" s="31" t="s">
        <v>32</v>
      </c>
      <c r="H752" s="41">
        <v>9114.2204511757354</v>
      </c>
      <c r="J752" s="40"/>
      <c r="K752" s="31">
        <f t="shared" si="44"/>
        <v>18.941867764407917</v>
      </c>
      <c r="L752" s="31">
        <f t="shared" si="45"/>
        <v>3025</v>
      </c>
      <c r="M752" s="31">
        <f t="shared" si="46"/>
        <v>57.75</v>
      </c>
      <c r="N752" s="35">
        <f t="shared" si="47"/>
        <v>9114.2204511757354</v>
      </c>
      <c r="AA752" s="40"/>
      <c r="AF752" s="39"/>
    </row>
    <row r="753" spans="2:32" x14ac:dyDescent="0.3">
      <c r="B753" s="42">
        <v>6835.49</v>
      </c>
      <c r="C753" s="31">
        <v>27</v>
      </c>
      <c r="D753" s="31">
        <v>2800</v>
      </c>
      <c r="E753" s="35">
        <v>284.42433673476501</v>
      </c>
      <c r="F753" s="31">
        <v>48</v>
      </c>
      <c r="G753" s="31" t="s">
        <v>32</v>
      </c>
      <c r="H753" s="41">
        <v>5937.8802483375939</v>
      </c>
      <c r="J753" s="40"/>
      <c r="K753" s="31">
        <f t="shared" si="44"/>
        <v>472.53340393769605</v>
      </c>
      <c r="L753" s="31">
        <f t="shared" si="45"/>
        <v>729</v>
      </c>
      <c r="M753" s="31">
        <f t="shared" si="46"/>
        <v>75.599999999999994</v>
      </c>
      <c r="N753" s="35">
        <f t="shared" si="47"/>
        <v>5937.8802483375939</v>
      </c>
      <c r="AA753" s="40"/>
      <c r="AF753" s="39"/>
    </row>
    <row r="754" spans="2:32" x14ac:dyDescent="0.3">
      <c r="B754" s="42">
        <v>4465.3599999999997</v>
      </c>
      <c r="C754" s="31">
        <v>29</v>
      </c>
      <c r="D754" s="31">
        <v>1050</v>
      </c>
      <c r="E754" s="35">
        <v>67.487778092444898</v>
      </c>
      <c r="F754" s="31">
        <v>41</v>
      </c>
      <c r="G754" s="31" t="s">
        <v>32</v>
      </c>
      <c r="H754" s="41">
        <v>3401.4846915359985</v>
      </c>
      <c r="J754" s="40"/>
      <c r="K754" s="31">
        <f t="shared" si="44"/>
        <v>637.89327811370561</v>
      </c>
      <c r="L754" s="31">
        <f t="shared" si="45"/>
        <v>841</v>
      </c>
      <c r="M754" s="31">
        <f t="shared" si="46"/>
        <v>30.45</v>
      </c>
      <c r="N754" s="35">
        <f t="shared" si="47"/>
        <v>3401.4846915359985</v>
      </c>
      <c r="AA754" s="40"/>
      <c r="AF754" s="39"/>
    </row>
    <row r="755" spans="2:32" x14ac:dyDescent="0.3">
      <c r="B755" s="42">
        <v>10414.4</v>
      </c>
      <c r="C755" s="31">
        <v>30</v>
      </c>
      <c r="D755" s="31">
        <v>2800</v>
      </c>
      <c r="E755" s="35">
        <v>211.50809804364295</v>
      </c>
      <c r="F755" s="31">
        <v>45</v>
      </c>
      <c r="G755" s="31" t="s">
        <v>32</v>
      </c>
      <c r="H755" s="41">
        <v>9387.2513958659583</v>
      </c>
      <c r="J755" s="40"/>
      <c r="K755" s="31">
        <f t="shared" si="44"/>
        <v>595.72187148125624</v>
      </c>
      <c r="L755" s="31">
        <f t="shared" si="45"/>
        <v>900</v>
      </c>
      <c r="M755" s="31">
        <f t="shared" si="46"/>
        <v>84</v>
      </c>
      <c r="N755" s="35">
        <f t="shared" si="47"/>
        <v>9387.2513958659583</v>
      </c>
      <c r="AA755" s="40"/>
      <c r="AF755" s="39"/>
    </row>
    <row r="756" spans="2:32" x14ac:dyDescent="0.3">
      <c r="B756" s="42">
        <v>3641.52</v>
      </c>
      <c r="C756" s="31">
        <v>25</v>
      </c>
      <c r="D756" s="31">
        <v>1050</v>
      </c>
      <c r="E756" s="35">
        <v>64.291113233361159</v>
      </c>
      <c r="F756" s="31">
        <v>50</v>
      </c>
      <c r="G756" s="31" t="s">
        <v>32</v>
      </c>
      <c r="H756" s="41">
        <v>2424.4937999116992</v>
      </c>
      <c r="J756" s="40"/>
      <c r="K756" s="31">
        <f t="shared" si="44"/>
        <v>816.59808579511957</v>
      </c>
      <c r="L756" s="31">
        <f t="shared" si="45"/>
        <v>625</v>
      </c>
      <c r="M756" s="31">
        <f t="shared" si="46"/>
        <v>26.25</v>
      </c>
      <c r="N756" s="35">
        <f t="shared" si="47"/>
        <v>2424.4937999116992</v>
      </c>
      <c r="AA756" s="40"/>
      <c r="AF756" s="39"/>
    </row>
    <row r="757" spans="2:32" x14ac:dyDescent="0.3">
      <c r="B757" s="42">
        <v>6912.85</v>
      </c>
      <c r="C757" s="31">
        <v>33</v>
      </c>
      <c r="D757" s="31">
        <v>1050</v>
      </c>
      <c r="E757" s="35">
        <v>79.315171298174988</v>
      </c>
      <c r="F757" s="31">
        <v>42</v>
      </c>
      <c r="G757" s="31" t="s">
        <v>32</v>
      </c>
      <c r="H757" s="41">
        <v>5887.8370915923924</v>
      </c>
      <c r="J757" s="40"/>
      <c r="K757" s="31">
        <f t="shared" si="44"/>
        <v>556.00964201680699</v>
      </c>
      <c r="L757" s="31">
        <f t="shared" si="45"/>
        <v>1089</v>
      </c>
      <c r="M757" s="31">
        <f t="shared" si="46"/>
        <v>34.65</v>
      </c>
      <c r="N757" s="35">
        <f t="shared" si="47"/>
        <v>5887.8370915923924</v>
      </c>
      <c r="AA757" s="40"/>
      <c r="AF757" s="39"/>
    </row>
    <row r="758" spans="2:32" x14ac:dyDescent="0.3">
      <c r="B758" s="42">
        <v>15080.98</v>
      </c>
      <c r="C758" s="31">
        <v>28</v>
      </c>
      <c r="D758" s="31">
        <v>2800</v>
      </c>
      <c r="E758" s="35">
        <v>352.15659997558896</v>
      </c>
      <c r="F758" s="31">
        <v>42</v>
      </c>
      <c r="G758" s="31" t="s">
        <v>33</v>
      </c>
      <c r="H758" s="41">
        <v>14574.496830522123</v>
      </c>
      <c r="J758" s="40"/>
      <c r="K758" s="31">
        <f t="shared" si="44"/>
        <v>333.94234271955111</v>
      </c>
      <c r="L758" s="31">
        <f t="shared" si="45"/>
        <v>0</v>
      </c>
      <c r="M758" s="31">
        <f t="shared" si="46"/>
        <v>78.400000000000006</v>
      </c>
      <c r="N758" s="35">
        <f t="shared" si="47"/>
        <v>14574.496830522123</v>
      </c>
      <c r="AA758" s="40"/>
      <c r="AF758" s="39"/>
    </row>
    <row r="759" spans="2:32" x14ac:dyDescent="0.3">
      <c r="B759" s="42">
        <v>24166.66</v>
      </c>
      <c r="C759" s="31">
        <v>37</v>
      </c>
      <c r="D759" s="31">
        <v>4550</v>
      </c>
      <c r="E759" s="35">
        <v>438.66367818625804</v>
      </c>
      <c r="F759" s="31">
        <v>34</v>
      </c>
      <c r="G759" s="31" t="s">
        <v>33</v>
      </c>
      <c r="H759" s="41">
        <v>23607.837746074216</v>
      </c>
      <c r="J759" s="40"/>
      <c r="K759" s="31">
        <f t="shared" si="44"/>
        <v>352.66197702904839</v>
      </c>
      <c r="L759" s="31">
        <f t="shared" si="45"/>
        <v>0</v>
      </c>
      <c r="M759" s="31">
        <f t="shared" si="46"/>
        <v>168.35</v>
      </c>
      <c r="N759" s="35">
        <f t="shared" si="47"/>
        <v>23607.837746074216</v>
      </c>
      <c r="AA759" s="40"/>
      <c r="AF759" s="39"/>
    </row>
    <row r="760" spans="2:32" x14ac:dyDescent="0.3">
      <c r="B760" s="42">
        <v>8211.08</v>
      </c>
      <c r="C760" s="31">
        <v>28</v>
      </c>
      <c r="D760" s="31">
        <v>2800</v>
      </c>
      <c r="E760" s="35">
        <v>184.70351415651069</v>
      </c>
      <c r="F760" s="31">
        <v>47</v>
      </c>
      <c r="G760" s="31" t="s">
        <v>32</v>
      </c>
      <c r="H760" s="41">
        <v>7080.2116589083435</v>
      </c>
      <c r="J760" s="40"/>
      <c r="K760" s="31">
        <f t="shared" si="44"/>
        <v>712.49321162610465</v>
      </c>
      <c r="L760" s="31">
        <f t="shared" si="45"/>
        <v>784</v>
      </c>
      <c r="M760" s="31">
        <f t="shared" si="46"/>
        <v>78.400000000000006</v>
      </c>
      <c r="N760" s="35">
        <f t="shared" si="47"/>
        <v>7080.2116589083435</v>
      </c>
      <c r="AA760" s="40"/>
      <c r="AF760" s="39"/>
    </row>
    <row r="761" spans="2:32" x14ac:dyDescent="0.3">
      <c r="B761" s="42">
        <v>2914.69</v>
      </c>
      <c r="C761" s="31">
        <v>30</v>
      </c>
      <c r="D761" s="31">
        <v>1050</v>
      </c>
      <c r="E761" s="35">
        <v>72.105300507740509</v>
      </c>
      <c r="F761" s="31">
        <v>30</v>
      </c>
      <c r="G761" s="31" t="s">
        <v>33</v>
      </c>
      <c r="H761" s="41">
        <v>2349.6193658554798</v>
      </c>
      <c r="J761" s="40"/>
      <c r="K761" s="31">
        <f t="shared" si="44"/>
        <v>436.86108757869295</v>
      </c>
      <c r="L761" s="31">
        <f t="shared" si="45"/>
        <v>0</v>
      </c>
      <c r="M761" s="31">
        <f t="shared" si="46"/>
        <v>31.5</v>
      </c>
      <c r="N761" s="35">
        <f t="shared" si="47"/>
        <v>2349.6193658554798</v>
      </c>
      <c r="AA761" s="40"/>
      <c r="AF761" s="39"/>
    </row>
    <row r="762" spans="2:32" x14ac:dyDescent="0.3">
      <c r="B762" s="42">
        <v>29653.41</v>
      </c>
      <c r="C762" s="31">
        <v>33</v>
      </c>
      <c r="D762" s="31">
        <v>4550</v>
      </c>
      <c r="E762" s="35">
        <v>343.69907562542494</v>
      </c>
      <c r="F762" s="31">
        <v>42</v>
      </c>
      <c r="G762" s="31" t="s">
        <v>32</v>
      </c>
      <c r="H762" s="41">
        <v>28582.632441671969</v>
      </c>
      <c r="J762" s="40"/>
      <c r="K762" s="31">
        <f t="shared" si="44"/>
        <v>556.00964201680699</v>
      </c>
      <c r="L762" s="31">
        <f t="shared" si="45"/>
        <v>1089</v>
      </c>
      <c r="M762" s="31">
        <f t="shared" si="46"/>
        <v>150.15</v>
      </c>
      <c r="N762" s="35">
        <f t="shared" si="47"/>
        <v>28582.632441671969</v>
      </c>
      <c r="AA762" s="40"/>
      <c r="AF762" s="39"/>
    </row>
    <row r="763" spans="2:32" x14ac:dyDescent="0.3">
      <c r="B763" s="42">
        <v>9293.83</v>
      </c>
      <c r="C763" s="31">
        <v>33</v>
      </c>
      <c r="D763" s="31">
        <v>2100</v>
      </c>
      <c r="E763" s="35">
        <v>160.54906065011218</v>
      </c>
      <c r="F763" s="31">
        <v>47</v>
      </c>
      <c r="G763" s="31" t="s">
        <v>32</v>
      </c>
      <c r="H763" s="41">
        <v>8130.1700377557345</v>
      </c>
      <c r="J763" s="40"/>
      <c r="K763" s="31">
        <f t="shared" si="44"/>
        <v>614.76535334640732</v>
      </c>
      <c r="L763" s="31">
        <f t="shared" si="45"/>
        <v>1089</v>
      </c>
      <c r="M763" s="31">
        <f t="shared" si="46"/>
        <v>69.3</v>
      </c>
      <c r="N763" s="35">
        <f t="shared" si="47"/>
        <v>8130.1700377557345</v>
      </c>
      <c r="AA763" s="40"/>
      <c r="AF763" s="39"/>
    </row>
    <row r="764" spans="2:32" x14ac:dyDescent="0.3">
      <c r="B764" s="42">
        <v>9752.39</v>
      </c>
      <c r="C764" s="31">
        <v>34</v>
      </c>
      <c r="D764" s="31">
        <v>2800</v>
      </c>
      <c r="E764" s="35">
        <v>224.484068770498</v>
      </c>
      <c r="F764" s="31">
        <v>26</v>
      </c>
      <c r="G764" s="31" t="s">
        <v>32</v>
      </c>
      <c r="H764" s="41">
        <v>8894.1514641255289</v>
      </c>
      <c r="J764" s="40"/>
      <c r="K764" s="31">
        <f t="shared" si="44"/>
        <v>324.29918255993175</v>
      </c>
      <c r="L764" s="31">
        <f t="shared" si="45"/>
        <v>1156</v>
      </c>
      <c r="M764" s="31">
        <f t="shared" si="46"/>
        <v>95.2</v>
      </c>
      <c r="N764" s="35">
        <f t="shared" si="47"/>
        <v>8894.1514641255289</v>
      </c>
      <c r="AA764" s="40"/>
      <c r="AF764" s="39"/>
    </row>
    <row r="765" spans="2:32" x14ac:dyDescent="0.3">
      <c r="B765" s="42">
        <v>15101.19</v>
      </c>
      <c r="C765" s="31">
        <v>29</v>
      </c>
      <c r="D765" s="31">
        <v>2800</v>
      </c>
      <c r="E765" s="35">
        <v>326.7741768241645</v>
      </c>
      <c r="F765" s="31">
        <v>46</v>
      </c>
      <c r="G765" s="31" t="s">
        <v>33</v>
      </c>
      <c r="H765" s="41">
        <v>14522.931278399898</v>
      </c>
      <c r="J765" s="40"/>
      <c r="K765" s="31">
        <f t="shared" si="44"/>
        <v>394.15599253213514</v>
      </c>
      <c r="L765" s="31">
        <f t="shared" si="45"/>
        <v>0</v>
      </c>
      <c r="M765" s="31">
        <f t="shared" si="46"/>
        <v>81.2</v>
      </c>
      <c r="N765" s="35">
        <f t="shared" si="47"/>
        <v>14522.931278399898</v>
      </c>
      <c r="AA765" s="40"/>
      <c r="AF765" s="39"/>
    </row>
    <row r="766" spans="2:32" x14ac:dyDescent="0.3">
      <c r="B766" s="42">
        <v>13587.81</v>
      </c>
      <c r="C766" s="31">
        <v>34</v>
      </c>
      <c r="D766" s="31">
        <v>2800</v>
      </c>
      <c r="E766" s="35">
        <v>246.9314070571524</v>
      </c>
      <c r="F766" s="31">
        <v>41</v>
      </c>
      <c r="G766" s="31" t="s">
        <v>32</v>
      </c>
      <c r="H766" s="41">
        <v>12619.796204926197</v>
      </c>
      <c r="J766" s="40"/>
      <c r="K766" s="31">
        <f t="shared" si="44"/>
        <v>464.90643441492028</v>
      </c>
      <c r="L766" s="31">
        <f t="shared" si="45"/>
        <v>1156</v>
      </c>
      <c r="M766" s="31">
        <f t="shared" si="46"/>
        <v>95.2</v>
      </c>
      <c r="N766" s="35">
        <f t="shared" si="47"/>
        <v>12619.796204926197</v>
      </c>
      <c r="AA766" s="40"/>
      <c r="AF766" s="39"/>
    </row>
    <row r="767" spans="2:32" x14ac:dyDescent="0.3">
      <c r="B767" s="42">
        <v>11738.16</v>
      </c>
      <c r="C767" s="31">
        <v>28</v>
      </c>
      <c r="D767" s="31">
        <v>2800</v>
      </c>
      <c r="E767" s="35">
        <v>178.07313159704623</v>
      </c>
      <c r="F767" s="31">
        <v>47</v>
      </c>
      <c r="G767" s="31" t="s">
        <v>32</v>
      </c>
      <c r="H767" s="41">
        <v>10542.686370370226</v>
      </c>
      <c r="J767" s="40"/>
      <c r="K767" s="31">
        <f t="shared" si="44"/>
        <v>739.02221418665113</v>
      </c>
      <c r="L767" s="31">
        <f t="shared" si="45"/>
        <v>784</v>
      </c>
      <c r="M767" s="31">
        <f t="shared" si="46"/>
        <v>78.400000000000006</v>
      </c>
      <c r="N767" s="35">
        <f t="shared" si="47"/>
        <v>10542.686370370226</v>
      </c>
      <c r="AA767" s="40"/>
      <c r="AF767" s="39"/>
    </row>
    <row r="768" spans="2:32" x14ac:dyDescent="0.3">
      <c r="B768" s="42">
        <v>17618.18</v>
      </c>
      <c r="C768" s="31">
        <v>30</v>
      </c>
      <c r="D768" s="31">
        <v>2800</v>
      </c>
      <c r="E768" s="35">
        <v>367.78377892349607</v>
      </c>
      <c r="F768" s="31">
        <v>45</v>
      </c>
      <c r="G768" s="31" t="s">
        <v>32</v>
      </c>
      <c r="H768" s="41">
        <v>16876.659498505334</v>
      </c>
      <c r="J768" s="40"/>
      <c r="K768" s="31">
        <f t="shared" si="44"/>
        <v>342.59259711997709</v>
      </c>
      <c r="L768" s="31">
        <f t="shared" si="45"/>
        <v>900</v>
      </c>
      <c r="M768" s="31">
        <f t="shared" si="46"/>
        <v>84</v>
      </c>
      <c r="N768" s="35">
        <f t="shared" si="47"/>
        <v>16876.659498505334</v>
      </c>
      <c r="AA768" s="40"/>
      <c r="AF768" s="39"/>
    </row>
    <row r="769" spans="2:32" x14ac:dyDescent="0.3">
      <c r="B769" s="42">
        <v>9070.58</v>
      </c>
      <c r="C769" s="31">
        <v>40</v>
      </c>
      <c r="D769" s="31">
        <v>1050</v>
      </c>
      <c r="E769" s="35">
        <v>139.48163567721519</v>
      </c>
      <c r="F769" s="31">
        <v>45</v>
      </c>
      <c r="G769" s="31" t="s">
        <v>32</v>
      </c>
      <c r="H769" s="41">
        <v>8115.8695285044796</v>
      </c>
      <c r="J769" s="40"/>
      <c r="K769" s="31">
        <f t="shared" si="44"/>
        <v>338.7542723498363</v>
      </c>
      <c r="L769" s="31">
        <f t="shared" si="45"/>
        <v>1600</v>
      </c>
      <c r="M769" s="31">
        <f t="shared" si="46"/>
        <v>42</v>
      </c>
      <c r="N769" s="35">
        <f t="shared" si="47"/>
        <v>8115.8695285044796</v>
      </c>
      <c r="AA769" s="40"/>
      <c r="AF769" s="39"/>
    </row>
    <row r="770" spans="2:32" x14ac:dyDescent="0.3">
      <c r="B770" s="42">
        <v>12902.32</v>
      </c>
      <c r="C770" s="31">
        <v>38</v>
      </c>
      <c r="D770" s="31">
        <v>2800</v>
      </c>
      <c r="E770" s="35">
        <v>493.31584375342777</v>
      </c>
      <c r="F770" s="31">
        <v>42</v>
      </c>
      <c r="G770" s="31" t="s">
        <v>32</v>
      </c>
      <c r="H770" s="41">
        <v>12044.972064766353</v>
      </c>
      <c r="J770" s="40"/>
      <c r="K770" s="31">
        <f t="shared" si="44"/>
        <v>238.386829632781</v>
      </c>
      <c r="L770" s="31">
        <f t="shared" si="45"/>
        <v>1444</v>
      </c>
      <c r="M770" s="31">
        <f t="shared" si="46"/>
        <v>106.4</v>
      </c>
      <c r="N770" s="35">
        <f t="shared" si="47"/>
        <v>12044.972064766353</v>
      </c>
      <c r="AA770" s="40"/>
      <c r="AF770" s="39"/>
    </row>
    <row r="771" spans="2:32" x14ac:dyDescent="0.3">
      <c r="B771" s="42">
        <v>8153.5</v>
      </c>
      <c r="C771" s="31">
        <v>34</v>
      </c>
      <c r="D771" s="31">
        <v>1050</v>
      </c>
      <c r="E771" s="35">
        <v>81.659278599596277</v>
      </c>
      <c r="F771" s="31">
        <v>50</v>
      </c>
      <c r="G771" s="31" t="s">
        <v>32</v>
      </c>
      <c r="H771" s="41">
        <v>7005.5925666550283</v>
      </c>
      <c r="J771" s="40"/>
      <c r="K771" s="31">
        <f t="shared" si="44"/>
        <v>642.91530491501987</v>
      </c>
      <c r="L771" s="31">
        <f t="shared" si="45"/>
        <v>1156</v>
      </c>
      <c r="M771" s="31">
        <f t="shared" si="46"/>
        <v>35.700000000000003</v>
      </c>
      <c r="N771" s="35">
        <f t="shared" si="47"/>
        <v>7005.5925666550283</v>
      </c>
      <c r="AA771" s="40"/>
      <c r="AF771" s="39"/>
    </row>
    <row r="772" spans="2:32" x14ac:dyDescent="0.3">
      <c r="B772" s="42">
        <v>6808.34</v>
      </c>
      <c r="C772" s="31">
        <v>38</v>
      </c>
      <c r="D772" s="31">
        <v>1050</v>
      </c>
      <c r="E772" s="35">
        <v>98.067940062475103</v>
      </c>
      <c r="F772" s="31">
        <v>22</v>
      </c>
      <c r="G772" s="31" t="s">
        <v>32</v>
      </c>
      <c r="H772" s="41">
        <v>6030.6851257688159</v>
      </c>
      <c r="J772" s="40"/>
      <c r="K772" s="31">
        <f t="shared" si="44"/>
        <v>235.55098623754031</v>
      </c>
      <c r="L772" s="31">
        <f t="shared" si="45"/>
        <v>1444</v>
      </c>
      <c r="M772" s="31">
        <f t="shared" si="46"/>
        <v>39.9</v>
      </c>
      <c r="N772" s="35">
        <f t="shared" si="47"/>
        <v>6030.6851257688159</v>
      </c>
      <c r="AA772" s="40"/>
      <c r="AF772" s="39"/>
    </row>
    <row r="773" spans="2:32" x14ac:dyDescent="0.3">
      <c r="B773" s="42">
        <v>5078.66</v>
      </c>
      <c r="C773" s="31">
        <v>30</v>
      </c>
      <c r="D773" s="31">
        <v>1050</v>
      </c>
      <c r="E773" s="35">
        <v>68.198116736385131</v>
      </c>
      <c r="F773" s="31">
        <v>45</v>
      </c>
      <c r="G773" s="31" t="s">
        <v>32</v>
      </c>
      <c r="H773" s="41">
        <v>3885.390603031185</v>
      </c>
      <c r="J773" s="40"/>
      <c r="K773" s="31">
        <f t="shared" si="44"/>
        <v>692.83438108183316</v>
      </c>
      <c r="L773" s="31">
        <f t="shared" si="45"/>
        <v>900</v>
      </c>
      <c r="M773" s="31">
        <f t="shared" si="46"/>
        <v>31.5</v>
      </c>
      <c r="N773" s="35">
        <f t="shared" si="47"/>
        <v>3885.390603031185</v>
      </c>
      <c r="AA773" s="40"/>
      <c r="AF773" s="39"/>
    </row>
    <row r="774" spans="2:32" x14ac:dyDescent="0.3">
      <c r="B774" s="42">
        <v>6110.79</v>
      </c>
      <c r="C774" s="31">
        <v>29</v>
      </c>
      <c r="D774" s="31">
        <v>1750</v>
      </c>
      <c r="E774" s="35">
        <v>128.93670960889784</v>
      </c>
      <c r="F774" s="31">
        <v>46</v>
      </c>
      <c r="G774" s="31" t="s">
        <v>32</v>
      </c>
      <c r="H774" s="41">
        <v>4998.4854252688492</v>
      </c>
      <c r="J774" s="40"/>
      <c r="K774" s="31">
        <f t="shared" si="44"/>
        <v>624.33732211857796</v>
      </c>
      <c r="L774" s="31">
        <f t="shared" si="45"/>
        <v>841</v>
      </c>
      <c r="M774" s="31">
        <f t="shared" si="46"/>
        <v>50.75</v>
      </c>
      <c r="N774" s="35">
        <f t="shared" si="47"/>
        <v>4998.4854252688492</v>
      </c>
      <c r="AA774" s="40"/>
      <c r="AF774" s="39"/>
    </row>
    <row r="775" spans="2:32" x14ac:dyDescent="0.3">
      <c r="B775" s="42">
        <v>6363.49</v>
      </c>
      <c r="C775" s="31">
        <v>24</v>
      </c>
      <c r="D775" s="31">
        <v>2800</v>
      </c>
      <c r="E775" s="35">
        <v>184.41902995805162</v>
      </c>
      <c r="F775" s="31">
        <v>26</v>
      </c>
      <c r="G775" s="31" t="s">
        <v>33</v>
      </c>
      <c r="H775" s="41">
        <v>5798.2115791397637</v>
      </c>
      <c r="J775" s="40"/>
      <c r="K775" s="31">
        <f t="shared" si="44"/>
        <v>394.75318797934926</v>
      </c>
      <c r="L775" s="31">
        <f t="shared" si="45"/>
        <v>0</v>
      </c>
      <c r="M775" s="31">
        <f t="shared" si="46"/>
        <v>67.2</v>
      </c>
      <c r="N775" s="35">
        <f t="shared" si="47"/>
        <v>5798.2115791397637</v>
      </c>
      <c r="AA775" s="40"/>
      <c r="AF775" s="39"/>
    </row>
    <row r="776" spans="2:32" x14ac:dyDescent="0.3">
      <c r="B776" s="42">
        <v>5910.47</v>
      </c>
      <c r="C776" s="31">
        <v>30</v>
      </c>
      <c r="D776" s="31">
        <v>1750</v>
      </c>
      <c r="E776" s="35">
        <v>120.17550084623419</v>
      </c>
      <c r="F776" s="31">
        <v>45</v>
      </c>
      <c r="G776" s="31" t="s">
        <v>32</v>
      </c>
      <c r="H776" s="41">
        <v>4780.7851151701598</v>
      </c>
      <c r="J776" s="40"/>
      <c r="K776" s="31">
        <f t="shared" si="44"/>
        <v>655.29163136803936</v>
      </c>
      <c r="L776" s="31">
        <f t="shared" si="45"/>
        <v>900</v>
      </c>
      <c r="M776" s="31">
        <f t="shared" si="46"/>
        <v>52.5</v>
      </c>
      <c r="N776" s="35">
        <f t="shared" si="47"/>
        <v>4780.7851151701598</v>
      </c>
      <c r="AA776" s="40"/>
      <c r="AF776" s="39"/>
    </row>
    <row r="777" spans="2:32" x14ac:dyDescent="0.3">
      <c r="B777" s="42">
        <v>6723.37</v>
      </c>
      <c r="C777" s="31">
        <v>33</v>
      </c>
      <c r="D777" s="31">
        <v>2800</v>
      </c>
      <c r="E777" s="35">
        <v>235.47098474072317</v>
      </c>
      <c r="F777" s="31">
        <v>17</v>
      </c>
      <c r="G777" s="31" t="s">
        <v>32</v>
      </c>
      <c r="H777" s="41">
        <v>6059.517939475847</v>
      </c>
      <c r="J777" s="40"/>
      <c r="K777" s="31">
        <f t="shared" si="44"/>
        <v>202.14804831437004</v>
      </c>
      <c r="L777" s="31">
        <f t="shared" si="45"/>
        <v>1089</v>
      </c>
      <c r="M777" s="31">
        <f t="shared" si="46"/>
        <v>92.4</v>
      </c>
      <c r="N777" s="35">
        <f t="shared" si="47"/>
        <v>6059.517939475847</v>
      </c>
      <c r="AA777" s="40"/>
      <c r="AF777" s="39"/>
    </row>
    <row r="778" spans="2:32" x14ac:dyDescent="0.3">
      <c r="B778" s="42">
        <v>14427.08</v>
      </c>
      <c r="C778" s="31">
        <v>42</v>
      </c>
      <c r="D778" s="31">
        <v>1050</v>
      </c>
      <c r="E778" s="35">
        <v>265.39582011292237</v>
      </c>
      <c r="F778" s="31">
        <v>33</v>
      </c>
      <c r="G778" s="31" t="s">
        <v>32</v>
      </c>
      <c r="H778" s="41">
        <v>13663.572743894001</v>
      </c>
      <c r="J778" s="40"/>
      <c r="K778" s="31">
        <f t="shared" si="44"/>
        <v>130.55970506715926</v>
      </c>
      <c r="L778" s="31">
        <f t="shared" si="45"/>
        <v>1764</v>
      </c>
      <c r="M778" s="31">
        <f t="shared" si="46"/>
        <v>44.1</v>
      </c>
      <c r="N778" s="35">
        <f t="shared" si="47"/>
        <v>13663.572743894001</v>
      </c>
      <c r="AA778" s="40"/>
      <c r="AF778" s="39"/>
    </row>
    <row r="779" spans="2:32" x14ac:dyDescent="0.3">
      <c r="B779" s="42">
        <v>5008.2299999999996</v>
      </c>
      <c r="C779" s="31">
        <v>30</v>
      </c>
      <c r="D779" s="31">
        <v>1050</v>
      </c>
      <c r="E779" s="35">
        <v>68.198116736385131</v>
      </c>
      <c r="F779" s="31">
        <v>45</v>
      </c>
      <c r="G779" s="31" t="s">
        <v>32</v>
      </c>
      <c r="H779" s="41">
        <v>3885.390603031185</v>
      </c>
      <c r="J779" s="40"/>
      <c r="K779" s="31">
        <f t="shared" si="44"/>
        <v>692.83438108183316</v>
      </c>
      <c r="L779" s="31">
        <f t="shared" si="45"/>
        <v>900</v>
      </c>
      <c r="M779" s="31">
        <f t="shared" si="46"/>
        <v>31.5</v>
      </c>
      <c r="N779" s="35">
        <f t="shared" si="47"/>
        <v>3885.390603031185</v>
      </c>
      <c r="AA779" s="40"/>
      <c r="AF779" s="39"/>
    </row>
    <row r="780" spans="2:32" x14ac:dyDescent="0.3">
      <c r="B780" s="42">
        <v>9678.44</v>
      </c>
      <c r="C780" s="31">
        <v>44</v>
      </c>
      <c r="D780" s="31">
        <v>1050</v>
      </c>
      <c r="E780" s="35">
        <v>184.33741278870082</v>
      </c>
      <c r="F780" s="31">
        <v>31</v>
      </c>
      <c r="G780" s="31" t="s">
        <v>32</v>
      </c>
      <c r="H780" s="41">
        <v>8849.0427415885279</v>
      </c>
      <c r="J780" s="40"/>
      <c r="K780" s="31">
        <f t="shared" si="44"/>
        <v>176.57837064964596</v>
      </c>
      <c r="L780" s="31">
        <f t="shared" si="45"/>
        <v>1936</v>
      </c>
      <c r="M780" s="31">
        <f t="shared" si="46"/>
        <v>46.2</v>
      </c>
      <c r="N780" s="35">
        <f t="shared" si="47"/>
        <v>8849.0427415885279</v>
      </c>
      <c r="AA780" s="40"/>
      <c r="AF780" s="39"/>
    </row>
    <row r="781" spans="2:32" x14ac:dyDescent="0.3">
      <c r="B781" s="42">
        <v>16297.4</v>
      </c>
      <c r="C781" s="31">
        <v>53</v>
      </c>
      <c r="D781" s="31">
        <v>1050</v>
      </c>
      <c r="E781" s="35">
        <v>468.76653509484703</v>
      </c>
      <c r="F781" s="31">
        <v>22</v>
      </c>
      <c r="G781" s="31" t="s">
        <v>32</v>
      </c>
      <c r="H781" s="41">
        <v>15327.963488914118</v>
      </c>
      <c r="J781" s="40"/>
      <c r="K781" s="31">
        <f t="shared" si="44"/>
        <v>49.278261715773084</v>
      </c>
      <c r="L781" s="31">
        <f t="shared" si="45"/>
        <v>2809</v>
      </c>
      <c r="M781" s="31">
        <f t="shared" si="46"/>
        <v>55.65</v>
      </c>
      <c r="N781" s="35">
        <f t="shared" si="47"/>
        <v>15327.963488914118</v>
      </c>
      <c r="AA781" s="40"/>
      <c r="AF781" s="39"/>
    </row>
    <row r="782" spans="2:32" x14ac:dyDescent="0.3">
      <c r="B782" s="42">
        <v>3983.5</v>
      </c>
      <c r="C782" s="31">
        <v>31</v>
      </c>
      <c r="D782" s="31">
        <v>1050</v>
      </c>
      <c r="E782" s="35">
        <v>81.659738837604152</v>
      </c>
      <c r="F782" s="31">
        <v>39</v>
      </c>
      <c r="G782" s="31" t="s">
        <v>32</v>
      </c>
      <c r="H782" s="41">
        <v>3039.9631447002803</v>
      </c>
      <c r="J782" s="40"/>
      <c r="K782" s="31">
        <f t="shared" si="44"/>
        <v>501.47111150375861</v>
      </c>
      <c r="L782" s="31">
        <f t="shared" si="45"/>
        <v>961</v>
      </c>
      <c r="M782" s="31">
        <f t="shared" si="46"/>
        <v>32.549999999999997</v>
      </c>
      <c r="N782" s="35">
        <f t="shared" si="47"/>
        <v>3039.9631447002803</v>
      </c>
      <c r="AA782" s="40"/>
      <c r="AF782" s="39"/>
    </row>
    <row r="783" spans="2:32" x14ac:dyDescent="0.3">
      <c r="B783" s="42">
        <v>6845.38</v>
      </c>
      <c r="C783" s="31">
        <v>35</v>
      </c>
      <c r="D783" s="31">
        <v>2800</v>
      </c>
      <c r="E783" s="35">
        <v>338.84209171802479</v>
      </c>
      <c r="F783" s="31">
        <v>16</v>
      </c>
      <c r="G783" s="31" t="s">
        <v>33</v>
      </c>
      <c r="H783" s="41">
        <v>6584.2036149361838</v>
      </c>
      <c r="J783" s="40"/>
      <c r="K783" s="31">
        <f t="shared" si="44"/>
        <v>132.21497887954649</v>
      </c>
      <c r="L783" s="31">
        <f t="shared" si="45"/>
        <v>0</v>
      </c>
      <c r="M783" s="31">
        <f t="shared" si="46"/>
        <v>98</v>
      </c>
      <c r="N783" s="35">
        <f t="shared" si="47"/>
        <v>6584.2036149361838</v>
      </c>
      <c r="AA783" s="40"/>
      <c r="AF783" s="39"/>
    </row>
    <row r="784" spans="2:32" x14ac:dyDescent="0.3">
      <c r="B784" s="42">
        <v>5436.93</v>
      </c>
      <c r="C784" s="31">
        <v>29</v>
      </c>
      <c r="D784" s="31">
        <v>1050</v>
      </c>
      <c r="E784" s="35">
        <v>74.23628735057757</v>
      </c>
      <c r="F784" s="31">
        <v>50</v>
      </c>
      <c r="G784" s="31" t="s">
        <v>32</v>
      </c>
      <c r="H784" s="41">
        <v>4258.2091103875318</v>
      </c>
      <c r="J784" s="40"/>
      <c r="K784" s="31">
        <f t="shared" si="44"/>
        <v>707.20131452790849</v>
      </c>
      <c r="L784" s="31">
        <f t="shared" si="45"/>
        <v>841</v>
      </c>
      <c r="M784" s="31">
        <f t="shared" si="46"/>
        <v>30.45</v>
      </c>
      <c r="N784" s="35">
        <f t="shared" si="47"/>
        <v>4258.2091103875318</v>
      </c>
      <c r="AA784" s="40"/>
      <c r="AF784" s="39"/>
    </row>
    <row r="785" spans="2:32" x14ac:dyDescent="0.3">
      <c r="B785" s="42">
        <v>7502.77</v>
      </c>
      <c r="C785" s="31">
        <v>34</v>
      </c>
      <c r="D785" s="31">
        <v>1050</v>
      </c>
      <c r="E785" s="35">
        <v>74.236029071256468</v>
      </c>
      <c r="F785" s="31">
        <v>50</v>
      </c>
      <c r="G785" s="31" t="s">
        <v>32</v>
      </c>
      <c r="H785" s="41">
        <v>6223.0110033072851</v>
      </c>
      <c r="J785" s="40"/>
      <c r="K785" s="31">
        <f t="shared" si="44"/>
        <v>707.20377499727465</v>
      </c>
      <c r="L785" s="31">
        <f t="shared" si="45"/>
        <v>1156</v>
      </c>
      <c r="M785" s="31">
        <f t="shared" si="46"/>
        <v>35.700000000000003</v>
      </c>
      <c r="N785" s="35">
        <f t="shared" si="47"/>
        <v>6223.0110033072851</v>
      </c>
      <c r="AA785" s="40"/>
      <c r="AF785" s="39"/>
    </row>
    <row r="786" spans="2:32" x14ac:dyDescent="0.3">
      <c r="B786" s="42">
        <v>4321.49</v>
      </c>
      <c r="C786" s="31">
        <v>23</v>
      </c>
      <c r="D786" s="31">
        <v>1950.4275</v>
      </c>
      <c r="E786" s="35">
        <v>121.40344824775538</v>
      </c>
      <c r="F786" s="31">
        <v>50</v>
      </c>
      <c r="G786" s="31" t="s">
        <v>32</v>
      </c>
      <c r="H786" s="41">
        <v>3148.1065277118851</v>
      </c>
      <c r="J786" s="40"/>
      <c r="K786" s="31">
        <f t="shared" si="44"/>
        <v>803.2834026343487</v>
      </c>
      <c r="L786" s="31">
        <f t="shared" si="45"/>
        <v>529</v>
      </c>
      <c r="M786" s="31">
        <f t="shared" si="46"/>
        <v>44.859832499999996</v>
      </c>
      <c r="N786" s="35">
        <f t="shared" si="47"/>
        <v>3148.1065277118851</v>
      </c>
      <c r="AA786" s="40"/>
      <c r="AF786" s="39"/>
    </row>
    <row r="787" spans="2:32" x14ac:dyDescent="0.3">
      <c r="B787" s="42">
        <v>8236.35</v>
      </c>
      <c r="C787" s="31">
        <v>32</v>
      </c>
      <c r="D787" s="31">
        <v>2800</v>
      </c>
      <c r="E787" s="35">
        <v>289.36471224173289</v>
      </c>
      <c r="F787" s="31">
        <v>28</v>
      </c>
      <c r="G787" s="31" t="s">
        <v>32</v>
      </c>
      <c r="H787" s="41">
        <v>7549.0115887994843</v>
      </c>
      <c r="J787" s="40"/>
      <c r="K787" s="31">
        <f t="shared" si="44"/>
        <v>270.93835800719643</v>
      </c>
      <c r="L787" s="31">
        <f t="shared" si="45"/>
        <v>1024</v>
      </c>
      <c r="M787" s="31">
        <f t="shared" si="46"/>
        <v>89.6</v>
      </c>
      <c r="N787" s="35">
        <f t="shared" si="47"/>
        <v>7549.0115887994843</v>
      </c>
      <c r="AA787" s="40"/>
      <c r="AF787" s="39"/>
    </row>
    <row r="788" spans="2:32" x14ac:dyDescent="0.3">
      <c r="B788" s="42">
        <v>3458.12</v>
      </c>
      <c r="C788" s="31">
        <v>33</v>
      </c>
      <c r="D788" s="31">
        <v>1050</v>
      </c>
      <c r="E788" s="35">
        <v>80.274530325056091</v>
      </c>
      <c r="F788" s="31">
        <v>27</v>
      </c>
      <c r="G788" s="31" t="s">
        <v>32</v>
      </c>
      <c r="H788" s="41">
        <v>2646.0665416047359</v>
      </c>
      <c r="J788" s="40"/>
      <c r="K788" s="31">
        <f t="shared" si="44"/>
        <v>353.16307532665957</v>
      </c>
      <c r="L788" s="31">
        <f t="shared" si="45"/>
        <v>1089</v>
      </c>
      <c r="M788" s="31">
        <f t="shared" si="46"/>
        <v>34.65</v>
      </c>
      <c r="N788" s="35">
        <f t="shared" si="47"/>
        <v>2646.0665416047359</v>
      </c>
      <c r="AA788" s="40"/>
      <c r="AF788" s="39"/>
    </row>
    <row r="789" spans="2:32" x14ac:dyDescent="0.3">
      <c r="B789" s="42">
        <v>14865.23</v>
      </c>
      <c r="C789" s="31">
        <v>42</v>
      </c>
      <c r="D789" s="31">
        <v>1050</v>
      </c>
      <c r="E789" s="35">
        <v>313.82537255196536</v>
      </c>
      <c r="F789" s="31">
        <v>33</v>
      </c>
      <c r="G789" s="31" t="s">
        <v>32</v>
      </c>
      <c r="H789" s="41">
        <v>14089.64806587774</v>
      </c>
      <c r="J789" s="40"/>
      <c r="K789" s="31">
        <f t="shared" si="44"/>
        <v>110.41172266675925</v>
      </c>
      <c r="L789" s="31">
        <f t="shared" si="45"/>
        <v>1764</v>
      </c>
      <c r="M789" s="31">
        <f t="shared" si="46"/>
        <v>44.1</v>
      </c>
      <c r="N789" s="35">
        <f t="shared" si="47"/>
        <v>14089.64806587774</v>
      </c>
      <c r="AA789" s="40"/>
      <c r="AF789" s="39"/>
    </row>
    <row r="790" spans="2:32" x14ac:dyDescent="0.3">
      <c r="B790" s="42">
        <v>7261.3</v>
      </c>
      <c r="C790" s="31">
        <v>25</v>
      </c>
      <c r="D790" s="31">
        <v>2800</v>
      </c>
      <c r="E790" s="35">
        <v>195.88002502751741</v>
      </c>
      <c r="F790" s="31">
        <v>45</v>
      </c>
      <c r="G790" s="31" t="s">
        <v>33</v>
      </c>
      <c r="H790" s="41">
        <v>6433.5644993226933</v>
      </c>
      <c r="J790" s="40"/>
      <c r="K790" s="31">
        <f t="shared" si="44"/>
        <v>643.25088779368593</v>
      </c>
      <c r="L790" s="31">
        <f t="shared" si="45"/>
        <v>0</v>
      </c>
      <c r="M790" s="31">
        <f t="shared" si="46"/>
        <v>70</v>
      </c>
      <c r="N790" s="35">
        <f t="shared" si="47"/>
        <v>6433.5644993226933</v>
      </c>
      <c r="AA790" s="40"/>
      <c r="AF790" s="39"/>
    </row>
    <row r="791" spans="2:32" x14ac:dyDescent="0.3">
      <c r="B791" s="42">
        <v>8172.79</v>
      </c>
      <c r="C791" s="31">
        <v>35</v>
      </c>
      <c r="D791" s="31">
        <v>1050</v>
      </c>
      <c r="E791" s="35">
        <v>154.85997868581006</v>
      </c>
      <c r="F791" s="31">
        <v>35</v>
      </c>
      <c r="G791" s="31" t="s">
        <v>32</v>
      </c>
      <c r="H791" s="41">
        <v>7429.3832330082059</v>
      </c>
      <c r="J791" s="40"/>
      <c r="K791" s="31">
        <f t="shared" si="44"/>
        <v>237.31115238341067</v>
      </c>
      <c r="L791" s="31">
        <f t="shared" si="45"/>
        <v>1225</v>
      </c>
      <c r="M791" s="31">
        <f t="shared" si="46"/>
        <v>36.75</v>
      </c>
      <c r="N791" s="35">
        <f t="shared" si="47"/>
        <v>7429.3832330082059</v>
      </c>
      <c r="AA791" s="40"/>
      <c r="AF791" s="39"/>
    </row>
    <row r="792" spans="2:32" x14ac:dyDescent="0.3">
      <c r="B792" s="42">
        <v>4463.6400000000003</v>
      </c>
      <c r="C792" s="31">
        <v>29</v>
      </c>
      <c r="D792" s="31">
        <v>525</v>
      </c>
      <c r="E792" s="35">
        <v>62.086868939822978</v>
      </c>
      <c r="F792" s="31">
        <v>50</v>
      </c>
      <c r="G792" s="31" t="s">
        <v>32</v>
      </c>
      <c r="H792" s="41">
        <v>3656.6566424245216</v>
      </c>
      <c r="J792" s="40"/>
      <c r="K792" s="31">
        <f t="shared" si="44"/>
        <v>422.79471405527835</v>
      </c>
      <c r="L792" s="31">
        <f t="shared" si="45"/>
        <v>841</v>
      </c>
      <c r="M792" s="31">
        <f t="shared" si="46"/>
        <v>15.225</v>
      </c>
      <c r="N792" s="35">
        <f t="shared" si="47"/>
        <v>3656.6566424245216</v>
      </c>
      <c r="AA792" s="40"/>
      <c r="AF792" s="39"/>
    </row>
    <row r="793" spans="2:32" x14ac:dyDescent="0.3">
      <c r="B793" s="42">
        <v>5495.74</v>
      </c>
      <c r="C793" s="31">
        <v>35</v>
      </c>
      <c r="D793" s="31">
        <v>1438.5041999999999</v>
      </c>
      <c r="E793" s="35">
        <v>217.83128601429797</v>
      </c>
      <c r="F793" s="31">
        <v>30</v>
      </c>
      <c r="G793" s="31" t="s">
        <v>32</v>
      </c>
      <c r="H793" s="41">
        <v>4781.3818368747898</v>
      </c>
      <c r="J793" s="40"/>
      <c r="K793" s="31">
        <f t="shared" ref="K793:K856" si="48">D793*F793/E793</f>
        <v>198.11261637213761</v>
      </c>
      <c r="L793" s="31">
        <f t="shared" ref="L793:L856" si="49">IF(G793="F",0,C793^2)</f>
        <v>1225</v>
      </c>
      <c r="M793" s="31">
        <f t="shared" ref="M793:M856" si="50">C793*D793/1000</f>
        <v>50.347646999999995</v>
      </c>
      <c r="N793" s="35">
        <f t="shared" ref="N793:N856" si="51">H793</f>
        <v>4781.3818368747898</v>
      </c>
      <c r="AA793" s="40"/>
      <c r="AF793" s="39"/>
    </row>
    <row r="794" spans="2:32" x14ac:dyDescent="0.3">
      <c r="B794" s="42">
        <v>3899.01</v>
      </c>
      <c r="C794" s="31">
        <v>27</v>
      </c>
      <c r="D794" s="31">
        <v>1050</v>
      </c>
      <c r="E794" s="35">
        <v>66.06706052261903</v>
      </c>
      <c r="F794" s="31">
        <v>43</v>
      </c>
      <c r="G794" s="31" t="s">
        <v>33</v>
      </c>
      <c r="H794" s="41">
        <v>2992.5429426742276</v>
      </c>
      <c r="J794" s="40"/>
      <c r="K794" s="31">
        <f t="shared" si="48"/>
        <v>683.3965313855947</v>
      </c>
      <c r="L794" s="31">
        <f t="shared" si="49"/>
        <v>0</v>
      </c>
      <c r="M794" s="31">
        <f t="shared" si="50"/>
        <v>28.35</v>
      </c>
      <c r="N794" s="35">
        <f t="shared" si="51"/>
        <v>2992.5429426742276</v>
      </c>
      <c r="AA794" s="40"/>
      <c r="AF794" s="39"/>
    </row>
    <row r="795" spans="2:32" x14ac:dyDescent="0.3">
      <c r="B795" s="42">
        <v>11117.51</v>
      </c>
      <c r="C795" s="31">
        <v>46</v>
      </c>
      <c r="D795" s="31">
        <v>1050</v>
      </c>
      <c r="E795" s="35">
        <v>228.37436592289066</v>
      </c>
      <c r="F795" s="31">
        <v>29</v>
      </c>
      <c r="G795" s="31" t="s">
        <v>32</v>
      </c>
      <c r="H795" s="41">
        <v>10218.547642214213</v>
      </c>
      <c r="J795" s="40"/>
      <c r="K795" s="31">
        <f t="shared" si="48"/>
        <v>133.33370353081253</v>
      </c>
      <c r="L795" s="31">
        <f t="shared" si="49"/>
        <v>2116</v>
      </c>
      <c r="M795" s="31">
        <f t="shared" si="50"/>
        <v>48.3</v>
      </c>
      <c r="N795" s="35">
        <f t="shared" si="51"/>
        <v>10218.547642214213</v>
      </c>
      <c r="AA795" s="40"/>
      <c r="AF795" s="39"/>
    </row>
    <row r="796" spans="2:32" x14ac:dyDescent="0.3">
      <c r="B796" s="42">
        <v>3170.18</v>
      </c>
      <c r="C796" s="31">
        <v>26</v>
      </c>
      <c r="D796" s="31">
        <v>1050</v>
      </c>
      <c r="E796" s="35">
        <v>65.356689171250224</v>
      </c>
      <c r="F796" s="31">
        <v>34</v>
      </c>
      <c r="G796" s="31" t="s">
        <v>33</v>
      </c>
      <c r="H796" s="41">
        <v>2406.572276128255</v>
      </c>
      <c r="J796" s="40"/>
      <c r="K796" s="31">
        <f t="shared" si="48"/>
        <v>546.233299952778</v>
      </c>
      <c r="L796" s="31">
        <f t="shared" si="49"/>
        <v>0</v>
      </c>
      <c r="M796" s="31">
        <f t="shared" si="50"/>
        <v>27.3</v>
      </c>
      <c r="N796" s="35">
        <f t="shared" si="51"/>
        <v>2406.572276128255</v>
      </c>
      <c r="AA796" s="40"/>
      <c r="AF796" s="39"/>
    </row>
    <row r="797" spans="2:32" x14ac:dyDescent="0.3">
      <c r="B797" s="42">
        <v>16809.169999999998</v>
      </c>
      <c r="C797" s="31">
        <v>31</v>
      </c>
      <c r="D797" s="31">
        <v>2800</v>
      </c>
      <c r="E797" s="35">
        <v>203.17255595958929</v>
      </c>
      <c r="F797" s="31">
        <v>50</v>
      </c>
      <c r="G797" s="31" t="s">
        <v>33</v>
      </c>
      <c r="H797" s="41">
        <v>15892.285188177562</v>
      </c>
      <c r="J797" s="40"/>
      <c r="K797" s="31">
        <f t="shared" si="48"/>
        <v>689.0694431576959</v>
      </c>
      <c r="L797" s="31">
        <f t="shared" si="49"/>
        <v>0</v>
      </c>
      <c r="M797" s="31">
        <f t="shared" si="50"/>
        <v>86.8</v>
      </c>
      <c r="N797" s="35">
        <f t="shared" si="51"/>
        <v>15892.285188177562</v>
      </c>
      <c r="AA797" s="40"/>
      <c r="AF797" s="39"/>
    </row>
    <row r="798" spans="2:32" x14ac:dyDescent="0.3">
      <c r="B798" s="42">
        <v>5802.66</v>
      </c>
      <c r="C798" s="31">
        <v>31</v>
      </c>
      <c r="D798" s="31">
        <v>1050</v>
      </c>
      <c r="E798" s="35">
        <v>69.263635583508943</v>
      </c>
      <c r="F798" s="31">
        <v>50</v>
      </c>
      <c r="G798" s="31" t="s">
        <v>32</v>
      </c>
      <c r="H798" s="41">
        <v>4566.1197500614553</v>
      </c>
      <c r="J798" s="40"/>
      <c r="K798" s="31">
        <f t="shared" si="48"/>
        <v>757.97349587147266</v>
      </c>
      <c r="L798" s="31">
        <f t="shared" si="49"/>
        <v>961</v>
      </c>
      <c r="M798" s="31">
        <f t="shared" si="50"/>
        <v>32.549999999999997</v>
      </c>
      <c r="N798" s="35">
        <f t="shared" si="51"/>
        <v>4566.1197500614553</v>
      </c>
      <c r="AA798" s="40"/>
      <c r="AF798" s="39"/>
    </row>
    <row r="799" spans="2:32" x14ac:dyDescent="0.3">
      <c r="B799" s="42">
        <v>9112.2800000000007</v>
      </c>
      <c r="C799" s="31">
        <v>29</v>
      </c>
      <c r="D799" s="31">
        <v>2800</v>
      </c>
      <c r="E799" s="35">
        <v>187.54498333058373</v>
      </c>
      <c r="F799" s="31">
        <v>50</v>
      </c>
      <c r="G799" s="31" t="s">
        <v>32</v>
      </c>
      <c r="H799" s="41">
        <v>7885.8554096322068</v>
      </c>
      <c r="J799" s="40"/>
      <c r="K799" s="31">
        <f t="shared" si="48"/>
        <v>746.48757601382147</v>
      </c>
      <c r="L799" s="31">
        <f t="shared" si="49"/>
        <v>841</v>
      </c>
      <c r="M799" s="31">
        <f t="shared" si="50"/>
        <v>81.2</v>
      </c>
      <c r="N799" s="35">
        <f t="shared" si="51"/>
        <v>7885.8554096322068</v>
      </c>
      <c r="AA799" s="40"/>
      <c r="AF799" s="39"/>
    </row>
    <row r="800" spans="2:32" x14ac:dyDescent="0.3">
      <c r="B800" s="42">
        <v>10515.97</v>
      </c>
      <c r="C800" s="31">
        <v>34</v>
      </c>
      <c r="D800" s="31">
        <v>2800</v>
      </c>
      <c r="E800" s="35">
        <v>246.9314070571524</v>
      </c>
      <c r="F800" s="31">
        <v>26</v>
      </c>
      <c r="G800" s="31" t="s">
        <v>32</v>
      </c>
      <c r="H800" s="41">
        <v>9712.8615686495777</v>
      </c>
      <c r="J800" s="40"/>
      <c r="K800" s="31">
        <f t="shared" si="48"/>
        <v>294.81871450702261</v>
      </c>
      <c r="L800" s="31">
        <f t="shared" si="49"/>
        <v>1156</v>
      </c>
      <c r="M800" s="31">
        <f t="shared" si="50"/>
        <v>95.2</v>
      </c>
      <c r="N800" s="35">
        <f t="shared" si="51"/>
        <v>9712.8615686495777</v>
      </c>
      <c r="AA800" s="40"/>
      <c r="AF800" s="39"/>
    </row>
    <row r="801" spans="2:32" x14ac:dyDescent="0.3">
      <c r="B801" s="42">
        <v>8978.5400000000009</v>
      </c>
      <c r="C801" s="31">
        <v>35</v>
      </c>
      <c r="D801" s="31">
        <v>2800</v>
      </c>
      <c r="E801" s="35">
        <v>403.30282784424406</v>
      </c>
      <c r="F801" s="31">
        <v>25</v>
      </c>
      <c r="G801" s="31" t="s">
        <v>32</v>
      </c>
      <c r="H801" s="41">
        <v>8309.6574500815841</v>
      </c>
      <c r="J801" s="40"/>
      <c r="K801" s="31">
        <f t="shared" si="48"/>
        <v>173.56684646663095</v>
      </c>
      <c r="L801" s="31">
        <f t="shared" si="49"/>
        <v>1225</v>
      </c>
      <c r="M801" s="31">
        <f t="shared" si="50"/>
        <v>98</v>
      </c>
      <c r="N801" s="35">
        <f t="shared" si="51"/>
        <v>8309.6574500815841</v>
      </c>
      <c r="AA801" s="40"/>
      <c r="AF801" s="39"/>
    </row>
    <row r="802" spans="2:32" x14ac:dyDescent="0.3">
      <c r="B802" s="42">
        <v>13350.55</v>
      </c>
      <c r="C802" s="31">
        <v>33</v>
      </c>
      <c r="D802" s="31">
        <v>2800</v>
      </c>
      <c r="E802" s="35">
        <v>235.47098474072317</v>
      </c>
      <c r="F802" s="31">
        <v>47</v>
      </c>
      <c r="G802" s="31" t="s">
        <v>32</v>
      </c>
      <c r="H802" s="41">
        <v>12207.571106585276</v>
      </c>
      <c r="J802" s="40"/>
      <c r="K802" s="31">
        <f t="shared" si="48"/>
        <v>558.87989828090542</v>
      </c>
      <c r="L802" s="31">
        <f t="shared" si="49"/>
        <v>1089</v>
      </c>
      <c r="M802" s="31">
        <f t="shared" si="50"/>
        <v>92.4</v>
      </c>
      <c r="N802" s="35">
        <f t="shared" si="51"/>
        <v>12207.571106585276</v>
      </c>
      <c r="AA802" s="40"/>
      <c r="AF802" s="39"/>
    </row>
    <row r="803" spans="2:32" x14ac:dyDescent="0.3">
      <c r="B803" s="42">
        <v>5624.53</v>
      </c>
      <c r="C803" s="31">
        <v>39</v>
      </c>
      <c r="D803" s="31">
        <v>1050</v>
      </c>
      <c r="E803" s="35">
        <v>117.21281454130153</v>
      </c>
      <c r="F803" s="31">
        <v>26</v>
      </c>
      <c r="G803" s="31" t="s">
        <v>32</v>
      </c>
      <c r="H803" s="41">
        <v>4836.1676483132924</v>
      </c>
      <c r="J803" s="40"/>
      <c r="K803" s="31">
        <f t="shared" si="48"/>
        <v>232.9096874504321</v>
      </c>
      <c r="L803" s="31">
        <f t="shared" si="49"/>
        <v>1521</v>
      </c>
      <c r="M803" s="31">
        <f t="shared" si="50"/>
        <v>40.950000000000003</v>
      </c>
      <c r="N803" s="35">
        <f t="shared" si="51"/>
        <v>4836.1676483132924</v>
      </c>
      <c r="AA803" s="40"/>
      <c r="AF803" s="39"/>
    </row>
    <row r="804" spans="2:32" x14ac:dyDescent="0.3">
      <c r="B804" s="42">
        <v>6156.99</v>
      </c>
      <c r="C804" s="31">
        <v>37</v>
      </c>
      <c r="D804" s="31">
        <v>1050</v>
      </c>
      <c r="E804" s="35">
        <v>101.23007958144417</v>
      </c>
      <c r="F804" s="31">
        <v>43</v>
      </c>
      <c r="G804" s="31" t="s">
        <v>32</v>
      </c>
      <c r="H804" s="41">
        <v>5188.3205975023075</v>
      </c>
      <c r="J804" s="40"/>
      <c r="K804" s="31">
        <f t="shared" si="48"/>
        <v>446.01367683085527</v>
      </c>
      <c r="L804" s="31">
        <f t="shared" si="49"/>
        <v>1369</v>
      </c>
      <c r="M804" s="31">
        <f t="shared" si="50"/>
        <v>38.85</v>
      </c>
      <c r="N804" s="35">
        <f t="shared" si="51"/>
        <v>5188.3205975023075</v>
      </c>
      <c r="AA804" s="40"/>
      <c r="AF804" s="39"/>
    </row>
    <row r="805" spans="2:32" x14ac:dyDescent="0.3">
      <c r="B805" s="42">
        <v>9934.9500000000007</v>
      </c>
      <c r="C805" s="31">
        <v>39</v>
      </c>
      <c r="D805" s="31">
        <v>2800</v>
      </c>
      <c r="E805" s="35">
        <v>454.35781164410406</v>
      </c>
      <c r="F805" s="31">
        <v>16</v>
      </c>
      <c r="G805" s="31" t="s">
        <v>32</v>
      </c>
      <c r="H805" s="41">
        <v>9226.7493118252296</v>
      </c>
      <c r="J805" s="40"/>
      <c r="K805" s="31">
        <f t="shared" si="48"/>
        <v>98.600703788695043</v>
      </c>
      <c r="L805" s="31">
        <f t="shared" si="49"/>
        <v>1521</v>
      </c>
      <c r="M805" s="31">
        <f t="shared" si="50"/>
        <v>109.2</v>
      </c>
      <c r="N805" s="35">
        <f t="shared" si="51"/>
        <v>9226.7493118252296</v>
      </c>
      <c r="AA805" s="40"/>
      <c r="AF805" s="39"/>
    </row>
    <row r="806" spans="2:32" x14ac:dyDescent="0.3">
      <c r="B806" s="42">
        <v>10686.71</v>
      </c>
      <c r="C806" s="31">
        <v>31</v>
      </c>
      <c r="D806" s="31">
        <v>2800</v>
      </c>
      <c r="E806" s="35">
        <v>277.83535075095341</v>
      </c>
      <c r="F806" s="31">
        <v>44</v>
      </c>
      <c r="G806" s="31" t="s">
        <v>33</v>
      </c>
      <c r="H806" s="41">
        <v>10040.109094498548</v>
      </c>
      <c r="J806" s="40"/>
      <c r="K806" s="31">
        <f t="shared" si="48"/>
        <v>443.42809389448161</v>
      </c>
      <c r="L806" s="31">
        <f t="shared" si="49"/>
        <v>0</v>
      </c>
      <c r="M806" s="31">
        <f t="shared" si="50"/>
        <v>86.8</v>
      </c>
      <c r="N806" s="35">
        <f t="shared" si="51"/>
        <v>10040.109094498548</v>
      </c>
      <c r="AA806" s="40"/>
      <c r="AF806" s="39"/>
    </row>
    <row r="807" spans="2:32" x14ac:dyDescent="0.3">
      <c r="B807" s="42">
        <v>11697.45</v>
      </c>
      <c r="C807" s="31">
        <v>27</v>
      </c>
      <c r="D807" s="31">
        <v>2800</v>
      </c>
      <c r="E807" s="35">
        <v>272.78825025481115</v>
      </c>
      <c r="F807" s="31">
        <v>50</v>
      </c>
      <c r="G807" s="31" t="s">
        <v>32</v>
      </c>
      <c r="H807" s="41">
        <v>10795.432152474241</v>
      </c>
      <c r="J807" s="40"/>
      <c r="K807" s="31">
        <f t="shared" si="48"/>
        <v>513.21858573170277</v>
      </c>
      <c r="L807" s="31">
        <f t="shared" si="49"/>
        <v>729</v>
      </c>
      <c r="M807" s="31">
        <f t="shared" si="50"/>
        <v>75.599999999999994</v>
      </c>
      <c r="N807" s="35">
        <f t="shared" si="51"/>
        <v>10795.432152474241</v>
      </c>
      <c r="AA807" s="40"/>
      <c r="AF807" s="39"/>
    </row>
    <row r="808" spans="2:32" x14ac:dyDescent="0.3">
      <c r="B808" s="42">
        <v>17337.93</v>
      </c>
      <c r="C808" s="31">
        <v>36</v>
      </c>
      <c r="D808" s="31">
        <v>2800</v>
      </c>
      <c r="E808" s="35">
        <v>277.14502765145619</v>
      </c>
      <c r="F808" s="31">
        <v>49</v>
      </c>
      <c r="G808" s="31" t="s">
        <v>32</v>
      </c>
      <c r="H808" s="41">
        <v>16276.263680412831</v>
      </c>
      <c r="J808" s="40"/>
      <c r="K808" s="31">
        <f t="shared" si="48"/>
        <v>495.04766931105041</v>
      </c>
      <c r="L808" s="31">
        <f t="shared" si="49"/>
        <v>1296</v>
      </c>
      <c r="M808" s="31">
        <f t="shared" si="50"/>
        <v>100.8</v>
      </c>
      <c r="N808" s="35">
        <f t="shared" si="51"/>
        <v>16276.263680412831</v>
      </c>
      <c r="AA808" s="40"/>
      <c r="AF808" s="39"/>
    </row>
    <row r="809" spans="2:32" x14ac:dyDescent="0.3">
      <c r="B809" s="42">
        <v>6552.84</v>
      </c>
      <c r="C809" s="31">
        <v>31</v>
      </c>
      <c r="D809" s="31">
        <v>1050</v>
      </c>
      <c r="E809" s="35">
        <v>128.93328133222278</v>
      </c>
      <c r="F809" s="31">
        <v>44</v>
      </c>
      <c r="G809" s="31" t="s">
        <v>32</v>
      </c>
      <c r="H809" s="41">
        <v>5749.8402844471693</v>
      </c>
      <c r="J809" s="40"/>
      <c r="K809" s="31">
        <f t="shared" si="48"/>
        <v>358.32486013410551</v>
      </c>
      <c r="L809" s="31">
        <f t="shared" si="49"/>
        <v>961</v>
      </c>
      <c r="M809" s="31">
        <f t="shared" si="50"/>
        <v>32.549999999999997</v>
      </c>
      <c r="N809" s="35">
        <f t="shared" si="51"/>
        <v>5749.8402844471693</v>
      </c>
      <c r="AA809" s="40"/>
      <c r="AF809" s="39"/>
    </row>
    <row r="810" spans="2:32" x14ac:dyDescent="0.3">
      <c r="B810" s="42">
        <v>2819.9</v>
      </c>
      <c r="C810" s="31">
        <v>29</v>
      </c>
      <c r="D810" s="31">
        <v>1050</v>
      </c>
      <c r="E810" s="35">
        <v>70.329368748968903</v>
      </c>
      <c r="F810" s="31">
        <v>31</v>
      </c>
      <c r="G810" s="31" t="s">
        <v>32</v>
      </c>
      <c r="H810" s="41">
        <v>1917.1945110708848</v>
      </c>
      <c r="J810" s="40"/>
      <c r="K810" s="31">
        <f t="shared" si="48"/>
        <v>462.82229712856929</v>
      </c>
      <c r="L810" s="31">
        <f t="shared" si="49"/>
        <v>841</v>
      </c>
      <c r="M810" s="31">
        <f t="shared" si="50"/>
        <v>30.45</v>
      </c>
      <c r="N810" s="35">
        <f t="shared" si="51"/>
        <v>1917.1945110708848</v>
      </c>
      <c r="AA810" s="40"/>
      <c r="AF810" s="39"/>
    </row>
    <row r="811" spans="2:32" x14ac:dyDescent="0.3">
      <c r="B811" s="42">
        <v>28982.240000000002</v>
      </c>
      <c r="C811" s="31">
        <v>32</v>
      </c>
      <c r="D811" s="31">
        <v>4550</v>
      </c>
      <c r="E811" s="35">
        <v>335.23420669397427</v>
      </c>
      <c r="F811" s="31">
        <v>48</v>
      </c>
      <c r="G811" s="31" t="s">
        <v>33</v>
      </c>
      <c r="H811" s="41">
        <v>28049.1381144117</v>
      </c>
      <c r="J811" s="40"/>
      <c r="K811" s="31">
        <f t="shared" si="48"/>
        <v>651.48482952806523</v>
      </c>
      <c r="L811" s="31">
        <f t="shared" si="49"/>
        <v>0</v>
      </c>
      <c r="M811" s="31">
        <f t="shared" si="50"/>
        <v>145.6</v>
      </c>
      <c r="N811" s="35">
        <f t="shared" si="51"/>
        <v>28049.1381144117</v>
      </c>
      <c r="AA811" s="40"/>
      <c r="AF811" s="39"/>
    </row>
    <row r="812" spans="2:32" x14ac:dyDescent="0.3">
      <c r="B812" s="42">
        <v>25013.37</v>
      </c>
      <c r="C812" s="31">
        <v>37</v>
      </c>
      <c r="D812" s="31">
        <v>2800</v>
      </c>
      <c r="E812" s="35">
        <v>344.06288524821611</v>
      </c>
      <c r="F812" s="31">
        <v>43</v>
      </c>
      <c r="G812" s="31" t="s">
        <v>33</v>
      </c>
      <c r="H812" s="41">
        <v>24528.335783506758</v>
      </c>
      <c r="J812" s="40"/>
      <c r="K812" s="31">
        <f t="shared" si="48"/>
        <v>349.93602961022731</v>
      </c>
      <c r="L812" s="31">
        <f t="shared" si="49"/>
        <v>0</v>
      </c>
      <c r="M812" s="31">
        <f t="shared" si="50"/>
        <v>103.6</v>
      </c>
      <c r="N812" s="35">
        <f t="shared" si="51"/>
        <v>24528.335783506758</v>
      </c>
      <c r="AA812" s="40"/>
      <c r="AF812" s="39"/>
    </row>
    <row r="813" spans="2:32" x14ac:dyDescent="0.3">
      <c r="B813" s="42">
        <v>33500.9</v>
      </c>
      <c r="C813" s="31">
        <v>43</v>
      </c>
      <c r="D813" s="31">
        <v>3479.8753500000003</v>
      </c>
      <c r="E813" s="35">
        <v>900.8902243562901</v>
      </c>
      <c r="F813" s="31">
        <v>37</v>
      </c>
      <c r="G813" s="31" t="s">
        <v>33</v>
      </c>
      <c r="H813" s="41">
        <v>33185.094254040378</v>
      </c>
      <c r="J813" s="40"/>
      <c r="K813" s="31">
        <f t="shared" si="48"/>
        <v>142.92017436641532</v>
      </c>
      <c r="L813" s="31">
        <f t="shared" si="49"/>
        <v>0</v>
      </c>
      <c r="M813" s="31">
        <f t="shared" si="50"/>
        <v>149.63464005000003</v>
      </c>
      <c r="N813" s="35">
        <f t="shared" si="51"/>
        <v>33185.094254040378</v>
      </c>
      <c r="AA813" s="40"/>
      <c r="AF813" s="39"/>
    </row>
    <row r="814" spans="2:32" x14ac:dyDescent="0.3">
      <c r="B814" s="42">
        <v>3983.97</v>
      </c>
      <c r="C814" s="31">
        <v>32</v>
      </c>
      <c r="D814" s="31">
        <v>1050</v>
      </c>
      <c r="E814" s="35">
        <v>84.785341320037801</v>
      </c>
      <c r="F814" s="31">
        <v>33</v>
      </c>
      <c r="G814" s="31" t="s">
        <v>33</v>
      </c>
      <c r="H814" s="41">
        <v>3413.8705216780259</v>
      </c>
      <c r="J814" s="40"/>
      <c r="K814" s="31">
        <f t="shared" si="48"/>
        <v>408.67913557376892</v>
      </c>
      <c r="L814" s="31">
        <f t="shared" si="49"/>
        <v>0</v>
      </c>
      <c r="M814" s="31">
        <f t="shared" si="50"/>
        <v>33.6</v>
      </c>
      <c r="N814" s="35">
        <f t="shared" si="51"/>
        <v>3413.8705216780259</v>
      </c>
      <c r="AA814" s="40"/>
      <c r="AF814" s="39"/>
    </row>
    <row r="815" spans="2:32" x14ac:dyDescent="0.3">
      <c r="B815" s="42">
        <v>6561.47</v>
      </c>
      <c r="C815" s="31">
        <v>31</v>
      </c>
      <c r="D815" s="31">
        <v>1925</v>
      </c>
      <c r="E815" s="35">
        <v>136.10008393716842</v>
      </c>
      <c r="F815" s="31">
        <v>39</v>
      </c>
      <c r="G815" s="31" t="s">
        <v>33</v>
      </c>
      <c r="H815" s="41">
        <v>5846.5089144640579</v>
      </c>
      <c r="J815" s="40"/>
      <c r="K815" s="31">
        <f t="shared" si="48"/>
        <v>551.61611828732532</v>
      </c>
      <c r="L815" s="31">
        <f t="shared" si="49"/>
        <v>0</v>
      </c>
      <c r="M815" s="31">
        <f t="shared" si="50"/>
        <v>59.674999999999997</v>
      </c>
      <c r="N815" s="35">
        <f t="shared" si="51"/>
        <v>5846.5089144640579</v>
      </c>
      <c r="AA815" s="40"/>
      <c r="AF815" s="39"/>
    </row>
    <row r="816" spans="2:32" x14ac:dyDescent="0.3">
      <c r="B816" s="42">
        <v>11303</v>
      </c>
      <c r="C816" s="31">
        <v>31</v>
      </c>
      <c r="D816" s="31">
        <v>2800</v>
      </c>
      <c r="E816" s="35">
        <v>203.17255595958929</v>
      </c>
      <c r="F816" s="31">
        <v>27</v>
      </c>
      <c r="G816" s="31" t="s">
        <v>32</v>
      </c>
      <c r="H816" s="41">
        <v>10470.12626159603</v>
      </c>
      <c r="J816" s="40"/>
      <c r="K816" s="31">
        <f t="shared" si="48"/>
        <v>372.09749930515579</v>
      </c>
      <c r="L816" s="31">
        <f t="shared" si="49"/>
        <v>961</v>
      </c>
      <c r="M816" s="31">
        <f t="shared" si="50"/>
        <v>86.8</v>
      </c>
      <c r="N816" s="35">
        <f t="shared" si="51"/>
        <v>10470.12626159603</v>
      </c>
      <c r="AA816" s="40"/>
      <c r="AF816" s="39"/>
    </row>
    <row r="817" spans="2:32" x14ac:dyDescent="0.3">
      <c r="B817" s="42">
        <v>6636.33</v>
      </c>
      <c r="C817" s="31">
        <v>28</v>
      </c>
      <c r="D817" s="31">
        <v>1050</v>
      </c>
      <c r="E817" s="35">
        <v>180.07562622140983</v>
      </c>
      <c r="F817" s="31">
        <v>32</v>
      </c>
      <c r="G817" s="31" t="s">
        <v>32</v>
      </c>
      <c r="H817" s="41">
        <v>6142.6520679275591</v>
      </c>
      <c r="J817" s="40"/>
      <c r="K817" s="31">
        <f t="shared" si="48"/>
        <v>186.58827241110089</v>
      </c>
      <c r="L817" s="31">
        <f t="shared" si="49"/>
        <v>784</v>
      </c>
      <c r="M817" s="31">
        <f t="shared" si="50"/>
        <v>29.4</v>
      </c>
      <c r="N817" s="35">
        <f t="shared" si="51"/>
        <v>6142.6520679275591</v>
      </c>
      <c r="AA817" s="40"/>
      <c r="AF817" s="39"/>
    </row>
    <row r="818" spans="2:32" x14ac:dyDescent="0.3">
      <c r="B818" s="42">
        <v>12734.94</v>
      </c>
      <c r="C818" s="31">
        <v>29</v>
      </c>
      <c r="D818" s="31">
        <v>4550</v>
      </c>
      <c r="E818" s="35">
        <v>304.76059791219853</v>
      </c>
      <c r="F818" s="31">
        <v>36</v>
      </c>
      <c r="G818" s="31" t="s">
        <v>33</v>
      </c>
      <c r="H818" s="41">
        <v>11963.993807627032</v>
      </c>
      <c r="J818" s="40"/>
      <c r="K818" s="31">
        <f t="shared" si="48"/>
        <v>537.47105472995145</v>
      </c>
      <c r="L818" s="31">
        <f t="shared" si="49"/>
        <v>0</v>
      </c>
      <c r="M818" s="31">
        <f t="shared" si="50"/>
        <v>131.94999999999999</v>
      </c>
      <c r="N818" s="35">
        <f t="shared" si="51"/>
        <v>11963.993807627032</v>
      </c>
      <c r="AA818" s="40"/>
      <c r="AF818" s="39"/>
    </row>
    <row r="819" spans="2:32" x14ac:dyDescent="0.3">
      <c r="B819" s="42">
        <v>15367.27</v>
      </c>
      <c r="C819" s="31">
        <v>35</v>
      </c>
      <c r="D819" s="31">
        <v>2800</v>
      </c>
      <c r="E819" s="35">
        <v>261.51737529676222</v>
      </c>
      <c r="F819" s="31">
        <v>45</v>
      </c>
      <c r="G819" s="31" t="s">
        <v>32</v>
      </c>
      <c r="H819" s="41">
        <v>14362.905009945505</v>
      </c>
      <c r="J819" s="40"/>
      <c r="K819" s="31">
        <f t="shared" si="48"/>
        <v>481.80355074693949</v>
      </c>
      <c r="L819" s="31">
        <f t="shared" si="49"/>
        <v>1225</v>
      </c>
      <c r="M819" s="31">
        <f t="shared" si="50"/>
        <v>98</v>
      </c>
      <c r="N819" s="35">
        <f t="shared" si="51"/>
        <v>14362.905009945505</v>
      </c>
      <c r="AA819" s="40"/>
      <c r="AF819" s="39"/>
    </row>
    <row r="820" spans="2:32" x14ac:dyDescent="0.3">
      <c r="B820" s="42">
        <v>10582.17</v>
      </c>
      <c r="C820" s="31">
        <v>27</v>
      </c>
      <c r="D820" s="31">
        <v>2800</v>
      </c>
      <c r="E820" s="35">
        <v>246.97219620843873</v>
      </c>
      <c r="F820" s="31">
        <v>48</v>
      </c>
      <c r="G820" s="31" t="s">
        <v>33</v>
      </c>
      <c r="H820" s="41">
        <v>9845.6542349048414</v>
      </c>
      <c r="J820" s="40"/>
      <c r="K820" s="31">
        <f t="shared" si="48"/>
        <v>544.19081201581719</v>
      </c>
      <c r="L820" s="31">
        <f t="shared" si="49"/>
        <v>0</v>
      </c>
      <c r="M820" s="31">
        <f t="shared" si="50"/>
        <v>75.599999999999994</v>
      </c>
      <c r="N820" s="35">
        <f t="shared" si="51"/>
        <v>9845.6542349048414</v>
      </c>
      <c r="AA820" s="40"/>
      <c r="AF820" s="39"/>
    </row>
    <row r="821" spans="2:32" x14ac:dyDescent="0.3">
      <c r="B821" s="42">
        <v>5372.09</v>
      </c>
      <c r="C821" s="31">
        <v>30</v>
      </c>
      <c r="D821" s="31">
        <v>1050</v>
      </c>
      <c r="E821" s="35">
        <v>68.198116736385131</v>
      </c>
      <c r="F821" s="31">
        <v>50</v>
      </c>
      <c r="G821" s="31" t="s">
        <v>33</v>
      </c>
      <c r="H821" s="41">
        <v>4382.0726608282266</v>
      </c>
      <c r="J821" s="40"/>
      <c r="K821" s="31">
        <f t="shared" si="48"/>
        <v>769.81597897981464</v>
      </c>
      <c r="L821" s="31">
        <f t="shared" si="49"/>
        <v>0</v>
      </c>
      <c r="M821" s="31">
        <f t="shared" si="50"/>
        <v>31.5</v>
      </c>
      <c r="N821" s="35">
        <f t="shared" si="51"/>
        <v>4382.0726608282266</v>
      </c>
      <c r="AA821" s="40"/>
      <c r="AF821" s="39"/>
    </row>
    <row r="822" spans="2:32" x14ac:dyDescent="0.3">
      <c r="B822" s="42">
        <v>11732.04</v>
      </c>
      <c r="C822" s="31">
        <v>35</v>
      </c>
      <c r="D822" s="31">
        <v>2800</v>
      </c>
      <c r="E822" s="35">
        <v>338.84209171802479</v>
      </c>
      <c r="F822" s="31">
        <v>35</v>
      </c>
      <c r="G822" s="31" t="s">
        <v>32</v>
      </c>
      <c r="H822" s="41">
        <v>10921.862965192224</v>
      </c>
      <c r="J822" s="40"/>
      <c r="K822" s="31">
        <f t="shared" si="48"/>
        <v>289.22026629900796</v>
      </c>
      <c r="L822" s="31">
        <f t="shared" si="49"/>
        <v>1225</v>
      </c>
      <c r="M822" s="31">
        <f t="shared" si="50"/>
        <v>98</v>
      </c>
      <c r="N822" s="35">
        <f t="shared" si="51"/>
        <v>10921.862965192224</v>
      </c>
      <c r="AA822" s="40"/>
      <c r="AF822" s="39"/>
    </row>
    <row r="823" spans="2:32" x14ac:dyDescent="0.3">
      <c r="B823" s="42">
        <v>4715.67</v>
      </c>
      <c r="C823" s="31">
        <v>29</v>
      </c>
      <c r="D823" s="31">
        <v>1050</v>
      </c>
      <c r="E823" s="35">
        <v>77.11456518250435</v>
      </c>
      <c r="F823" s="31">
        <v>50</v>
      </c>
      <c r="G823" s="31" t="s">
        <v>32</v>
      </c>
      <c r="H823" s="41">
        <v>3544.841798645476</v>
      </c>
      <c r="J823" s="40"/>
      <c r="K823" s="31">
        <f t="shared" si="48"/>
        <v>680.80523926640944</v>
      </c>
      <c r="L823" s="31">
        <f t="shared" si="49"/>
        <v>841</v>
      </c>
      <c r="M823" s="31">
        <f t="shared" si="50"/>
        <v>30.45</v>
      </c>
      <c r="N823" s="35">
        <f t="shared" si="51"/>
        <v>3544.841798645476</v>
      </c>
      <c r="AA823" s="40"/>
      <c r="AF823" s="39"/>
    </row>
    <row r="824" spans="2:32" x14ac:dyDescent="0.3">
      <c r="B824" s="42">
        <v>5771.26</v>
      </c>
      <c r="C824" s="31">
        <v>36</v>
      </c>
      <c r="D824" s="31">
        <v>1050</v>
      </c>
      <c r="E824" s="35">
        <v>94.481718361478258</v>
      </c>
      <c r="F824" s="31">
        <v>44</v>
      </c>
      <c r="G824" s="31" t="s">
        <v>32</v>
      </c>
      <c r="H824" s="41">
        <v>4712.216931557984</v>
      </c>
      <c r="J824" s="40"/>
      <c r="K824" s="31">
        <f t="shared" si="48"/>
        <v>488.98348591886423</v>
      </c>
      <c r="L824" s="31">
        <f t="shared" si="49"/>
        <v>1296</v>
      </c>
      <c r="M824" s="31">
        <f t="shared" si="50"/>
        <v>37.799999999999997</v>
      </c>
      <c r="N824" s="35">
        <f t="shared" si="51"/>
        <v>4712.216931557984</v>
      </c>
      <c r="AA824" s="40"/>
      <c r="AF824" s="39"/>
    </row>
    <row r="825" spans="2:32" x14ac:dyDescent="0.3">
      <c r="B825" s="42">
        <v>7627.68</v>
      </c>
      <c r="C825" s="31">
        <v>31</v>
      </c>
      <c r="D825" s="31">
        <v>1925</v>
      </c>
      <c r="E825" s="35">
        <v>149.70952120227429</v>
      </c>
      <c r="F825" s="31">
        <v>44</v>
      </c>
      <c r="G825" s="31" t="s">
        <v>32</v>
      </c>
      <c r="H825" s="41">
        <v>6563.7156038792091</v>
      </c>
      <c r="J825" s="40"/>
      <c r="K825" s="31">
        <f t="shared" si="48"/>
        <v>565.76227964526606</v>
      </c>
      <c r="L825" s="31">
        <f t="shared" si="49"/>
        <v>961</v>
      </c>
      <c r="M825" s="31">
        <f t="shared" si="50"/>
        <v>59.674999999999997</v>
      </c>
      <c r="N825" s="35">
        <f t="shared" si="51"/>
        <v>6563.7156038792091</v>
      </c>
      <c r="AA825" s="40"/>
      <c r="AF825" s="39"/>
    </row>
    <row r="826" spans="2:32" x14ac:dyDescent="0.3">
      <c r="B826" s="42">
        <v>12620.57</v>
      </c>
      <c r="C826" s="31">
        <v>29</v>
      </c>
      <c r="D826" s="31">
        <v>2800</v>
      </c>
      <c r="E826" s="35">
        <v>400.22333497238185</v>
      </c>
      <c r="F826" s="31">
        <v>46</v>
      </c>
      <c r="G826" s="31" t="s">
        <v>33</v>
      </c>
      <c r="H826" s="41">
        <v>12130.414733080832</v>
      </c>
      <c r="J826" s="40"/>
      <c r="K826" s="31">
        <f t="shared" si="48"/>
        <v>321.82031567171884</v>
      </c>
      <c r="L826" s="31">
        <f t="shared" si="49"/>
        <v>0</v>
      </c>
      <c r="M826" s="31">
        <f t="shared" si="50"/>
        <v>81.2</v>
      </c>
      <c r="N826" s="35">
        <f t="shared" si="51"/>
        <v>12130.414733080832</v>
      </c>
      <c r="AA826" s="40"/>
      <c r="AF826" s="39"/>
    </row>
    <row r="827" spans="2:32" x14ac:dyDescent="0.3">
      <c r="B827" s="42">
        <v>8944.34</v>
      </c>
      <c r="C827" s="31">
        <v>30</v>
      </c>
      <c r="D827" s="31">
        <v>2800</v>
      </c>
      <c r="E827" s="35">
        <v>192.28080135397471</v>
      </c>
      <c r="F827" s="31">
        <v>40</v>
      </c>
      <c r="G827" s="31" t="s">
        <v>32</v>
      </c>
      <c r="H827" s="41">
        <v>7859.6658738393089</v>
      </c>
      <c r="J827" s="40"/>
      <c r="K827" s="31">
        <f t="shared" si="48"/>
        <v>582.48145010492385</v>
      </c>
      <c r="L827" s="31">
        <f t="shared" si="49"/>
        <v>900</v>
      </c>
      <c r="M827" s="31">
        <f t="shared" si="50"/>
        <v>84</v>
      </c>
      <c r="N827" s="35">
        <f t="shared" si="51"/>
        <v>7859.6658738393089</v>
      </c>
      <c r="AA827" s="40"/>
      <c r="AF827" s="39"/>
    </row>
    <row r="828" spans="2:32" x14ac:dyDescent="0.3">
      <c r="B828" s="42">
        <v>3336.74</v>
      </c>
      <c r="C828" s="31">
        <v>28</v>
      </c>
      <c r="D828" s="31">
        <v>1050</v>
      </c>
      <c r="E828" s="35">
        <v>76.189928984120797</v>
      </c>
      <c r="F828" s="31">
        <v>42</v>
      </c>
      <c r="G828" s="31" t="s">
        <v>32</v>
      </c>
      <c r="H828" s="41">
        <v>2318.7038002789031</v>
      </c>
      <c r="J828" s="40"/>
      <c r="K828" s="31">
        <f t="shared" si="48"/>
        <v>578.81665710951313</v>
      </c>
      <c r="L828" s="31">
        <f t="shared" si="49"/>
        <v>784</v>
      </c>
      <c r="M828" s="31">
        <f t="shared" si="50"/>
        <v>29.4</v>
      </c>
      <c r="N828" s="35">
        <f t="shared" si="51"/>
        <v>2318.7038002789031</v>
      </c>
      <c r="AA828" s="40"/>
      <c r="AF828" s="39"/>
    </row>
    <row r="829" spans="2:32" x14ac:dyDescent="0.3">
      <c r="B829" s="42">
        <v>15188.23</v>
      </c>
      <c r="C829" s="31">
        <v>31</v>
      </c>
      <c r="D829" s="31">
        <v>2800</v>
      </c>
      <c r="E829" s="35">
        <v>184.70302822269048</v>
      </c>
      <c r="F829" s="31">
        <v>49</v>
      </c>
      <c r="G829" s="31" t="s">
        <v>32</v>
      </c>
      <c r="H829" s="41">
        <v>13891.053589874817</v>
      </c>
      <c r="J829" s="40"/>
      <c r="K829" s="31">
        <f t="shared" si="48"/>
        <v>742.81402595404336</v>
      </c>
      <c r="L829" s="31">
        <f t="shared" si="49"/>
        <v>961</v>
      </c>
      <c r="M829" s="31">
        <f t="shared" si="50"/>
        <v>86.8</v>
      </c>
      <c r="N829" s="35">
        <f t="shared" si="51"/>
        <v>13891.053589874817</v>
      </c>
      <c r="AA829" s="40"/>
      <c r="AF829" s="39"/>
    </row>
    <row r="830" spans="2:32" x14ac:dyDescent="0.3">
      <c r="B830" s="42">
        <v>9368.35</v>
      </c>
      <c r="C830" s="31">
        <v>30</v>
      </c>
      <c r="D830" s="31">
        <v>2800</v>
      </c>
      <c r="E830" s="35">
        <v>192.28080135397471</v>
      </c>
      <c r="F830" s="31">
        <v>45</v>
      </c>
      <c r="G830" s="31" t="s">
        <v>32</v>
      </c>
      <c r="H830" s="41">
        <v>8239.1534930809703</v>
      </c>
      <c r="J830" s="40"/>
      <c r="K830" s="31">
        <f t="shared" si="48"/>
        <v>655.29163136803936</v>
      </c>
      <c r="L830" s="31">
        <f t="shared" si="49"/>
        <v>900</v>
      </c>
      <c r="M830" s="31">
        <f t="shared" si="50"/>
        <v>84</v>
      </c>
      <c r="N830" s="35">
        <f t="shared" si="51"/>
        <v>8239.1534930809703</v>
      </c>
      <c r="AA830" s="40"/>
      <c r="AF830" s="39"/>
    </row>
    <row r="831" spans="2:32" x14ac:dyDescent="0.3">
      <c r="B831" s="42">
        <v>42529.919999999998</v>
      </c>
      <c r="C831" s="31">
        <v>30</v>
      </c>
      <c r="D831" s="31">
        <v>9800</v>
      </c>
      <c r="E831" s="35">
        <v>585.59623093219011</v>
      </c>
      <c r="F831" s="31">
        <v>45</v>
      </c>
      <c r="G831" s="31" t="s">
        <v>32</v>
      </c>
      <c r="H831" s="41">
        <v>41151.62752945532</v>
      </c>
      <c r="J831" s="40"/>
      <c r="K831" s="31">
        <f t="shared" si="48"/>
        <v>753.07861749381061</v>
      </c>
      <c r="L831" s="31">
        <f t="shared" si="49"/>
        <v>900</v>
      </c>
      <c r="M831" s="31">
        <f t="shared" si="50"/>
        <v>294</v>
      </c>
      <c r="N831" s="35">
        <f t="shared" si="51"/>
        <v>41151.62752945532</v>
      </c>
      <c r="AA831" s="40"/>
      <c r="AF831" s="39"/>
    </row>
    <row r="832" spans="2:32" x14ac:dyDescent="0.3">
      <c r="B832" s="42">
        <v>8043.43</v>
      </c>
      <c r="C832" s="31">
        <v>29</v>
      </c>
      <c r="D832" s="31">
        <v>1925</v>
      </c>
      <c r="E832" s="35">
        <v>136.09986014272553</v>
      </c>
      <c r="F832" s="31">
        <v>36</v>
      </c>
      <c r="G832" s="31" t="s">
        <v>33</v>
      </c>
      <c r="H832" s="41">
        <v>7402.8433159609431</v>
      </c>
      <c r="J832" s="40"/>
      <c r="K832" s="31">
        <f t="shared" si="48"/>
        <v>509.18494646009412</v>
      </c>
      <c r="L832" s="31">
        <f t="shared" si="49"/>
        <v>0</v>
      </c>
      <c r="M832" s="31">
        <f t="shared" si="50"/>
        <v>55.825000000000003</v>
      </c>
      <c r="N832" s="35">
        <f t="shared" si="51"/>
        <v>7402.8433159609431</v>
      </c>
      <c r="AA832" s="40"/>
      <c r="AF832" s="39"/>
    </row>
    <row r="833" spans="2:32" x14ac:dyDescent="0.3">
      <c r="B833" s="42">
        <v>26559.08</v>
      </c>
      <c r="C833" s="31">
        <v>39</v>
      </c>
      <c r="D833" s="31">
        <v>2800</v>
      </c>
      <c r="E833" s="35">
        <v>468.83717362168602</v>
      </c>
      <c r="F833" s="31">
        <v>36</v>
      </c>
      <c r="G833" s="31" t="s">
        <v>32</v>
      </c>
      <c r="H833" s="41">
        <v>25760.337161136264</v>
      </c>
      <c r="J833" s="40"/>
      <c r="K833" s="31">
        <f t="shared" si="48"/>
        <v>215.00001636247708</v>
      </c>
      <c r="L833" s="31">
        <f t="shared" si="49"/>
        <v>1521</v>
      </c>
      <c r="M833" s="31">
        <f t="shared" si="50"/>
        <v>109.2</v>
      </c>
      <c r="N833" s="35">
        <f t="shared" si="51"/>
        <v>25760.337161136264</v>
      </c>
      <c r="AA833" s="40"/>
      <c r="AF833" s="39"/>
    </row>
    <row r="834" spans="2:32" x14ac:dyDescent="0.3">
      <c r="B834" s="42">
        <v>3002.31</v>
      </c>
      <c r="C834" s="31">
        <v>27</v>
      </c>
      <c r="D834" s="31">
        <v>1050</v>
      </c>
      <c r="E834" s="35">
        <v>68.198256023348691</v>
      </c>
      <c r="F834" s="31">
        <v>48</v>
      </c>
      <c r="G834" s="31" t="s">
        <v>32</v>
      </c>
      <c r="H834" s="41">
        <v>1823.5067971855642</v>
      </c>
      <c r="J834" s="40"/>
      <c r="K834" s="31">
        <f t="shared" si="48"/>
        <v>739.02183045186382</v>
      </c>
      <c r="L834" s="31">
        <f t="shared" si="49"/>
        <v>729</v>
      </c>
      <c r="M834" s="31">
        <f t="shared" si="50"/>
        <v>28.35</v>
      </c>
      <c r="N834" s="35">
        <f t="shared" si="51"/>
        <v>1823.5067971855642</v>
      </c>
      <c r="AA834" s="40"/>
      <c r="AF834" s="39"/>
    </row>
    <row r="835" spans="2:32" x14ac:dyDescent="0.3">
      <c r="B835" s="42">
        <v>3850.26</v>
      </c>
      <c r="C835" s="31">
        <v>29</v>
      </c>
      <c r="D835" s="31">
        <v>1050</v>
      </c>
      <c r="E835" s="35">
        <v>77.362025765338728</v>
      </c>
      <c r="F835" s="31">
        <v>50</v>
      </c>
      <c r="G835" s="31" t="s">
        <v>32</v>
      </c>
      <c r="H835" s="41">
        <v>2697.4137945853454</v>
      </c>
      <c r="J835" s="40"/>
      <c r="K835" s="31">
        <f t="shared" si="48"/>
        <v>678.62752404193236</v>
      </c>
      <c r="L835" s="31">
        <f t="shared" si="49"/>
        <v>841</v>
      </c>
      <c r="M835" s="31">
        <f t="shared" si="50"/>
        <v>30.45</v>
      </c>
      <c r="N835" s="35">
        <f t="shared" si="51"/>
        <v>2697.4137945853454</v>
      </c>
      <c r="AA835" s="40"/>
      <c r="AF835" s="39"/>
    </row>
    <row r="836" spans="2:32" x14ac:dyDescent="0.3">
      <c r="B836" s="42">
        <v>3839.91</v>
      </c>
      <c r="C836" s="31">
        <v>26</v>
      </c>
      <c r="D836" s="31">
        <v>1050</v>
      </c>
      <c r="E836" s="35">
        <v>65.356689171250224</v>
      </c>
      <c r="F836" s="31">
        <v>49</v>
      </c>
      <c r="G836" s="31" t="s">
        <v>32</v>
      </c>
      <c r="H836" s="41">
        <v>2672.5612248373145</v>
      </c>
      <c r="J836" s="40"/>
      <c r="K836" s="31">
        <f t="shared" si="48"/>
        <v>787.21857934370939</v>
      </c>
      <c r="L836" s="31">
        <f t="shared" si="49"/>
        <v>676</v>
      </c>
      <c r="M836" s="31">
        <f t="shared" si="50"/>
        <v>27.3</v>
      </c>
      <c r="N836" s="35">
        <f t="shared" si="51"/>
        <v>2672.5612248373145</v>
      </c>
      <c r="AA836" s="40"/>
      <c r="AF836" s="39"/>
    </row>
    <row r="837" spans="2:32" x14ac:dyDescent="0.3">
      <c r="B837" s="42">
        <v>15769.35</v>
      </c>
      <c r="C837" s="31">
        <v>41</v>
      </c>
      <c r="D837" s="31">
        <v>1925</v>
      </c>
      <c r="E837" s="35">
        <v>278.63589022075348</v>
      </c>
      <c r="F837" s="31">
        <v>34</v>
      </c>
      <c r="G837" s="31" t="s">
        <v>33</v>
      </c>
      <c r="H837" s="41">
        <v>15348.318033458472</v>
      </c>
      <c r="J837" s="40"/>
      <c r="K837" s="31">
        <f t="shared" si="48"/>
        <v>234.89436320693019</v>
      </c>
      <c r="L837" s="31">
        <f t="shared" si="49"/>
        <v>0</v>
      </c>
      <c r="M837" s="31">
        <f t="shared" si="50"/>
        <v>78.924999999999997</v>
      </c>
      <c r="N837" s="35">
        <f t="shared" si="51"/>
        <v>15348.318033458472</v>
      </c>
      <c r="AA837" s="40"/>
      <c r="AF837" s="39"/>
    </row>
    <row r="838" spans="2:32" x14ac:dyDescent="0.3">
      <c r="B838" s="42">
        <v>4148.55</v>
      </c>
      <c r="C838" s="31">
        <v>33</v>
      </c>
      <c r="D838" s="31">
        <v>1050</v>
      </c>
      <c r="E838" s="35">
        <v>80.274530325056091</v>
      </c>
      <c r="F838" s="31">
        <v>37</v>
      </c>
      <c r="G838" s="31" t="s">
        <v>33</v>
      </c>
      <c r="H838" s="41">
        <v>3519.7207275463015</v>
      </c>
      <c r="J838" s="40"/>
      <c r="K838" s="31">
        <f t="shared" si="48"/>
        <v>483.96421433653347</v>
      </c>
      <c r="L838" s="31">
        <f t="shared" si="49"/>
        <v>0</v>
      </c>
      <c r="M838" s="31">
        <f t="shared" si="50"/>
        <v>34.65</v>
      </c>
      <c r="N838" s="35">
        <f t="shared" si="51"/>
        <v>3519.7207275463015</v>
      </c>
      <c r="AA838" s="40"/>
      <c r="AF838" s="39"/>
    </row>
    <row r="839" spans="2:32" x14ac:dyDescent="0.3">
      <c r="B839" s="42">
        <v>8047.11</v>
      </c>
      <c r="C839" s="31">
        <v>40</v>
      </c>
      <c r="D839" s="31">
        <v>1050</v>
      </c>
      <c r="E839" s="35">
        <v>139.48163567721519</v>
      </c>
      <c r="F839" s="31">
        <v>35</v>
      </c>
      <c r="G839" s="31" t="s">
        <v>33</v>
      </c>
      <c r="H839" s="41">
        <v>7642.4175771648124</v>
      </c>
      <c r="J839" s="40"/>
      <c r="K839" s="31">
        <f t="shared" si="48"/>
        <v>263.47554516098381</v>
      </c>
      <c r="L839" s="31">
        <f t="shared" si="49"/>
        <v>0</v>
      </c>
      <c r="M839" s="31">
        <f t="shared" si="50"/>
        <v>42</v>
      </c>
      <c r="N839" s="35">
        <f t="shared" si="51"/>
        <v>7642.4175771648124</v>
      </c>
      <c r="AA839" s="40"/>
      <c r="AF839" s="39"/>
    </row>
    <row r="840" spans="2:32" x14ac:dyDescent="0.3">
      <c r="B840" s="42">
        <v>11773.57</v>
      </c>
      <c r="C840" s="31">
        <v>34</v>
      </c>
      <c r="D840" s="31">
        <v>2800</v>
      </c>
      <c r="E840" s="35">
        <v>246.9314070571524</v>
      </c>
      <c r="F840" s="31">
        <v>31</v>
      </c>
      <c r="G840" s="31" t="s">
        <v>32</v>
      </c>
      <c r="H840" s="41">
        <v>10940.433968203612</v>
      </c>
      <c r="J840" s="40"/>
      <c r="K840" s="31">
        <f t="shared" si="48"/>
        <v>351.51462114298852</v>
      </c>
      <c r="L840" s="31">
        <f t="shared" si="49"/>
        <v>1156</v>
      </c>
      <c r="M840" s="31">
        <f t="shared" si="50"/>
        <v>95.2</v>
      </c>
      <c r="N840" s="35">
        <f t="shared" si="51"/>
        <v>10940.433968203612</v>
      </c>
      <c r="AA840" s="40"/>
      <c r="AF840" s="39"/>
    </row>
    <row r="841" spans="2:32" x14ac:dyDescent="0.3">
      <c r="B841" s="42">
        <v>5453.44</v>
      </c>
      <c r="C841" s="31">
        <v>32</v>
      </c>
      <c r="D841" s="31">
        <v>1400</v>
      </c>
      <c r="E841" s="35">
        <v>102.77051698623835</v>
      </c>
      <c r="F841" s="31">
        <v>43</v>
      </c>
      <c r="G841" s="31" t="s">
        <v>33</v>
      </c>
      <c r="H841" s="41">
        <v>4667.309060780859</v>
      </c>
      <c r="J841" s="40"/>
      <c r="K841" s="31">
        <f t="shared" si="48"/>
        <v>585.77111184583396</v>
      </c>
      <c r="L841" s="31">
        <f t="shared" si="49"/>
        <v>0</v>
      </c>
      <c r="M841" s="31">
        <f t="shared" si="50"/>
        <v>44.8</v>
      </c>
      <c r="N841" s="35">
        <f t="shared" si="51"/>
        <v>4667.309060780859</v>
      </c>
      <c r="AA841" s="40"/>
      <c r="AF841" s="39"/>
    </row>
    <row r="842" spans="2:32" x14ac:dyDescent="0.3">
      <c r="B842" s="42">
        <v>5880.13</v>
      </c>
      <c r="C842" s="31">
        <v>31</v>
      </c>
      <c r="D842" s="31">
        <v>1163.0468500000002</v>
      </c>
      <c r="E842" s="35">
        <v>143.8965858769474</v>
      </c>
      <c r="F842" s="31">
        <v>29</v>
      </c>
      <c r="G842" s="31" t="s">
        <v>32</v>
      </c>
      <c r="H842" s="41">
        <v>5226.0503400980269</v>
      </c>
      <c r="J842" s="40"/>
      <c r="K842" s="31">
        <f t="shared" si="48"/>
        <v>234.3930430624857</v>
      </c>
      <c r="L842" s="31">
        <f t="shared" si="49"/>
        <v>961</v>
      </c>
      <c r="M842" s="31">
        <f t="shared" si="50"/>
        <v>36.054452350000005</v>
      </c>
      <c r="N842" s="35">
        <f t="shared" si="51"/>
        <v>5226.0503400980269</v>
      </c>
      <c r="AA842" s="40"/>
      <c r="AF842" s="39"/>
    </row>
    <row r="843" spans="2:32" x14ac:dyDescent="0.3">
      <c r="B843" s="42">
        <v>10480.36</v>
      </c>
      <c r="C843" s="31">
        <v>31</v>
      </c>
      <c r="D843" s="31">
        <v>2800</v>
      </c>
      <c r="E843" s="35">
        <v>217.75930356694442</v>
      </c>
      <c r="F843" s="31">
        <v>39</v>
      </c>
      <c r="G843" s="31" t="s">
        <v>32</v>
      </c>
      <c r="H843" s="41">
        <v>9469.8294769089116</v>
      </c>
      <c r="J843" s="40"/>
      <c r="K843" s="31">
        <f t="shared" si="48"/>
        <v>501.47111150375855</v>
      </c>
      <c r="L843" s="31">
        <f t="shared" si="49"/>
        <v>961</v>
      </c>
      <c r="M843" s="31">
        <f t="shared" si="50"/>
        <v>86.8</v>
      </c>
      <c r="N843" s="35">
        <f t="shared" si="51"/>
        <v>9469.8294769089116</v>
      </c>
      <c r="AA843" s="40"/>
      <c r="AF843" s="39"/>
    </row>
    <row r="844" spans="2:32" x14ac:dyDescent="0.3">
      <c r="B844" s="42">
        <v>4173.97</v>
      </c>
      <c r="C844" s="31">
        <v>27</v>
      </c>
      <c r="D844" s="31">
        <v>1050</v>
      </c>
      <c r="E844" s="35">
        <v>66.06706052261903</v>
      </c>
      <c r="F844" s="31">
        <v>48</v>
      </c>
      <c r="G844" s="31" t="s">
        <v>32</v>
      </c>
      <c r="H844" s="41">
        <v>2937.838315250604</v>
      </c>
      <c r="J844" s="40"/>
      <c r="K844" s="31">
        <f t="shared" si="48"/>
        <v>762.86124433740804</v>
      </c>
      <c r="L844" s="31">
        <f t="shared" si="49"/>
        <v>729</v>
      </c>
      <c r="M844" s="31">
        <f t="shared" si="50"/>
        <v>28.35</v>
      </c>
      <c r="N844" s="35">
        <f t="shared" si="51"/>
        <v>2937.838315250604</v>
      </c>
      <c r="AA844" s="40"/>
      <c r="AF844" s="39"/>
    </row>
    <row r="845" spans="2:32" x14ac:dyDescent="0.3">
      <c r="B845" s="42">
        <v>3109.55</v>
      </c>
      <c r="C845" s="31">
        <v>27</v>
      </c>
      <c r="D845" s="31">
        <v>1050</v>
      </c>
      <c r="E845" s="35">
        <v>75.017819079958471</v>
      </c>
      <c r="F845" s="31">
        <v>43</v>
      </c>
      <c r="G845" s="31" t="s">
        <v>33</v>
      </c>
      <c r="H845" s="41">
        <v>2341.1179849626919</v>
      </c>
      <c r="J845" s="40"/>
      <c r="K845" s="31">
        <f t="shared" si="48"/>
        <v>601.85700615844928</v>
      </c>
      <c r="L845" s="31">
        <f t="shared" si="49"/>
        <v>0</v>
      </c>
      <c r="M845" s="31">
        <f t="shared" si="50"/>
        <v>28.35</v>
      </c>
      <c r="N845" s="35">
        <f t="shared" si="51"/>
        <v>2341.1179849626919</v>
      </c>
      <c r="AA845" s="40"/>
      <c r="AF845" s="39"/>
    </row>
    <row r="846" spans="2:32" x14ac:dyDescent="0.3">
      <c r="B846" s="42">
        <v>10250.209999999999</v>
      </c>
      <c r="C846" s="31">
        <v>38</v>
      </c>
      <c r="D846" s="31">
        <v>1689.52</v>
      </c>
      <c r="E846" s="35">
        <v>192.37507230078546</v>
      </c>
      <c r="F846" s="31">
        <v>32</v>
      </c>
      <c r="G846" s="31" t="s">
        <v>32</v>
      </c>
      <c r="H846" s="41">
        <v>9437.3997107838331</v>
      </c>
      <c r="J846" s="40"/>
      <c r="K846" s="31">
        <f t="shared" si="48"/>
        <v>281.03765915922804</v>
      </c>
      <c r="L846" s="31">
        <f t="shared" si="49"/>
        <v>1444</v>
      </c>
      <c r="M846" s="31">
        <f t="shared" si="50"/>
        <v>64.201760000000007</v>
      </c>
      <c r="N846" s="35">
        <f t="shared" si="51"/>
        <v>9437.3997107838331</v>
      </c>
      <c r="AA846" s="40"/>
      <c r="AF846" s="39"/>
    </row>
    <row r="847" spans="2:32" x14ac:dyDescent="0.3">
      <c r="B847" s="42">
        <v>13481.43</v>
      </c>
      <c r="C847" s="31">
        <v>37</v>
      </c>
      <c r="D847" s="31">
        <v>1225</v>
      </c>
      <c r="E847" s="35">
        <v>255.87154795845828</v>
      </c>
      <c r="F847" s="31">
        <v>33</v>
      </c>
      <c r="G847" s="31" t="s">
        <v>32</v>
      </c>
      <c r="H847" s="41">
        <v>12820.414074039858</v>
      </c>
      <c r="J847" s="40"/>
      <c r="K847" s="31">
        <f t="shared" si="48"/>
        <v>157.98942994069489</v>
      </c>
      <c r="L847" s="31">
        <f t="shared" si="49"/>
        <v>1369</v>
      </c>
      <c r="M847" s="31">
        <f t="shared" si="50"/>
        <v>45.325000000000003</v>
      </c>
      <c r="N847" s="35">
        <f t="shared" si="51"/>
        <v>12820.414074039858</v>
      </c>
      <c r="AA847" s="40"/>
      <c r="AF847" s="39"/>
    </row>
    <row r="848" spans="2:32" x14ac:dyDescent="0.3">
      <c r="B848" s="42">
        <v>3736.29</v>
      </c>
      <c r="C848" s="31">
        <v>30</v>
      </c>
      <c r="D848" s="31">
        <v>1050</v>
      </c>
      <c r="E848" s="35">
        <v>79.315536766366108</v>
      </c>
      <c r="F848" s="31">
        <v>40</v>
      </c>
      <c r="G848" s="31" t="s">
        <v>32</v>
      </c>
      <c r="H848" s="41">
        <v>2775.5477743513929</v>
      </c>
      <c r="J848" s="40"/>
      <c r="K848" s="31">
        <f t="shared" si="48"/>
        <v>529.53055242778328</v>
      </c>
      <c r="L848" s="31">
        <f t="shared" si="49"/>
        <v>900</v>
      </c>
      <c r="M848" s="31">
        <f t="shared" si="50"/>
        <v>31.5</v>
      </c>
      <c r="N848" s="35">
        <f t="shared" si="51"/>
        <v>2775.5477743513929</v>
      </c>
      <c r="AA848" s="40"/>
      <c r="AF848" s="39"/>
    </row>
    <row r="849" spans="2:32" x14ac:dyDescent="0.3">
      <c r="B849" s="42">
        <v>6532.8</v>
      </c>
      <c r="C849" s="31">
        <v>27</v>
      </c>
      <c r="D849" s="31">
        <v>2800</v>
      </c>
      <c r="E849" s="35">
        <v>181.86201606226317</v>
      </c>
      <c r="F849" s="31">
        <v>33</v>
      </c>
      <c r="G849" s="31" t="s">
        <v>32</v>
      </c>
      <c r="H849" s="41">
        <v>5621.6186047493338</v>
      </c>
      <c r="J849" s="40"/>
      <c r="K849" s="31">
        <f t="shared" si="48"/>
        <v>508.07750843565645</v>
      </c>
      <c r="L849" s="31">
        <f t="shared" si="49"/>
        <v>729</v>
      </c>
      <c r="M849" s="31">
        <f t="shared" si="50"/>
        <v>75.599999999999994</v>
      </c>
      <c r="N849" s="35">
        <f t="shared" si="51"/>
        <v>5621.6186047493338</v>
      </c>
      <c r="AA849" s="40"/>
      <c r="AF849" s="39"/>
    </row>
    <row r="850" spans="2:32" x14ac:dyDescent="0.3">
      <c r="B850" s="42">
        <v>2585.8200000000002</v>
      </c>
      <c r="C850" s="31">
        <v>25</v>
      </c>
      <c r="D850" s="31">
        <v>1050</v>
      </c>
      <c r="E850" s="35">
        <v>66.777509877745302</v>
      </c>
      <c r="F850" s="31">
        <v>45</v>
      </c>
      <c r="G850" s="31" t="s">
        <v>33</v>
      </c>
      <c r="H850" s="41">
        <v>1657.1210342216586</v>
      </c>
      <c r="J850" s="40"/>
      <c r="K850" s="31">
        <f t="shared" si="48"/>
        <v>707.57355412779225</v>
      </c>
      <c r="L850" s="31">
        <f t="shared" si="49"/>
        <v>0</v>
      </c>
      <c r="M850" s="31">
        <f t="shared" si="50"/>
        <v>26.25</v>
      </c>
      <c r="N850" s="35">
        <f t="shared" si="51"/>
        <v>1657.1210342216586</v>
      </c>
      <c r="AA850" s="40"/>
      <c r="AF850" s="39"/>
    </row>
    <row r="851" spans="2:32" x14ac:dyDescent="0.3">
      <c r="B851" s="42">
        <v>3605.48</v>
      </c>
      <c r="C851" s="31">
        <v>25</v>
      </c>
      <c r="D851" s="31">
        <v>1050</v>
      </c>
      <c r="E851" s="35">
        <v>64.291113233361159</v>
      </c>
      <c r="F851" s="31">
        <v>50</v>
      </c>
      <c r="G851" s="31" t="s">
        <v>33</v>
      </c>
      <c r="H851" s="41">
        <v>2611.9937999116992</v>
      </c>
      <c r="J851" s="40"/>
      <c r="K851" s="31">
        <f t="shared" si="48"/>
        <v>816.59808579511957</v>
      </c>
      <c r="L851" s="31">
        <f t="shared" si="49"/>
        <v>0</v>
      </c>
      <c r="M851" s="31">
        <f t="shared" si="50"/>
        <v>26.25</v>
      </c>
      <c r="N851" s="35">
        <f t="shared" si="51"/>
        <v>2611.9937999116992</v>
      </c>
      <c r="AA851" s="40"/>
      <c r="AF851" s="39"/>
    </row>
    <row r="852" spans="2:32" x14ac:dyDescent="0.3">
      <c r="B852" s="42">
        <v>11973</v>
      </c>
      <c r="C852" s="31">
        <v>33</v>
      </c>
      <c r="D852" s="31">
        <v>2800</v>
      </c>
      <c r="E852" s="35">
        <v>235.47098474072317</v>
      </c>
      <c r="F852" s="31">
        <v>37</v>
      </c>
      <c r="G852" s="31" t="s">
        <v>32</v>
      </c>
      <c r="H852" s="41">
        <v>11021.299078882186</v>
      </c>
      <c r="J852" s="40"/>
      <c r="K852" s="31">
        <f t="shared" si="48"/>
        <v>439.96928162539365</v>
      </c>
      <c r="L852" s="31">
        <f t="shared" si="49"/>
        <v>1089</v>
      </c>
      <c r="M852" s="31">
        <f t="shared" si="50"/>
        <v>92.4</v>
      </c>
      <c r="N852" s="35">
        <f t="shared" si="51"/>
        <v>11021.299078882186</v>
      </c>
      <c r="AA852" s="40"/>
      <c r="AF852" s="39"/>
    </row>
    <row r="853" spans="2:32" x14ac:dyDescent="0.3">
      <c r="B853" s="42">
        <v>12786.02</v>
      </c>
      <c r="C853" s="31">
        <v>44</v>
      </c>
      <c r="D853" s="31">
        <v>1400</v>
      </c>
      <c r="E853" s="35">
        <v>270.35897849067373</v>
      </c>
      <c r="F853" s="31">
        <v>26</v>
      </c>
      <c r="G853" s="31" t="s">
        <v>32</v>
      </c>
      <c r="H853" s="41">
        <v>11927.739989236661</v>
      </c>
      <c r="J853" s="40"/>
      <c r="K853" s="31">
        <f t="shared" si="48"/>
        <v>134.63580977857427</v>
      </c>
      <c r="L853" s="31">
        <f t="shared" si="49"/>
        <v>1936</v>
      </c>
      <c r="M853" s="31">
        <f t="shared" si="50"/>
        <v>61.6</v>
      </c>
      <c r="N853" s="35">
        <f t="shared" si="51"/>
        <v>11927.739989236661</v>
      </c>
      <c r="AA853" s="40"/>
      <c r="AF853" s="39"/>
    </row>
    <row r="854" spans="2:32" x14ac:dyDescent="0.3">
      <c r="B854" s="42">
        <v>12050.32</v>
      </c>
      <c r="C854" s="31">
        <v>35</v>
      </c>
      <c r="D854" s="31">
        <v>1925</v>
      </c>
      <c r="E854" s="35">
        <v>141.30859008820869</v>
      </c>
      <c r="F854" s="31">
        <v>35</v>
      </c>
      <c r="G854" s="31" t="s">
        <v>32</v>
      </c>
      <c r="H854" s="41">
        <v>11057.130847608592</v>
      </c>
      <c r="J854" s="40"/>
      <c r="K854" s="31">
        <f t="shared" si="48"/>
        <v>476.79337793932189</v>
      </c>
      <c r="L854" s="31">
        <f t="shared" si="49"/>
        <v>1225</v>
      </c>
      <c r="M854" s="31">
        <f t="shared" si="50"/>
        <v>67.375</v>
      </c>
      <c r="N854" s="35">
        <f t="shared" si="51"/>
        <v>11057.130847608592</v>
      </c>
      <c r="AA854" s="40"/>
      <c r="AF854" s="39"/>
    </row>
    <row r="855" spans="2:32" x14ac:dyDescent="0.3">
      <c r="B855" s="42">
        <v>8419.4500000000007</v>
      </c>
      <c r="C855" s="31">
        <v>32</v>
      </c>
      <c r="D855" s="31">
        <v>2800</v>
      </c>
      <c r="E855" s="35">
        <v>394.84869825244556</v>
      </c>
      <c r="F855" s="31">
        <v>38</v>
      </c>
      <c r="G855" s="31" t="s">
        <v>32</v>
      </c>
      <c r="H855" s="41">
        <v>7737.603031582943</v>
      </c>
      <c r="J855" s="40"/>
      <c r="K855" s="31">
        <f t="shared" si="48"/>
        <v>269.47030716047448</v>
      </c>
      <c r="L855" s="31">
        <f t="shared" si="49"/>
        <v>1024</v>
      </c>
      <c r="M855" s="31">
        <f t="shared" si="50"/>
        <v>89.6</v>
      </c>
      <c r="N855" s="35">
        <f t="shared" si="51"/>
        <v>7737.603031582943</v>
      </c>
      <c r="AA855" s="40"/>
      <c r="AF855" s="39"/>
    </row>
    <row r="856" spans="2:32" x14ac:dyDescent="0.3">
      <c r="B856" s="42">
        <v>9149.3799999999992</v>
      </c>
      <c r="C856" s="31">
        <v>29</v>
      </c>
      <c r="D856" s="31">
        <v>2800</v>
      </c>
      <c r="E856" s="35">
        <v>206.2987353742366</v>
      </c>
      <c r="F856" s="31">
        <v>41</v>
      </c>
      <c r="G856" s="31" t="s">
        <v>32</v>
      </c>
      <c r="H856" s="41">
        <v>8168.4218763497511</v>
      </c>
      <c r="J856" s="40"/>
      <c r="K856" s="31">
        <f t="shared" si="48"/>
        <v>556.47456971438453</v>
      </c>
      <c r="L856" s="31">
        <f t="shared" si="49"/>
        <v>841</v>
      </c>
      <c r="M856" s="31">
        <f t="shared" si="50"/>
        <v>81.2</v>
      </c>
      <c r="N856" s="35">
        <f t="shared" si="51"/>
        <v>8168.4218763497511</v>
      </c>
      <c r="AA856" s="40"/>
      <c r="AF856" s="39"/>
    </row>
    <row r="857" spans="2:32" x14ac:dyDescent="0.3">
      <c r="B857" s="42">
        <v>12621.73</v>
      </c>
      <c r="C857" s="31">
        <v>25</v>
      </c>
      <c r="D857" s="31">
        <v>6300</v>
      </c>
      <c r="E857" s="35">
        <v>662.24527199256988</v>
      </c>
      <c r="F857" s="31">
        <v>50</v>
      </c>
      <c r="G857" s="31" t="s">
        <v>32</v>
      </c>
      <c r="H857" s="41">
        <v>11708.952214811787</v>
      </c>
      <c r="J857" s="40"/>
      <c r="K857" s="31">
        <f t="shared" ref="K857:K920" si="52">D857*F857/E857</f>
        <v>475.65458497306446</v>
      </c>
      <c r="L857" s="31">
        <f t="shared" ref="L857:L920" si="53">IF(G857="F",0,C857^2)</f>
        <v>625</v>
      </c>
      <c r="M857" s="31">
        <f t="shared" ref="M857:M920" si="54">C857*D857/1000</f>
        <v>157.5</v>
      </c>
      <c r="N857" s="35">
        <f t="shared" ref="N857:N920" si="55">H857</f>
        <v>11708.952214811787</v>
      </c>
      <c r="AA857" s="40"/>
      <c r="AF857" s="39"/>
    </row>
    <row r="858" spans="2:32" x14ac:dyDescent="0.3">
      <c r="B858" s="42">
        <v>13553.42</v>
      </c>
      <c r="C858" s="31">
        <v>29</v>
      </c>
      <c r="D858" s="31">
        <v>2800</v>
      </c>
      <c r="E858" s="35">
        <v>197.96343293487351</v>
      </c>
      <c r="F858" s="31">
        <v>46</v>
      </c>
      <c r="G858" s="31" t="s">
        <v>33</v>
      </c>
      <c r="H858" s="41">
        <v>12705.169368857645</v>
      </c>
      <c r="J858" s="40"/>
      <c r="K858" s="31">
        <f t="shared" si="52"/>
        <v>650.6252093656758</v>
      </c>
      <c r="L858" s="31">
        <f t="shared" si="53"/>
        <v>0</v>
      </c>
      <c r="M858" s="31">
        <f t="shared" si="54"/>
        <v>81.2</v>
      </c>
      <c r="N858" s="35">
        <f t="shared" si="55"/>
        <v>12705.169368857645</v>
      </c>
      <c r="AA858" s="40"/>
      <c r="AF858" s="39"/>
    </row>
    <row r="859" spans="2:32" x14ac:dyDescent="0.3">
      <c r="B859" s="42">
        <v>16334.85</v>
      </c>
      <c r="C859" s="31">
        <v>31</v>
      </c>
      <c r="D859" s="31">
        <v>2800</v>
      </c>
      <c r="E859" s="35">
        <v>343.82208355259411</v>
      </c>
      <c r="F859" s="31">
        <v>39</v>
      </c>
      <c r="G859" s="31" t="s">
        <v>32</v>
      </c>
      <c r="H859" s="41">
        <v>15608.168430850092</v>
      </c>
      <c r="J859" s="40"/>
      <c r="K859" s="31">
        <f t="shared" si="52"/>
        <v>317.60612602795709</v>
      </c>
      <c r="L859" s="31">
        <f t="shared" si="53"/>
        <v>961</v>
      </c>
      <c r="M859" s="31">
        <f t="shared" si="54"/>
        <v>86.8</v>
      </c>
      <c r="N859" s="35">
        <f t="shared" si="55"/>
        <v>15608.168430850092</v>
      </c>
      <c r="AA859" s="40"/>
      <c r="AF859" s="39"/>
    </row>
    <row r="860" spans="2:32" x14ac:dyDescent="0.3">
      <c r="B860" s="42">
        <v>5627.66</v>
      </c>
      <c r="C860" s="31">
        <v>34</v>
      </c>
      <c r="D860" s="31">
        <v>1050</v>
      </c>
      <c r="E860" s="35">
        <v>92.599277646432142</v>
      </c>
      <c r="F860" s="31">
        <v>50</v>
      </c>
      <c r="G860" s="31" t="s">
        <v>33</v>
      </c>
      <c r="H860" s="41">
        <v>4886.3301061063603</v>
      </c>
      <c r="J860" s="40"/>
      <c r="K860" s="31">
        <f t="shared" si="52"/>
        <v>566.95906635965889</v>
      </c>
      <c r="L860" s="31">
        <f t="shared" si="53"/>
        <v>0</v>
      </c>
      <c r="M860" s="31">
        <f t="shared" si="54"/>
        <v>35.700000000000003</v>
      </c>
      <c r="N860" s="35">
        <f t="shared" si="55"/>
        <v>4886.3301061063603</v>
      </c>
      <c r="AA860" s="40"/>
      <c r="AF860" s="39"/>
    </row>
    <row r="861" spans="2:32" x14ac:dyDescent="0.3">
      <c r="B861" s="42">
        <v>5679.72</v>
      </c>
      <c r="C861" s="31">
        <v>39</v>
      </c>
      <c r="D861" s="31">
        <v>1050</v>
      </c>
      <c r="E861" s="35">
        <v>117.21281454130153</v>
      </c>
      <c r="F861" s="31">
        <v>26</v>
      </c>
      <c r="G861" s="31" t="s">
        <v>32</v>
      </c>
      <c r="H861" s="41">
        <v>4836.1676483132924</v>
      </c>
      <c r="J861" s="40"/>
      <c r="K861" s="31">
        <f t="shared" si="52"/>
        <v>232.9096874504321</v>
      </c>
      <c r="L861" s="31">
        <f t="shared" si="53"/>
        <v>1521</v>
      </c>
      <c r="M861" s="31">
        <f t="shared" si="54"/>
        <v>40.950000000000003</v>
      </c>
      <c r="N861" s="35">
        <f t="shared" si="55"/>
        <v>4836.1676483132924</v>
      </c>
      <c r="AA861" s="40"/>
      <c r="AF861" s="39"/>
    </row>
    <row r="862" spans="2:32" x14ac:dyDescent="0.3">
      <c r="B862" s="42">
        <v>15553.09</v>
      </c>
      <c r="C862" s="31">
        <v>29</v>
      </c>
      <c r="D862" s="31">
        <v>4550</v>
      </c>
      <c r="E862" s="35">
        <v>335.23544498313447</v>
      </c>
      <c r="F862" s="31">
        <v>46</v>
      </c>
      <c r="G862" s="31" t="s">
        <v>33</v>
      </c>
      <c r="H862" s="41">
        <v>14733.505912517099</v>
      </c>
      <c r="J862" s="40"/>
      <c r="K862" s="31">
        <f t="shared" si="52"/>
        <v>624.33732211857784</v>
      </c>
      <c r="L862" s="31">
        <f t="shared" si="53"/>
        <v>0</v>
      </c>
      <c r="M862" s="31">
        <f t="shared" si="54"/>
        <v>131.94999999999999</v>
      </c>
      <c r="N862" s="35">
        <f t="shared" si="55"/>
        <v>14733.505912517099</v>
      </c>
      <c r="AA862" s="40"/>
      <c r="AF862" s="39"/>
    </row>
    <row r="863" spans="2:32" x14ac:dyDescent="0.3">
      <c r="B863" s="42">
        <v>2242.38</v>
      </c>
      <c r="C863" s="31">
        <v>24</v>
      </c>
      <c r="D863" s="31">
        <v>1050</v>
      </c>
      <c r="E863" s="35">
        <v>66.067133706329145</v>
      </c>
      <c r="F863" s="31">
        <v>36</v>
      </c>
      <c r="G863" s="31" t="s">
        <v>33</v>
      </c>
      <c r="H863" s="41">
        <v>1464.1095271466029</v>
      </c>
      <c r="J863" s="40"/>
      <c r="K863" s="31">
        <f t="shared" si="52"/>
        <v>572.14529947708036</v>
      </c>
      <c r="L863" s="31">
        <f t="shared" si="53"/>
        <v>0</v>
      </c>
      <c r="M863" s="31">
        <f t="shared" si="54"/>
        <v>25.2</v>
      </c>
      <c r="N863" s="35">
        <f t="shared" si="55"/>
        <v>1464.1095271466029</v>
      </c>
      <c r="AA863" s="40"/>
      <c r="AF863" s="39"/>
    </row>
    <row r="864" spans="2:32" x14ac:dyDescent="0.3">
      <c r="B864" s="42">
        <v>18544.009999999998</v>
      </c>
      <c r="C864" s="31">
        <v>35</v>
      </c>
      <c r="D864" s="31">
        <v>2800</v>
      </c>
      <c r="E864" s="35">
        <v>356.60808324248256</v>
      </c>
      <c r="F864" s="31">
        <v>35</v>
      </c>
      <c r="G864" s="31" t="s">
        <v>32</v>
      </c>
      <c r="H864" s="41">
        <v>17795.825756285427</v>
      </c>
      <c r="J864" s="40"/>
      <c r="K864" s="31">
        <f t="shared" si="52"/>
        <v>274.81149364010071</v>
      </c>
      <c r="L864" s="31">
        <f t="shared" si="53"/>
        <v>1225</v>
      </c>
      <c r="M864" s="31">
        <f t="shared" si="54"/>
        <v>98</v>
      </c>
      <c r="N864" s="35">
        <f t="shared" si="55"/>
        <v>17795.825756285427</v>
      </c>
      <c r="AA864" s="40"/>
      <c r="AF864" s="39"/>
    </row>
    <row r="865" spans="2:32" x14ac:dyDescent="0.3">
      <c r="B865" s="42">
        <v>8583.9</v>
      </c>
      <c r="C865" s="31">
        <v>31</v>
      </c>
      <c r="D865" s="31">
        <v>2275</v>
      </c>
      <c r="E865" s="35">
        <v>160.84555374392633</v>
      </c>
      <c r="F865" s="31">
        <v>49</v>
      </c>
      <c r="G865" s="31" t="s">
        <v>33</v>
      </c>
      <c r="H865" s="41">
        <v>7660.5019211421277</v>
      </c>
      <c r="J865" s="40"/>
      <c r="K865" s="31">
        <f t="shared" si="52"/>
        <v>693.05614861740867</v>
      </c>
      <c r="L865" s="31">
        <f t="shared" si="53"/>
        <v>0</v>
      </c>
      <c r="M865" s="31">
        <f t="shared" si="54"/>
        <v>70.525000000000006</v>
      </c>
      <c r="N865" s="35">
        <f t="shared" si="55"/>
        <v>7660.5019211421277</v>
      </c>
      <c r="AA865" s="40"/>
      <c r="AF865" s="39"/>
    </row>
    <row r="866" spans="2:32" x14ac:dyDescent="0.3">
      <c r="B866" s="42">
        <v>10571.28</v>
      </c>
      <c r="C866" s="31">
        <v>42</v>
      </c>
      <c r="D866" s="31">
        <v>1050</v>
      </c>
      <c r="E866" s="35">
        <v>117.21074458606211</v>
      </c>
      <c r="F866" s="31">
        <v>28</v>
      </c>
      <c r="G866" s="31" t="s">
        <v>32</v>
      </c>
      <c r="H866" s="41">
        <v>9671.9297711018025</v>
      </c>
      <c r="J866" s="40"/>
      <c r="K866" s="31">
        <f t="shared" si="52"/>
        <v>250.83024686711227</v>
      </c>
      <c r="L866" s="31">
        <f t="shared" si="53"/>
        <v>1764</v>
      </c>
      <c r="M866" s="31">
        <f t="shared" si="54"/>
        <v>44.1</v>
      </c>
      <c r="N866" s="35">
        <f t="shared" si="55"/>
        <v>9671.9297711018025</v>
      </c>
      <c r="AA866" s="40"/>
      <c r="AF866" s="39"/>
    </row>
    <row r="867" spans="2:32" x14ac:dyDescent="0.3">
      <c r="B867" s="42">
        <v>6567.67</v>
      </c>
      <c r="C867" s="31">
        <v>23</v>
      </c>
      <c r="D867" s="31">
        <v>2800</v>
      </c>
      <c r="E867" s="35">
        <v>191.71251822436523</v>
      </c>
      <c r="F867" s="31">
        <v>47</v>
      </c>
      <c r="G867" s="31" t="s">
        <v>32</v>
      </c>
      <c r="H867" s="41">
        <v>5546.0376221199185</v>
      </c>
      <c r="J867" s="40"/>
      <c r="K867" s="31">
        <f t="shared" si="52"/>
        <v>686.4444806154271</v>
      </c>
      <c r="L867" s="31">
        <f t="shared" si="53"/>
        <v>529</v>
      </c>
      <c r="M867" s="31">
        <f t="shared" si="54"/>
        <v>64.400000000000006</v>
      </c>
      <c r="N867" s="35">
        <f t="shared" si="55"/>
        <v>5546.0376221199185</v>
      </c>
      <c r="AA867" s="40"/>
      <c r="AF867" s="39"/>
    </row>
    <row r="868" spans="2:32" x14ac:dyDescent="0.3">
      <c r="B868" s="42">
        <v>9668.56</v>
      </c>
      <c r="C868" s="31">
        <v>29</v>
      </c>
      <c r="D868" s="31">
        <v>2800</v>
      </c>
      <c r="E868" s="35">
        <v>179.96740824651974</v>
      </c>
      <c r="F868" s="31">
        <v>31</v>
      </c>
      <c r="G868" s="31" t="s">
        <v>32</v>
      </c>
      <c r="H868" s="41">
        <v>8727.7722665222627</v>
      </c>
      <c r="J868" s="40"/>
      <c r="K868" s="31">
        <f t="shared" si="52"/>
        <v>482.30955174450906</v>
      </c>
      <c r="L868" s="31">
        <f t="shared" si="53"/>
        <v>841</v>
      </c>
      <c r="M868" s="31">
        <f t="shared" si="54"/>
        <v>81.2</v>
      </c>
      <c r="N868" s="35">
        <f t="shared" si="55"/>
        <v>8727.7722665222627</v>
      </c>
      <c r="AA868" s="40"/>
      <c r="AF868" s="39"/>
    </row>
    <row r="869" spans="2:32" x14ac:dyDescent="0.3">
      <c r="B869" s="42">
        <v>2488.5700000000002</v>
      </c>
      <c r="C869" s="31">
        <v>26</v>
      </c>
      <c r="D869" s="31">
        <v>1050</v>
      </c>
      <c r="E869" s="35">
        <v>111.59679713795552</v>
      </c>
      <c r="F869" s="31">
        <v>44</v>
      </c>
      <c r="G869" s="31" t="s">
        <v>32</v>
      </c>
      <c r="H869" s="41">
        <v>1707.4637335900472</v>
      </c>
      <c r="J869" s="40"/>
      <c r="K869" s="31">
        <f t="shared" si="52"/>
        <v>413.9903759324539</v>
      </c>
      <c r="L869" s="31">
        <f t="shared" si="53"/>
        <v>676</v>
      </c>
      <c r="M869" s="31">
        <f t="shared" si="54"/>
        <v>27.3</v>
      </c>
      <c r="N869" s="35">
        <f t="shared" si="55"/>
        <v>1707.4637335900472</v>
      </c>
      <c r="AA869" s="40"/>
      <c r="AF869" s="39"/>
    </row>
    <row r="870" spans="2:32" x14ac:dyDescent="0.3">
      <c r="B870" s="42">
        <v>5729.16</v>
      </c>
      <c r="C870" s="31">
        <v>23</v>
      </c>
      <c r="D870" s="31">
        <v>1925</v>
      </c>
      <c r="E870" s="35">
        <v>112.0063302589009</v>
      </c>
      <c r="F870" s="31">
        <v>50</v>
      </c>
      <c r="G870" s="31" t="s">
        <v>32</v>
      </c>
      <c r="H870" s="41">
        <v>4487.1237718738266</v>
      </c>
      <c r="J870" s="40"/>
      <c r="K870" s="31">
        <f t="shared" si="52"/>
        <v>859.32643072511712</v>
      </c>
      <c r="L870" s="31">
        <f t="shared" si="53"/>
        <v>529</v>
      </c>
      <c r="M870" s="31">
        <f t="shared" si="54"/>
        <v>44.274999999999999</v>
      </c>
      <c r="N870" s="35">
        <f t="shared" si="55"/>
        <v>4487.1237718738266</v>
      </c>
      <c r="AA870" s="40"/>
      <c r="AF870" s="39"/>
    </row>
    <row r="871" spans="2:32" x14ac:dyDescent="0.3">
      <c r="B871" s="42">
        <v>12664.85</v>
      </c>
      <c r="C871" s="31">
        <v>38</v>
      </c>
      <c r="D871" s="31">
        <v>1925</v>
      </c>
      <c r="E871" s="35">
        <v>219.18770667350014</v>
      </c>
      <c r="F871" s="31">
        <v>37</v>
      </c>
      <c r="G871" s="31" t="s">
        <v>32</v>
      </c>
      <c r="H871" s="41">
        <v>11714.374355925054</v>
      </c>
      <c r="J871" s="40"/>
      <c r="K871" s="31">
        <f t="shared" si="52"/>
        <v>324.94979340285749</v>
      </c>
      <c r="L871" s="31">
        <f t="shared" si="53"/>
        <v>1444</v>
      </c>
      <c r="M871" s="31">
        <f t="shared" si="54"/>
        <v>73.150000000000006</v>
      </c>
      <c r="N871" s="35">
        <f t="shared" si="55"/>
        <v>11714.374355925054</v>
      </c>
      <c r="AA871" s="40"/>
      <c r="AF871" s="39"/>
    </row>
    <row r="872" spans="2:32" x14ac:dyDescent="0.3">
      <c r="B872" s="42">
        <v>4622.49</v>
      </c>
      <c r="C872" s="31">
        <v>38</v>
      </c>
      <c r="D872" s="31">
        <v>1050</v>
      </c>
      <c r="E872" s="35">
        <v>108.68872413834795</v>
      </c>
      <c r="F872" s="31">
        <v>22</v>
      </c>
      <c r="G872" s="31" t="s">
        <v>32</v>
      </c>
      <c r="H872" s="41">
        <v>3821.8998597087657</v>
      </c>
      <c r="J872" s="40"/>
      <c r="K872" s="31">
        <f t="shared" si="52"/>
        <v>212.53354644771079</v>
      </c>
      <c r="L872" s="31">
        <f t="shared" si="53"/>
        <v>1444</v>
      </c>
      <c r="M872" s="31">
        <f t="shared" si="54"/>
        <v>39.9</v>
      </c>
      <c r="N872" s="35">
        <f t="shared" si="55"/>
        <v>3821.8998597087657</v>
      </c>
      <c r="AA872" s="40"/>
      <c r="AF872" s="39"/>
    </row>
    <row r="873" spans="2:32" x14ac:dyDescent="0.3">
      <c r="B873" s="42">
        <v>7638.02</v>
      </c>
      <c r="C873" s="31">
        <v>31</v>
      </c>
      <c r="D873" s="31">
        <v>1925</v>
      </c>
      <c r="E873" s="35">
        <v>149.70952120227429</v>
      </c>
      <c r="F873" s="31">
        <v>44</v>
      </c>
      <c r="G873" s="31" t="s">
        <v>32</v>
      </c>
      <c r="H873" s="41">
        <v>6563.7156038792091</v>
      </c>
      <c r="J873" s="40"/>
      <c r="K873" s="31">
        <f t="shared" si="52"/>
        <v>565.76227964526606</v>
      </c>
      <c r="L873" s="31">
        <f t="shared" si="53"/>
        <v>961</v>
      </c>
      <c r="M873" s="31">
        <f t="shared" si="54"/>
        <v>59.674999999999997</v>
      </c>
      <c r="N873" s="35">
        <f t="shared" si="55"/>
        <v>6563.7156038792091</v>
      </c>
      <c r="AA873" s="40"/>
      <c r="AF873" s="39"/>
    </row>
    <row r="874" spans="2:32" x14ac:dyDescent="0.3">
      <c r="B874" s="42">
        <v>8309.43</v>
      </c>
      <c r="C874" s="31">
        <v>28</v>
      </c>
      <c r="D874" s="31">
        <v>2800</v>
      </c>
      <c r="E874" s="35">
        <v>184.70351415651069</v>
      </c>
      <c r="F874" s="31">
        <v>47</v>
      </c>
      <c r="G874" s="31" t="s">
        <v>33</v>
      </c>
      <c r="H874" s="41">
        <v>7315.4116589083433</v>
      </c>
      <c r="J874" s="40"/>
      <c r="K874" s="31">
        <f t="shared" si="52"/>
        <v>712.49321162610465</v>
      </c>
      <c r="L874" s="31">
        <f t="shared" si="53"/>
        <v>0</v>
      </c>
      <c r="M874" s="31">
        <f t="shared" si="54"/>
        <v>78.400000000000006</v>
      </c>
      <c r="N874" s="35">
        <f t="shared" si="55"/>
        <v>7315.4116589083433</v>
      </c>
      <c r="AA874" s="40"/>
      <c r="AF874" s="39"/>
    </row>
    <row r="875" spans="2:32" x14ac:dyDescent="0.3">
      <c r="B875" s="42">
        <v>8391.4599999999991</v>
      </c>
      <c r="C875" s="31">
        <v>29</v>
      </c>
      <c r="D875" s="31">
        <v>2800</v>
      </c>
      <c r="E875" s="35">
        <v>187.54498333058373</v>
      </c>
      <c r="F875" s="31">
        <v>41</v>
      </c>
      <c r="G875" s="31" t="s">
        <v>32</v>
      </c>
      <c r="H875" s="41">
        <v>7288.9843140604589</v>
      </c>
      <c r="J875" s="40"/>
      <c r="K875" s="31">
        <f t="shared" si="52"/>
        <v>612.11981233133361</v>
      </c>
      <c r="L875" s="31">
        <f t="shared" si="53"/>
        <v>841</v>
      </c>
      <c r="M875" s="31">
        <f t="shared" si="54"/>
        <v>81.2</v>
      </c>
      <c r="N875" s="35">
        <f t="shared" si="55"/>
        <v>7288.9843140604589</v>
      </c>
      <c r="AA875" s="40"/>
      <c r="AF875" s="39"/>
    </row>
    <row r="876" spans="2:32" x14ac:dyDescent="0.3">
      <c r="B876" s="42">
        <v>13683.51</v>
      </c>
      <c r="C876" s="31">
        <v>40</v>
      </c>
      <c r="D876" s="31">
        <v>1050</v>
      </c>
      <c r="E876" s="35">
        <v>242.61485210055804</v>
      </c>
      <c r="F876" s="31">
        <v>35</v>
      </c>
      <c r="G876" s="31" t="s">
        <v>32</v>
      </c>
      <c r="H876" s="41">
        <v>12916.639348413828</v>
      </c>
      <c r="J876" s="40"/>
      <c r="K876" s="31">
        <f t="shared" si="52"/>
        <v>151.47465079659676</v>
      </c>
      <c r="L876" s="31">
        <f t="shared" si="53"/>
        <v>1600</v>
      </c>
      <c r="M876" s="31">
        <f t="shared" si="54"/>
        <v>42</v>
      </c>
      <c r="N876" s="35">
        <f t="shared" si="55"/>
        <v>12916.639348413828</v>
      </c>
      <c r="AA876" s="40"/>
      <c r="AF876" s="39"/>
    </row>
    <row r="877" spans="2:32" x14ac:dyDescent="0.3">
      <c r="B877" s="42">
        <v>6910.63</v>
      </c>
      <c r="C877" s="31">
        <v>28</v>
      </c>
      <c r="D877" s="31">
        <v>2800</v>
      </c>
      <c r="E877" s="35">
        <v>232.00074885014308</v>
      </c>
      <c r="F877" s="31">
        <v>47</v>
      </c>
      <c r="G877" s="31" t="s">
        <v>32</v>
      </c>
      <c r="H877" s="41">
        <v>5891.9484770301797</v>
      </c>
      <c r="J877" s="40"/>
      <c r="K877" s="31">
        <f t="shared" si="52"/>
        <v>567.23954837320275</v>
      </c>
      <c r="L877" s="31">
        <f t="shared" si="53"/>
        <v>784</v>
      </c>
      <c r="M877" s="31">
        <f t="shared" si="54"/>
        <v>78.400000000000006</v>
      </c>
      <c r="N877" s="35">
        <f t="shared" si="55"/>
        <v>5891.9484770301797</v>
      </c>
      <c r="AA877" s="40"/>
      <c r="AF877" s="39"/>
    </row>
    <row r="878" spans="2:32" x14ac:dyDescent="0.3">
      <c r="B878" s="42">
        <v>10415.14</v>
      </c>
      <c r="C878" s="31">
        <v>27</v>
      </c>
      <c r="D878" s="31">
        <v>2800</v>
      </c>
      <c r="E878" s="35">
        <v>272.78825025481115</v>
      </c>
      <c r="F878" s="31">
        <v>38</v>
      </c>
      <c r="G878" s="31" t="s">
        <v>32</v>
      </c>
      <c r="H878" s="41">
        <v>9661.7706332085054</v>
      </c>
      <c r="J878" s="40"/>
      <c r="K878" s="31">
        <f t="shared" si="52"/>
        <v>390.04612515609415</v>
      </c>
      <c r="L878" s="31">
        <f t="shared" si="53"/>
        <v>729</v>
      </c>
      <c r="M878" s="31">
        <f t="shared" si="54"/>
        <v>75.599999999999994</v>
      </c>
      <c r="N878" s="35">
        <f t="shared" si="55"/>
        <v>9661.7706332085054</v>
      </c>
      <c r="AA878" s="40"/>
      <c r="AF878" s="39"/>
    </row>
    <row r="879" spans="2:32" x14ac:dyDescent="0.3">
      <c r="B879" s="42">
        <v>4010.5</v>
      </c>
      <c r="C879" s="31">
        <v>31</v>
      </c>
      <c r="D879" s="31">
        <v>1050</v>
      </c>
      <c r="E879" s="35">
        <v>74.236409420273688</v>
      </c>
      <c r="F879" s="31">
        <v>49</v>
      </c>
      <c r="G879" s="31" t="s">
        <v>32</v>
      </c>
      <c r="H879" s="41">
        <v>2839.0851146616078</v>
      </c>
      <c r="J879" s="40"/>
      <c r="K879" s="31">
        <f t="shared" si="52"/>
        <v>693.05614861740867</v>
      </c>
      <c r="L879" s="31">
        <f t="shared" si="53"/>
        <v>961</v>
      </c>
      <c r="M879" s="31">
        <f t="shared" si="54"/>
        <v>32.549999999999997</v>
      </c>
      <c r="N879" s="35">
        <f t="shared" si="55"/>
        <v>2839.0851146616078</v>
      </c>
      <c r="AA879" s="40"/>
      <c r="AF879" s="39"/>
    </row>
    <row r="880" spans="2:32" x14ac:dyDescent="0.3">
      <c r="B880" s="42">
        <v>6644.9</v>
      </c>
      <c r="C880" s="31">
        <v>25</v>
      </c>
      <c r="D880" s="31">
        <v>2800</v>
      </c>
      <c r="E880" s="35">
        <v>178.07335967398745</v>
      </c>
      <c r="F880" s="31">
        <v>45</v>
      </c>
      <c r="G880" s="31" t="s">
        <v>33</v>
      </c>
      <c r="H880" s="41">
        <v>5711.8185192879046</v>
      </c>
      <c r="J880" s="40"/>
      <c r="K880" s="31">
        <f t="shared" si="52"/>
        <v>707.57355412779236</v>
      </c>
      <c r="L880" s="31">
        <f t="shared" si="53"/>
        <v>0</v>
      </c>
      <c r="M880" s="31">
        <f t="shared" si="54"/>
        <v>70</v>
      </c>
      <c r="N880" s="35">
        <f t="shared" si="55"/>
        <v>5711.8185192879046</v>
      </c>
      <c r="AA880" s="40"/>
      <c r="AF880" s="39"/>
    </row>
    <row r="881" spans="2:32" x14ac:dyDescent="0.3">
      <c r="B881" s="42">
        <v>11206.08</v>
      </c>
      <c r="C881" s="31">
        <v>34</v>
      </c>
      <c r="D881" s="31">
        <v>1750</v>
      </c>
      <c r="E881" s="35">
        <v>136.0987976659938</v>
      </c>
      <c r="F881" s="31">
        <v>36</v>
      </c>
      <c r="G881" s="31" t="s">
        <v>33</v>
      </c>
      <c r="H881" s="41">
        <v>10614.155817423962</v>
      </c>
      <c r="J881" s="40"/>
      <c r="K881" s="31">
        <f t="shared" si="52"/>
        <v>462.89901953881429</v>
      </c>
      <c r="L881" s="31">
        <f t="shared" si="53"/>
        <v>0</v>
      </c>
      <c r="M881" s="31">
        <f t="shared" si="54"/>
        <v>59.5</v>
      </c>
      <c r="N881" s="35">
        <f t="shared" si="55"/>
        <v>10614.155817423962</v>
      </c>
      <c r="AA881" s="40"/>
      <c r="AF881" s="39"/>
    </row>
    <row r="882" spans="2:32" x14ac:dyDescent="0.3">
      <c r="B882" s="42">
        <v>9804.08</v>
      </c>
      <c r="C882" s="31">
        <v>30</v>
      </c>
      <c r="D882" s="31">
        <v>2800</v>
      </c>
      <c r="E882" s="35">
        <v>211.50809804364295</v>
      </c>
      <c r="F882" s="31">
        <v>40</v>
      </c>
      <c r="G882" s="31" t="s">
        <v>32</v>
      </c>
      <c r="H882" s="41">
        <v>8789.9206004943371</v>
      </c>
      <c r="J882" s="40"/>
      <c r="K882" s="31">
        <f t="shared" si="52"/>
        <v>529.53055242778328</v>
      </c>
      <c r="L882" s="31">
        <f t="shared" si="53"/>
        <v>900</v>
      </c>
      <c r="M882" s="31">
        <f t="shared" si="54"/>
        <v>84</v>
      </c>
      <c r="N882" s="35">
        <f t="shared" si="55"/>
        <v>8789.9206004943371</v>
      </c>
      <c r="AA882" s="40"/>
      <c r="AF882" s="39"/>
    </row>
    <row r="883" spans="2:32" x14ac:dyDescent="0.3">
      <c r="B883" s="42">
        <v>27893.41</v>
      </c>
      <c r="C883" s="31">
        <v>34</v>
      </c>
      <c r="D883" s="31">
        <v>6300</v>
      </c>
      <c r="E883" s="35">
        <v>464.68363101671054</v>
      </c>
      <c r="F883" s="31">
        <v>50</v>
      </c>
      <c r="G883" s="31" t="s">
        <v>32</v>
      </c>
      <c r="H883" s="41">
        <v>26610.166206463469</v>
      </c>
      <c r="J883" s="40"/>
      <c r="K883" s="31">
        <f t="shared" si="52"/>
        <v>677.88055996461867</v>
      </c>
      <c r="L883" s="31">
        <f t="shared" si="53"/>
        <v>1156</v>
      </c>
      <c r="M883" s="31">
        <f t="shared" si="54"/>
        <v>214.2</v>
      </c>
      <c r="N883" s="35">
        <f t="shared" si="55"/>
        <v>26610.166206463469</v>
      </c>
      <c r="AA883" s="40"/>
      <c r="AF883" s="39"/>
    </row>
    <row r="884" spans="2:32" x14ac:dyDescent="0.3">
      <c r="B884" s="42">
        <v>8114.99</v>
      </c>
      <c r="C884" s="31">
        <v>26</v>
      </c>
      <c r="D884" s="31">
        <v>2800</v>
      </c>
      <c r="E884" s="35">
        <v>197.96377969831761</v>
      </c>
      <c r="F884" s="31">
        <v>50</v>
      </c>
      <c r="G884" s="31" t="s">
        <v>32</v>
      </c>
      <c r="H884" s="41">
        <v>6983.839608113848</v>
      </c>
      <c r="J884" s="40"/>
      <c r="K884" s="31">
        <f t="shared" si="52"/>
        <v>707.20007575804937</v>
      </c>
      <c r="L884" s="31">
        <f t="shared" si="53"/>
        <v>676</v>
      </c>
      <c r="M884" s="31">
        <f t="shared" si="54"/>
        <v>72.8</v>
      </c>
      <c r="N884" s="35">
        <f t="shared" si="55"/>
        <v>6983.839608113848</v>
      </c>
      <c r="AA884" s="40"/>
      <c r="AF884" s="39"/>
    </row>
    <row r="885" spans="2:32" x14ac:dyDescent="0.3">
      <c r="B885" s="42">
        <v>1650.08</v>
      </c>
      <c r="C885" s="31">
        <v>23</v>
      </c>
      <c r="D885" s="31">
        <v>1050</v>
      </c>
      <c r="E885" s="35">
        <v>108.82662563519827</v>
      </c>
      <c r="F885" s="31">
        <v>47</v>
      </c>
      <c r="G885" s="31" t="s">
        <v>33</v>
      </c>
      <c r="H885" s="41">
        <v>1074.5151636563069</v>
      </c>
      <c r="J885" s="40"/>
      <c r="K885" s="31">
        <f t="shared" si="52"/>
        <v>453.47358435451218</v>
      </c>
      <c r="L885" s="31">
        <f t="shared" si="53"/>
        <v>0</v>
      </c>
      <c r="M885" s="31">
        <f t="shared" si="54"/>
        <v>24.15</v>
      </c>
      <c r="N885" s="35">
        <f t="shared" si="55"/>
        <v>1074.5151636563069</v>
      </c>
      <c r="AA885" s="40"/>
      <c r="AF885" s="39"/>
    </row>
    <row r="886" spans="2:32" x14ac:dyDescent="0.3">
      <c r="B886" s="42">
        <v>10381.030000000001</v>
      </c>
      <c r="C886" s="31">
        <v>29</v>
      </c>
      <c r="D886" s="31">
        <v>3500</v>
      </c>
      <c r="E886" s="35">
        <v>234.43122916322963</v>
      </c>
      <c r="F886" s="31">
        <v>41</v>
      </c>
      <c r="G886" s="31" t="s">
        <v>32</v>
      </c>
      <c r="H886" s="41">
        <v>9339.7792056763719</v>
      </c>
      <c r="J886" s="40"/>
      <c r="K886" s="31">
        <f t="shared" si="52"/>
        <v>612.11981233133372</v>
      </c>
      <c r="L886" s="31">
        <f t="shared" si="53"/>
        <v>841</v>
      </c>
      <c r="M886" s="31">
        <f t="shared" si="54"/>
        <v>101.5</v>
      </c>
      <c r="N886" s="35">
        <f t="shared" si="55"/>
        <v>9339.7792056763719</v>
      </c>
      <c r="AA886" s="40"/>
      <c r="AF886" s="39"/>
    </row>
    <row r="887" spans="2:32" x14ac:dyDescent="0.3">
      <c r="B887" s="42">
        <v>9623.24</v>
      </c>
      <c r="C887" s="31">
        <v>29</v>
      </c>
      <c r="D887" s="31">
        <v>2800</v>
      </c>
      <c r="E887" s="35">
        <v>179.96740824651974</v>
      </c>
      <c r="F887" s="31">
        <v>31</v>
      </c>
      <c r="G887" s="31" t="s">
        <v>32</v>
      </c>
      <c r="H887" s="41">
        <v>8727.7722665222627</v>
      </c>
      <c r="J887" s="40"/>
      <c r="K887" s="31">
        <f t="shared" si="52"/>
        <v>482.30955174450906</v>
      </c>
      <c r="L887" s="31">
        <f t="shared" si="53"/>
        <v>841</v>
      </c>
      <c r="M887" s="31">
        <f t="shared" si="54"/>
        <v>81.2</v>
      </c>
      <c r="N887" s="35">
        <f t="shared" si="55"/>
        <v>8727.7722665222627</v>
      </c>
      <c r="AA887" s="40"/>
      <c r="AF887" s="39"/>
    </row>
    <row r="888" spans="2:32" x14ac:dyDescent="0.3">
      <c r="B888" s="42">
        <v>4782</v>
      </c>
      <c r="C888" s="31">
        <v>44</v>
      </c>
      <c r="D888" s="31">
        <v>1050</v>
      </c>
      <c r="E888" s="35">
        <v>202.7692338680053</v>
      </c>
      <c r="F888" s="31">
        <v>11</v>
      </c>
      <c r="G888" s="31" t="s">
        <v>32</v>
      </c>
      <c r="H888" s="41">
        <v>4034.1878812568357</v>
      </c>
      <c r="J888" s="40"/>
      <c r="K888" s="31">
        <f t="shared" si="52"/>
        <v>56.961304137089108</v>
      </c>
      <c r="L888" s="31">
        <f t="shared" si="53"/>
        <v>1936</v>
      </c>
      <c r="M888" s="31">
        <f t="shared" si="54"/>
        <v>46.2</v>
      </c>
      <c r="N888" s="35">
        <f t="shared" si="55"/>
        <v>4034.1878812568357</v>
      </c>
      <c r="AA888" s="40"/>
      <c r="AF888" s="39"/>
    </row>
    <row r="889" spans="2:32" x14ac:dyDescent="0.3">
      <c r="B889" s="42">
        <v>9192.7199999999993</v>
      </c>
      <c r="C889" s="31">
        <v>29</v>
      </c>
      <c r="D889" s="31">
        <v>2800</v>
      </c>
      <c r="E889" s="35">
        <v>206.2987353742366</v>
      </c>
      <c r="F889" s="31">
        <v>41</v>
      </c>
      <c r="G889" s="31" t="s">
        <v>33</v>
      </c>
      <c r="H889" s="41">
        <v>8420.7218763497513</v>
      </c>
      <c r="J889" s="40"/>
      <c r="K889" s="31">
        <f t="shared" si="52"/>
        <v>556.47456971438453</v>
      </c>
      <c r="L889" s="31">
        <f t="shared" si="53"/>
        <v>0</v>
      </c>
      <c r="M889" s="31">
        <f t="shared" si="54"/>
        <v>81.2</v>
      </c>
      <c r="N889" s="35">
        <f t="shared" si="55"/>
        <v>8420.7218763497513</v>
      </c>
      <c r="AA889" s="40"/>
      <c r="AF889" s="39"/>
    </row>
    <row r="890" spans="2:32" x14ac:dyDescent="0.3">
      <c r="B890" s="42">
        <v>6357.56</v>
      </c>
      <c r="C890" s="31">
        <v>24</v>
      </c>
      <c r="D890" s="31">
        <v>2800</v>
      </c>
      <c r="E890" s="35">
        <v>176.17902321687768</v>
      </c>
      <c r="F890" s="31">
        <v>46</v>
      </c>
      <c r="G890" s="31" t="s">
        <v>33</v>
      </c>
      <c r="H890" s="41">
        <v>5358.6856586070344</v>
      </c>
      <c r="J890" s="40"/>
      <c r="K890" s="31">
        <f t="shared" si="52"/>
        <v>731.0745493318251</v>
      </c>
      <c r="L890" s="31">
        <f t="shared" si="53"/>
        <v>0</v>
      </c>
      <c r="M890" s="31">
        <f t="shared" si="54"/>
        <v>67.2</v>
      </c>
      <c r="N890" s="35">
        <f t="shared" si="55"/>
        <v>5358.6856586070344</v>
      </c>
      <c r="AA890" s="40"/>
      <c r="AF890" s="39"/>
    </row>
    <row r="891" spans="2:32" x14ac:dyDescent="0.3">
      <c r="B891" s="42">
        <v>10980.78</v>
      </c>
      <c r="C891" s="31">
        <v>31</v>
      </c>
      <c r="D891" s="31">
        <v>2800</v>
      </c>
      <c r="E891" s="35">
        <v>217.75930356694442</v>
      </c>
      <c r="F891" s="31">
        <v>44</v>
      </c>
      <c r="G891" s="31" t="s">
        <v>32</v>
      </c>
      <c r="H891" s="41">
        <v>9953.7125015694837</v>
      </c>
      <c r="J891" s="40"/>
      <c r="K891" s="31">
        <f t="shared" si="52"/>
        <v>565.76227964526606</v>
      </c>
      <c r="L891" s="31">
        <f t="shared" si="53"/>
        <v>961</v>
      </c>
      <c r="M891" s="31">
        <f t="shared" si="54"/>
        <v>86.8</v>
      </c>
      <c r="N891" s="35">
        <f t="shared" si="55"/>
        <v>9953.7125015694837</v>
      </c>
      <c r="AA891" s="40"/>
      <c r="AF891" s="39"/>
    </row>
    <row r="892" spans="2:32" x14ac:dyDescent="0.3">
      <c r="B892" s="42">
        <v>7587.3</v>
      </c>
      <c r="C892" s="31">
        <v>39</v>
      </c>
      <c r="D892" s="31">
        <v>1050</v>
      </c>
      <c r="E892" s="35">
        <v>117.21281454130153</v>
      </c>
      <c r="F892" s="31">
        <v>46</v>
      </c>
      <c r="G892" s="31" t="s">
        <v>33</v>
      </c>
      <c r="H892" s="41">
        <v>6989.7818452237234</v>
      </c>
      <c r="J892" s="40"/>
      <c r="K892" s="31">
        <f t="shared" si="52"/>
        <v>412.07098548922602</v>
      </c>
      <c r="L892" s="31">
        <f t="shared" si="53"/>
        <v>0</v>
      </c>
      <c r="M892" s="31">
        <f t="shared" si="54"/>
        <v>40.950000000000003</v>
      </c>
      <c r="N892" s="35">
        <f t="shared" si="55"/>
        <v>6989.7818452237234</v>
      </c>
      <c r="AA892" s="40"/>
      <c r="AF892" s="39"/>
    </row>
    <row r="893" spans="2:32" x14ac:dyDescent="0.3">
      <c r="B893" s="42">
        <v>7754.86</v>
      </c>
      <c r="C893" s="31">
        <v>40</v>
      </c>
      <c r="D893" s="31">
        <v>1050</v>
      </c>
      <c r="E893" s="35">
        <v>126.80231288784366</v>
      </c>
      <c r="F893" s="31">
        <v>40</v>
      </c>
      <c r="G893" s="31" t="s">
        <v>32</v>
      </c>
      <c r="H893" s="41">
        <v>6837.0430095021602</v>
      </c>
      <c r="J893" s="40"/>
      <c r="K893" s="31">
        <f t="shared" si="52"/>
        <v>331.22424223561995</v>
      </c>
      <c r="L893" s="31">
        <f t="shared" si="53"/>
        <v>1600</v>
      </c>
      <c r="M893" s="31">
        <f t="shared" si="54"/>
        <v>42</v>
      </c>
      <c r="N893" s="35">
        <f t="shared" si="55"/>
        <v>6837.0430095021602</v>
      </c>
      <c r="AA893" s="40"/>
      <c r="AF893" s="39"/>
    </row>
    <row r="894" spans="2:32" x14ac:dyDescent="0.3">
      <c r="B894" s="42">
        <v>5495.54</v>
      </c>
      <c r="C894" s="31">
        <v>36</v>
      </c>
      <c r="D894" s="31">
        <v>1050</v>
      </c>
      <c r="E894" s="35">
        <v>94.481718361478258</v>
      </c>
      <c r="F894" s="31">
        <v>39</v>
      </c>
      <c r="G894" s="31" t="s">
        <v>32</v>
      </c>
      <c r="H894" s="41">
        <v>4495.1146915078307</v>
      </c>
      <c r="J894" s="40"/>
      <c r="K894" s="31">
        <f t="shared" si="52"/>
        <v>433.41718070081146</v>
      </c>
      <c r="L894" s="31">
        <f t="shared" si="53"/>
        <v>1296</v>
      </c>
      <c r="M894" s="31">
        <f t="shared" si="54"/>
        <v>37.799999999999997</v>
      </c>
      <c r="N894" s="35">
        <f t="shared" si="55"/>
        <v>4495.1146915078307</v>
      </c>
      <c r="AA894" s="40"/>
      <c r="AF894" s="39"/>
    </row>
    <row r="895" spans="2:32" x14ac:dyDescent="0.3">
      <c r="B895" s="42">
        <v>18283.52</v>
      </c>
      <c r="C895" s="31">
        <v>38</v>
      </c>
      <c r="D895" s="31">
        <v>2800</v>
      </c>
      <c r="E895" s="35">
        <v>318.8184824341821</v>
      </c>
      <c r="F895" s="31">
        <v>37</v>
      </c>
      <c r="G895" s="31" t="s">
        <v>33</v>
      </c>
      <c r="H895" s="41">
        <v>17814.113911521494</v>
      </c>
      <c r="J895" s="40"/>
      <c r="K895" s="31">
        <f t="shared" si="52"/>
        <v>324.94979340285744</v>
      </c>
      <c r="L895" s="31">
        <f t="shared" si="53"/>
        <v>0</v>
      </c>
      <c r="M895" s="31">
        <f t="shared" si="54"/>
        <v>106.4</v>
      </c>
      <c r="N895" s="35">
        <f t="shared" si="55"/>
        <v>17814.113911521494</v>
      </c>
      <c r="AA895" s="40"/>
      <c r="AF895" s="39"/>
    </row>
    <row r="896" spans="2:32" x14ac:dyDescent="0.3">
      <c r="B896" s="42">
        <v>4193.41</v>
      </c>
      <c r="C896" s="31">
        <v>33</v>
      </c>
      <c r="D896" s="31">
        <v>1050</v>
      </c>
      <c r="E896" s="35">
        <v>80.274530325056091</v>
      </c>
      <c r="F896" s="31">
        <v>37</v>
      </c>
      <c r="G896" s="31" t="s">
        <v>32</v>
      </c>
      <c r="H896" s="41">
        <v>3193.0207275463017</v>
      </c>
      <c r="J896" s="40"/>
      <c r="K896" s="31">
        <f t="shared" si="52"/>
        <v>483.96421433653347</v>
      </c>
      <c r="L896" s="31">
        <f t="shared" si="53"/>
        <v>1089</v>
      </c>
      <c r="M896" s="31">
        <f t="shared" si="54"/>
        <v>34.65</v>
      </c>
      <c r="N896" s="35">
        <f t="shared" si="55"/>
        <v>3193.0207275463017</v>
      </c>
      <c r="AA896" s="40"/>
      <c r="AF896" s="39"/>
    </row>
    <row r="897" spans="2:32" x14ac:dyDescent="0.3">
      <c r="B897" s="42">
        <v>4927.24</v>
      </c>
      <c r="C897" s="31">
        <v>33</v>
      </c>
      <c r="D897" s="31">
        <v>1400</v>
      </c>
      <c r="E897" s="35">
        <v>174.14866963731865</v>
      </c>
      <c r="F897" s="31">
        <v>37</v>
      </c>
      <c r="G897" s="31" t="s">
        <v>32</v>
      </c>
      <c r="H897" s="41">
        <v>4190.9510379885551</v>
      </c>
      <c r="J897" s="40"/>
      <c r="K897" s="31">
        <f t="shared" si="52"/>
        <v>297.44700380358046</v>
      </c>
      <c r="L897" s="31">
        <f t="shared" si="53"/>
        <v>1089</v>
      </c>
      <c r="M897" s="31">
        <f t="shared" si="54"/>
        <v>46.2</v>
      </c>
      <c r="N897" s="35">
        <f t="shared" si="55"/>
        <v>4190.9510379885551</v>
      </c>
      <c r="AA897" s="40"/>
      <c r="AF897" s="39"/>
    </row>
    <row r="898" spans="2:32" x14ac:dyDescent="0.3">
      <c r="B898" s="42">
        <v>11188.88</v>
      </c>
      <c r="C898" s="31">
        <v>32</v>
      </c>
      <c r="D898" s="31">
        <v>2800</v>
      </c>
      <c r="E898" s="35">
        <v>226.09424352010078</v>
      </c>
      <c r="F898" s="31">
        <v>38</v>
      </c>
      <c r="G898" s="31" t="s">
        <v>32</v>
      </c>
      <c r="H898" s="41">
        <v>10214.470613397963</v>
      </c>
      <c r="J898" s="40"/>
      <c r="K898" s="31">
        <f t="shared" si="52"/>
        <v>470.60021672130972</v>
      </c>
      <c r="L898" s="31">
        <f t="shared" si="53"/>
        <v>1024</v>
      </c>
      <c r="M898" s="31">
        <f t="shared" si="54"/>
        <v>89.6</v>
      </c>
      <c r="N898" s="35">
        <f t="shared" si="55"/>
        <v>10214.470613397963</v>
      </c>
      <c r="AA898" s="40"/>
      <c r="AF898" s="39"/>
    </row>
    <row r="899" spans="2:32" x14ac:dyDescent="0.3">
      <c r="B899" s="42">
        <v>8806.49</v>
      </c>
      <c r="C899" s="31">
        <v>36</v>
      </c>
      <c r="D899" s="31">
        <v>1050</v>
      </c>
      <c r="E899" s="35">
        <v>80.273941164263491</v>
      </c>
      <c r="F899" s="31">
        <v>49</v>
      </c>
      <c r="G899" s="31" t="s">
        <v>33</v>
      </c>
      <c r="H899" s="41">
        <v>7929.5540568079687</v>
      </c>
      <c r="J899" s="40"/>
      <c r="K899" s="31">
        <f t="shared" si="52"/>
        <v>640.93028514345087</v>
      </c>
      <c r="L899" s="31">
        <f t="shared" si="53"/>
        <v>0</v>
      </c>
      <c r="M899" s="31">
        <f t="shared" si="54"/>
        <v>37.799999999999997</v>
      </c>
      <c r="N899" s="35">
        <f t="shared" si="55"/>
        <v>7929.5540568079687</v>
      </c>
      <c r="AA899" s="40"/>
      <c r="AF899" s="39"/>
    </row>
    <row r="900" spans="2:32" x14ac:dyDescent="0.3">
      <c r="B900" s="42">
        <v>6320.47</v>
      </c>
      <c r="C900" s="31">
        <v>38</v>
      </c>
      <c r="D900" s="31">
        <v>1050</v>
      </c>
      <c r="E900" s="35">
        <v>108.68872413834795</v>
      </c>
      <c r="F900" s="31">
        <v>37</v>
      </c>
      <c r="G900" s="31" t="s">
        <v>32</v>
      </c>
      <c r="H900" s="41">
        <v>5403.4179269068673</v>
      </c>
      <c r="J900" s="40"/>
      <c r="K900" s="31">
        <f t="shared" si="52"/>
        <v>357.44278266205907</v>
      </c>
      <c r="L900" s="31">
        <f t="shared" si="53"/>
        <v>1444</v>
      </c>
      <c r="M900" s="31">
        <f t="shared" si="54"/>
        <v>39.9</v>
      </c>
      <c r="N900" s="35">
        <f t="shared" si="55"/>
        <v>5403.4179269068673</v>
      </c>
      <c r="AA900" s="40"/>
      <c r="AF900" s="39"/>
    </row>
    <row r="901" spans="2:32" x14ac:dyDescent="0.3">
      <c r="B901" s="42">
        <v>17610.830000000002</v>
      </c>
      <c r="C901" s="31">
        <v>52</v>
      </c>
      <c r="D901" s="31">
        <v>1050</v>
      </c>
      <c r="E901" s="35">
        <v>428.2911088232126</v>
      </c>
      <c r="F901" s="31">
        <v>28</v>
      </c>
      <c r="G901" s="31" t="s">
        <v>33</v>
      </c>
      <c r="H901" s="41">
        <v>17418.916064945424</v>
      </c>
      <c r="J901" s="40"/>
      <c r="K901" s="31">
        <f t="shared" si="52"/>
        <v>68.644899215350165</v>
      </c>
      <c r="L901" s="31">
        <f t="shared" si="53"/>
        <v>0</v>
      </c>
      <c r="M901" s="31">
        <f t="shared" si="54"/>
        <v>54.6</v>
      </c>
      <c r="N901" s="35">
        <f t="shared" si="55"/>
        <v>17418.916064945424</v>
      </c>
      <c r="AA901" s="40"/>
      <c r="AF901" s="39"/>
    </row>
    <row r="902" spans="2:32" x14ac:dyDescent="0.3">
      <c r="B902" s="42">
        <v>3314.74</v>
      </c>
      <c r="C902" s="31">
        <v>27</v>
      </c>
      <c r="D902" s="31">
        <v>1050</v>
      </c>
      <c r="E902" s="35">
        <v>75.017819079958471</v>
      </c>
      <c r="F902" s="31">
        <v>50</v>
      </c>
      <c r="G902" s="31" t="s">
        <v>33</v>
      </c>
      <c r="H902" s="41">
        <v>2428.8572753581257</v>
      </c>
      <c r="J902" s="40"/>
      <c r="K902" s="31">
        <f t="shared" si="52"/>
        <v>699.83372809122011</v>
      </c>
      <c r="L902" s="31">
        <f t="shared" si="53"/>
        <v>0</v>
      </c>
      <c r="M902" s="31">
        <f t="shared" si="54"/>
        <v>28.35</v>
      </c>
      <c r="N902" s="35">
        <f t="shared" si="55"/>
        <v>2428.8572753581257</v>
      </c>
      <c r="AA902" s="40"/>
      <c r="AF902" s="39"/>
    </row>
    <row r="903" spans="2:32" x14ac:dyDescent="0.3">
      <c r="B903" s="42">
        <v>2843.83</v>
      </c>
      <c r="C903" s="31">
        <v>26</v>
      </c>
      <c r="D903" s="31">
        <v>1050</v>
      </c>
      <c r="E903" s="35">
        <v>67.487885557269266</v>
      </c>
      <c r="F903" s="31">
        <v>49</v>
      </c>
      <c r="G903" s="31" t="s">
        <v>32</v>
      </c>
      <c r="H903" s="41">
        <v>1648.8875230677372</v>
      </c>
      <c r="J903" s="40"/>
      <c r="K903" s="31">
        <f t="shared" si="52"/>
        <v>762.35904525917113</v>
      </c>
      <c r="L903" s="31">
        <f t="shared" si="53"/>
        <v>676</v>
      </c>
      <c r="M903" s="31">
        <f t="shared" si="54"/>
        <v>27.3</v>
      </c>
      <c r="N903" s="35">
        <f t="shared" si="55"/>
        <v>1648.8875230677372</v>
      </c>
      <c r="AA903" s="40"/>
      <c r="AF903" s="39"/>
    </row>
    <row r="904" spans="2:32" x14ac:dyDescent="0.3">
      <c r="B904" s="42">
        <v>14941.88</v>
      </c>
      <c r="C904" s="31">
        <v>40</v>
      </c>
      <c r="D904" s="31">
        <v>1400</v>
      </c>
      <c r="E904" s="35">
        <v>148.46784749955677</v>
      </c>
      <c r="F904" s="31">
        <v>35</v>
      </c>
      <c r="G904" s="31" t="s">
        <v>32</v>
      </c>
      <c r="H904" s="41">
        <v>14016.921620924211</v>
      </c>
      <c r="J904" s="40"/>
      <c r="K904" s="31">
        <f t="shared" si="52"/>
        <v>330.03778814902182</v>
      </c>
      <c r="L904" s="31">
        <f t="shared" si="53"/>
        <v>1600</v>
      </c>
      <c r="M904" s="31">
        <f t="shared" si="54"/>
        <v>56</v>
      </c>
      <c r="N904" s="35">
        <f t="shared" si="55"/>
        <v>14016.921620924211</v>
      </c>
      <c r="AA904" s="40"/>
      <c r="AF904" s="39"/>
    </row>
    <row r="905" spans="2:32" x14ac:dyDescent="0.3">
      <c r="B905" s="42">
        <v>19523.18</v>
      </c>
      <c r="C905" s="31">
        <v>40</v>
      </c>
      <c r="D905" s="31">
        <v>2800</v>
      </c>
      <c r="E905" s="35">
        <v>371.9510284725738</v>
      </c>
      <c r="F905" s="31">
        <v>30</v>
      </c>
      <c r="G905" s="31" t="s">
        <v>32</v>
      </c>
      <c r="H905" s="41">
        <v>18640.671093122386</v>
      </c>
      <c r="J905" s="40"/>
      <c r="K905" s="31">
        <f t="shared" si="52"/>
        <v>225.83618156655757</v>
      </c>
      <c r="L905" s="31">
        <f t="shared" si="53"/>
        <v>1600</v>
      </c>
      <c r="M905" s="31">
        <f t="shared" si="54"/>
        <v>112</v>
      </c>
      <c r="N905" s="35">
        <f t="shared" si="55"/>
        <v>18640.671093122386</v>
      </c>
      <c r="AA905" s="40"/>
      <c r="AF905" s="39"/>
    </row>
    <row r="906" spans="2:32" x14ac:dyDescent="0.3">
      <c r="B906" s="42">
        <v>4939.67</v>
      </c>
      <c r="C906" s="31">
        <v>34</v>
      </c>
      <c r="D906" s="31">
        <v>1050</v>
      </c>
      <c r="E906" s="35">
        <v>84.181525788936767</v>
      </c>
      <c r="F906" s="31">
        <v>46</v>
      </c>
      <c r="G906" s="31" t="s">
        <v>33</v>
      </c>
      <c r="H906" s="41">
        <v>4213.947023433363</v>
      </c>
      <c r="J906" s="40"/>
      <c r="K906" s="31">
        <f t="shared" si="52"/>
        <v>573.76009222141761</v>
      </c>
      <c r="L906" s="31">
        <f t="shared" si="53"/>
        <v>0</v>
      </c>
      <c r="M906" s="31">
        <f t="shared" si="54"/>
        <v>35.700000000000003</v>
      </c>
      <c r="N906" s="35">
        <f t="shared" si="55"/>
        <v>4213.947023433363</v>
      </c>
      <c r="AA906" s="40"/>
      <c r="AF906" s="39"/>
    </row>
    <row r="907" spans="2:32" x14ac:dyDescent="0.3">
      <c r="B907" s="42">
        <v>1391.9</v>
      </c>
      <c r="C907" s="31">
        <v>34</v>
      </c>
      <c r="D907" s="31">
        <v>175</v>
      </c>
      <c r="E907" s="35">
        <v>25.814729366045203</v>
      </c>
      <c r="F907" s="31">
        <v>35</v>
      </c>
      <c r="G907" s="31" t="s">
        <v>32</v>
      </c>
      <c r="H907" s="41">
        <v>730.50858847585073</v>
      </c>
      <c r="J907" s="40"/>
      <c r="K907" s="31">
        <f t="shared" si="52"/>
        <v>237.26764333452107</v>
      </c>
      <c r="L907" s="31">
        <f t="shared" si="53"/>
        <v>1156</v>
      </c>
      <c r="M907" s="31">
        <f t="shared" si="54"/>
        <v>5.95</v>
      </c>
      <c r="N907" s="35">
        <f t="shared" si="55"/>
        <v>730.50858847585073</v>
      </c>
      <c r="AA907" s="40"/>
      <c r="AF907" s="39"/>
    </row>
    <row r="908" spans="2:32" x14ac:dyDescent="0.3">
      <c r="B908" s="42">
        <v>2565.34</v>
      </c>
      <c r="C908" s="31">
        <v>24</v>
      </c>
      <c r="D908" s="31">
        <v>1050</v>
      </c>
      <c r="E908" s="35">
        <v>66.067133706329145</v>
      </c>
      <c r="F908" s="31">
        <v>50</v>
      </c>
      <c r="G908" s="31" t="s">
        <v>32</v>
      </c>
      <c r="H908" s="41">
        <v>1342.1161051300455</v>
      </c>
      <c r="J908" s="40"/>
      <c r="K908" s="31">
        <f t="shared" si="52"/>
        <v>794.64624927372279</v>
      </c>
      <c r="L908" s="31">
        <f t="shared" si="53"/>
        <v>576</v>
      </c>
      <c r="M908" s="31">
        <f t="shared" si="54"/>
        <v>25.2</v>
      </c>
      <c r="N908" s="35">
        <f t="shared" si="55"/>
        <v>1342.1161051300455</v>
      </c>
      <c r="AA908" s="40"/>
      <c r="AF908" s="39"/>
    </row>
    <row r="909" spans="2:32" x14ac:dyDescent="0.3">
      <c r="B909" s="42">
        <v>10275.040000000001</v>
      </c>
      <c r="C909" s="31">
        <v>30</v>
      </c>
      <c r="D909" s="31">
        <v>2800</v>
      </c>
      <c r="E909" s="35">
        <v>211.50809804364295</v>
      </c>
      <c r="F909" s="31">
        <v>45</v>
      </c>
      <c r="G909" s="31" t="s">
        <v>32</v>
      </c>
      <c r="H909" s="41">
        <v>9220.0162499530197</v>
      </c>
      <c r="J909" s="40"/>
      <c r="K909" s="31">
        <f t="shared" si="52"/>
        <v>595.72187148125624</v>
      </c>
      <c r="L909" s="31">
        <f t="shared" si="53"/>
        <v>900</v>
      </c>
      <c r="M909" s="31">
        <f t="shared" si="54"/>
        <v>84</v>
      </c>
      <c r="N909" s="35">
        <f t="shared" si="55"/>
        <v>9220.0162499530197</v>
      </c>
      <c r="AA909" s="40"/>
      <c r="AF909" s="39"/>
    </row>
    <row r="910" spans="2:32" x14ac:dyDescent="0.3">
      <c r="B910" s="42">
        <v>17499.060000000001</v>
      </c>
      <c r="C910" s="31">
        <v>28</v>
      </c>
      <c r="D910" s="31">
        <v>6300</v>
      </c>
      <c r="E910" s="35">
        <v>382.3373606327246</v>
      </c>
      <c r="F910" s="31">
        <v>50</v>
      </c>
      <c r="G910" s="31" t="s">
        <v>32</v>
      </c>
      <c r="H910" s="41">
        <v>16099.850580647224</v>
      </c>
      <c r="J910" s="40"/>
      <c r="K910" s="31">
        <f t="shared" si="52"/>
        <v>823.87972621537961</v>
      </c>
      <c r="L910" s="31">
        <f t="shared" si="53"/>
        <v>784</v>
      </c>
      <c r="M910" s="31">
        <f t="shared" si="54"/>
        <v>176.4</v>
      </c>
      <c r="N910" s="35">
        <f t="shared" si="55"/>
        <v>16099.850580647224</v>
      </c>
      <c r="AA910" s="40"/>
      <c r="AF910" s="39"/>
    </row>
    <row r="911" spans="2:32" x14ac:dyDescent="0.3">
      <c r="B911" s="42">
        <v>2703.62</v>
      </c>
      <c r="C911" s="31">
        <v>31</v>
      </c>
      <c r="D911" s="31">
        <v>1050</v>
      </c>
      <c r="E911" s="35">
        <v>74.236409420273688</v>
      </c>
      <c r="F911" s="31">
        <v>24</v>
      </c>
      <c r="G911" s="31" t="s">
        <v>32</v>
      </c>
      <c r="H911" s="41">
        <v>1945.1263888281665</v>
      </c>
      <c r="J911" s="40"/>
      <c r="K911" s="31">
        <f t="shared" si="52"/>
        <v>339.45607279220019</v>
      </c>
      <c r="L911" s="31">
        <f t="shared" si="53"/>
        <v>961</v>
      </c>
      <c r="M911" s="31">
        <f t="shared" si="54"/>
        <v>32.549999999999997</v>
      </c>
      <c r="N911" s="35">
        <f t="shared" si="55"/>
        <v>1945.1263888281665</v>
      </c>
      <c r="AA911" s="40"/>
      <c r="AF911" s="39"/>
    </row>
    <row r="912" spans="2:32" x14ac:dyDescent="0.3">
      <c r="B912" s="42">
        <v>6057.51</v>
      </c>
      <c r="C912" s="31">
        <v>23</v>
      </c>
      <c r="D912" s="31">
        <v>2800</v>
      </c>
      <c r="E912" s="35">
        <v>174.28469148108047</v>
      </c>
      <c r="F912" s="31">
        <v>47</v>
      </c>
      <c r="G912" s="31" t="s">
        <v>32</v>
      </c>
      <c r="H912" s="41">
        <v>4879.7141014013196</v>
      </c>
      <c r="J912" s="40"/>
      <c r="K912" s="31">
        <f t="shared" si="52"/>
        <v>755.08639847628774</v>
      </c>
      <c r="L912" s="31">
        <f t="shared" si="53"/>
        <v>529</v>
      </c>
      <c r="M912" s="31">
        <f t="shared" si="54"/>
        <v>64.400000000000006</v>
      </c>
      <c r="N912" s="35">
        <f t="shared" si="55"/>
        <v>4879.7141014013196</v>
      </c>
      <c r="AA912" s="40"/>
      <c r="AF912" s="39"/>
    </row>
    <row r="913" spans="2:32" x14ac:dyDescent="0.3">
      <c r="B913" s="42">
        <v>15765.56</v>
      </c>
      <c r="C913" s="31">
        <v>29</v>
      </c>
      <c r="D913" s="31">
        <v>2800</v>
      </c>
      <c r="E913" s="35">
        <v>359.44933135985696</v>
      </c>
      <c r="F913" s="31">
        <v>41</v>
      </c>
      <c r="G913" s="31" t="s">
        <v>32</v>
      </c>
      <c r="H913" s="41">
        <v>15042.286214731728</v>
      </c>
      <c r="J913" s="40"/>
      <c r="K913" s="31">
        <f t="shared" si="52"/>
        <v>319.37741980404411</v>
      </c>
      <c r="L913" s="31">
        <f t="shared" si="53"/>
        <v>841</v>
      </c>
      <c r="M913" s="31">
        <f t="shared" si="54"/>
        <v>81.2</v>
      </c>
      <c r="N913" s="35">
        <f t="shared" si="55"/>
        <v>15042.286214731728</v>
      </c>
      <c r="AA913" s="40"/>
      <c r="AF913" s="39"/>
    </row>
    <row r="914" spans="2:32" x14ac:dyDescent="0.3">
      <c r="B914" s="42">
        <v>24735.98</v>
      </c>
      <c r="C914" s="31">
        <v>32</v>
      </c>
      <c r="D914" s="31">
        <v>4550</v>
      </c>
      <c r="E914" s="35">
        <v>406.29006651836181</v>
      </c>
      <c r="F914" s="31">
        <v>38</v>
      </c>
      <c r="G914" s="31" t="s">
        <v>33</v>
      </c>
      <c r="H914" s="41">
        <v>24100.839065452044</v>
      </c>
      <c r="J914" s="40"/>
      <c r="K914" s="31">
        <f t="shared" si="52"/>
        <v>425.55802922192777</v>
      </c>
      <c r="L914" s="31">
        <f t="shared" si="53"/>
        <v>0</v>
      </c>
      <c r="M914" s="31">
        <f t="shared" si="54"/>
        <v>145.6</v>
      </c>
      <c r="N914" s="35">
        <f t="shared" si="55"/>
        <v>24100.839065452044</v>
      </c>
      <c r="AA914" s="40"/>
      <c r="AF914" s="39"/>
    </row>
    <row r="915" spans="2:32" x14ac:dyDescent="0.3">
      <c r="B915" s="42">
        <v>2897.43</v>
      </c>
      <c r="C915" s="31">
        <v>28</v>
      </c>
      <c r="D915" s="31">
        <v>1050</v>
      </c>
      <c r="E915" s="35">
        <v>76.189928984120797</v>
      </c>
      <c r="F915" s="31">
        <v>32</v>
      </c>
      <c r="G915" s="31" t="s">
        <v>32</v>
      </c>
      <c r="H915" s="41">
        <v>2074.9608143682635</v>
      </c>
      <c r="J915" s="40"/>
      <c r="K915" s="31">
        <f t="shared" si="52"/>
        <v>441.00316732153379</v>
      </c>
      <c r="L915" s="31">
        <f t="shared" si="53"/>
        <v>784</v>
      </c>
      <c r="M915" s="31">
        <f t="shared" si="54"/>
        <v>29.4</v>
      </c>
      <c r="N915" s="35">
        <f t="shared" si="55"/>
        <v>2074.9608143682635</v>
      </c>
      <c r="AA915" s="40"/>
      <c r="AF915" s="39"/>
    </row>
    <row r="916" spans="2:32" x14ac:dyDescent="0.3">
      <c r="B916" s="42">
        <v>1238.6500000000001</v>
      </c>
      <c r="C916" s="31">
        <v>26</v>
      </c>
      <c r="D916" s="31">
        <v>175</v>
      </c>
      <c r="E916" s="35">
        <v>20.042135729632939</v>
      </c>
      <c r="F916" s="31">
        <v>44</v>
      </c>
      <c r="G916" s="31" t="s">
        <v>32</v>
      </c>
      <c r="H916" s="41">
        <v>473.89084264718099</v>
      </c>
      <c r="J916" s="40"/>
      <c r="K916" s="31">
        <f t="shared" si="52"/>
        <v>384.19059245344317</v>
      </c>
      <c r="L916" s="31">
        <f t="shared" si="53"/>
        <v>676</v>
      </c>
      <c r="M916" s="31">
        <f t="shared" si="54"/>
        <v>4.55</v>
      </c>
      <c r="N916" s="35">
        <f t="shared" si="55"/>
        <v>473.89084264718099</v>
      </c>
      <c r="AA916" s="40"/>
      <c r="AF916" s="39"/>
    </row>
    <row r="917" spans="2:32" x14ac:dyDescent="0.3">
      <c r="B917" s="42">
        <v>12372.26</v>
      </c>
      <c r="C917" s="31">
        <v>27</v>
      </c>
      <c r="D917" s="31">
        <v>2800</v>
      </c>
      <c r="E917" s="35">
        <v>346.94752772998368</v>
      </c>
      <c r="F917" s="31">
        <v>33</v>
      </c>
      <c r="G917" s="31" t="s">
        <v>32</v>
      </c>
      <c r="H917" s="41">
        <v>11728.924709660354</v>
      </c>
      <c r="J917" s="40"/>
      <c r="K917" s="31">
        <f t="shared" si="52"/>
        <v>266.32269324573912</v>
      </c>
      <c r="L917" s="31">
        <f t="shared" si="53"/>
        <v>729</v>
      </c>
      <c r="M917" s="31">
        <f t="shared" si="54"/>
        <v>75.599999999999994</v>
      </c>
      <c r="N917" s="35">
        <f t="shared" si="55"/>
        <v>11728.924709660354</v>
      </c>
      <c r="AA917" s="40"/>
      <c r="AF917" s="39"/>
    </row>
    <row r="918" spans="2:32" x14ac:dyDescent="0.3">
      <c r="B918" s="42">
        <v>45575.86</v>
      </c>
      <c r="C918" s="31">
        <v>47</v>
      </c>
      <c r="D918" s="31">
        <v>3500</v>
      </c>
      <c r="E918" s="35">
        <v>848.84495026748482</v>
      </c>
      <c r="F918" s="31">
        <v>38</v>
      </c>
      <c r="G918" s="31" t="s">
        <v>32</v>
      </c>
      <c r="H918" s="41">
        <v>44577.933088134741</v>
      </c>
      <c r="J918" s="40"/>
      <c r="K918" s="31">
        <f t="shared" si="52"/>
        <v>156.6835026327123</v>
      </c>
      <c r="L918" s="31">
        <f t="shared" si="53"/>
        <v>2209</v>
      </c>
      <c r="M918" s="31">
        <f t="shared" si="54"/>
        <v>164.5</v>
      </c>
      <c r="N918" s="35">
        <f t="shared" si="55"/>
        <v>44577.933088134741</v>
      </c>
      <c r="AA918" s="40"/>
      <c r="AF918" s="39"/>
    </row>
    <row r="919" spans="2:32" x14ac:dyDescent="0.3">
      <c r="B919" s="42">
        <v>31526.53</v>
      </c>
      <c r="C919" s="31">
        <v>32</v>
      </c>
      <c r="D919" s="31">
        <v>2800</v>
      </c>
      <c r="E919" s="35">
        <v>375.07387610483647</v>
      </c>
      <c r="F919" s="31">
        <v>48</v>
      </c>
      <c r="G919" s="31" t="s">
        <v>32</v>
      </c>
      <c r="H919" s="41">
        <v>30724.987259252019</v>
      </c>
      <c r="J919" s="40"/>
      <c r="K919" s="31">
        <f t="shared" si="52"/>
        <v>358.32940805089294</v>
      </c>
      <c r="L919" s="31">
        <f t="shared" si="53"/>
        <v>1024</v>
      </c>
      <c r="M919" s="31">
        <f t="shared" si="54"/>
        <v>89.6</v>
      </c>
      <c r="N919" s="35">
        <f t="shared" si="55"/>
        <v>30724.987259252019</v>
      </c>
      <c r="AA919" s="40"/>
      <c r="AF919" s="39"/>
    </row>
    <row r="920" spans="2:32" x14ac:dyDescent="0.3">
      <c r="B920" s="42">
        <v>7746.43</v>
      </c>
      <c r="C920" s="31">
        <v>42</v>
      </c>
      <c r="D920" s="31">
        <v>1059.19345</v>
      </c>
      <c r="E920" s="35">
        <v>152.99151573830252</v>
      </c>
      <c r="F920" s="31">
        <v>28</v>
      </c>
      <c r="G920" s="31" t="s">
        <v>32</v>
      </c>
      <c r="H920" s="41">
        <v>6932.9049594850376</v>
      </c>
      <c r="J920" s="40"/>
      <c r="K920" s="31">
        <f t="shared" si="52"/>
        <v>193.85007369121092</v>
      </c>
      <c r="L920" s="31">
        <f t="shared" si="53"/>
        <v>1764</v>
      </c>
      <c r="M920" s="31">
        <f t="shared" si="54"/>
        <v>44.4861249</v>
      </c>
      <c r="N920" s="35">
        <f t="shared" si="55"/>
        <v>6932.9049594850376</v>
      </c>
      <c r="AA920" s="40"/>
      <c r="AF920" s="39"/>
    </row>
    <row r="921" spans="2:32" x14ac:dyDescent="0.3">
      <c r="B921" s="42">
        <v>5008.72</v>
      </c>
      <c r="C921" s="31">
        <v>29</v>
      </c>
      <c r="D921" s="31">
        <v>1050</v>
      </c>
      <c r="E921" s="35">
        <v>72.549164614365822</v>
      </c>
      <c r="F921" s="31">
        <v>46</v>
      </c>
      <c r="G921" s="31" t="s">
        <v>32</v>
      </c>
      <c r="H921" s="41">
        <v>3939.7311937723171</v>
      </c>
      <c r="J921" s="40"/>
      <c r="K921" s="31">
        <f t="shared" ref="K921:K984" si="56">D921*F921/E921</f>
        <v>665.75542608571777</v>
      </c>
      <c r="L921" s="31">
        <f t="shared" ref="L921:L984" si="57">IF(G921="F",0,C921^2)</f>
        <v>841</v>
      </c>
      <c r="M921" s="31">
        <f t="shared" ref="M921:M984" si="58">C921*D921/1000</f>
        <v>30.45</v>
      </c>
      <c r="N921" s="35">
        <f t="shared" ref="N921:N984" si="59">H921</f>
        <v>3939.7311937723171</v>
      </c>
      <c r="AA921" s="40"/>
      <c r="AF921" s="39"/>
    </row>
    <row r="922" spans="2:32" x14ac:dyDescent="0.3">
      <c r="B922" s="42">
        <v>3658.85</v>
      </c>
      <c r="C922" s="31">
        <v>31</v>
      </c>
      <c r="D922" s="31">
        <v>1050</v>
      </c>
      <c r="E922" s="35">
        <v>74.236409420273688</v>
      </c>
      <c r="F922" s="31">
        <v>39</v>
      </c>
      <c r="G922" s="31" t="s">
        <v>33</v>
      </c>
      <c r="H922" s="41">
        <v>2920.9281180241637</v>
      </c>
      <c r="J922" s="40"/>
      <c r="K922" s="31">
        <f t="shared" si="56"/>
        <v>551.61611828732532</v>
      </c>
      <c r="L922" s="31">
        <f t="shared" si="57"/>
        <v>0</v>
      </c>
      <c r="M922" s="31">
        <f t="shared" si="58"/>
        <v>32.549999999999997</v>
      </c>
      <c r="N922" s="35">
        <f t="shared" si="59"/>
        <v>2920.9281180241637</v>
      </c>
      <c r="AA922" s="40"/>
      <c r="AF922" s="39"/>
    </row>
    <row r="923" spans="2:32" x14ac:dyDescent="0.3">
      <c r="B923" s="42">
        <v>7310.87</v>
      </c>
      <c r="C923" s="31">
        <v>40</v>
      </c>
      <c r="D923" s="31">
        <v>1050</v>
      </c>
      <c r="E923" s="35">
        <v>126.80231288784366</v>
      </c>
      <c r="F923" s="31">
        <v>35</v>
      </c>
      <c r="G923" s="31" t="s">
        <v>32</v>
      </c>
      <c r="H923" s="41">
        <v>6429.9156676642378</v>
      </c>
      <c r="J923" s="40"/>
      <c r="K923" s="31">
        <f t="shared" si="56"/>
        <v>289.82121195616747</v>
      </c>
      <c r="L923" s="31">
        <f t="shared" si="57"/>
        <v>1600</v>
      </c>
      <c r="M923" s="31">
        <f t="shared" si="58"/>
        <v>42</v>
      </c>
      <c r="N923" s="35">
        <f t="shared" si="59"/>
        <v>6429.9156676642378</v>
      </c>
      <c r="AA923" s="40"/>
      <c r="AF923" s="39"/>
    </row>
    <row r="924" spans="2:32" x14ac:dyDescent="0.3">
      <c r="B924" s="42">
        <v>10378.49</v>
      </c>
      <c r="C924" s="31">
        <v>29</v>
      </c>
      <c r="D924" s="31">
        <v>2800</v>
      </c>
      <c r="E924" s="35">
        <v>237.74623129590071</v>
      </c>
      <c r="F924" s="31">
        <v>41</v>
      </c>
      <c r="G924" s="31" t="s">
        <v>32</v>
      </c>
      <c r="H924" s="41">
        <v>9435.8939253841945</v>
      </c>
      <c r="J924" s="40"/>
      <c r="K924" s="31">
        <f t="shared" si="56"/>
        <v>482.86780141267127</v>
      </c>
      <c r="L924" s="31">
        <f t="shared" si="57"/>
        <v>841</v>
      </c>
      <c r="M924" s="31">
        <f t="shared" si="58"/>
        <v>81.2</v>
      </c>
      <c r="N924" s="35">
        <f t="shared" si="59"/>
        <v>9435.8939253841945</v>
      </c>
      <c r="AA924" s="40"/>
      <c r="AF924" s="39"/>
    </row>
    <row r="925" spans="2:32" x14ac:dyDescent="0.3">
      <c r="B925" s="42">
        <v>7381</v>
      </c>
      <c r="C925" s="31">
        <v>34</v>
      </c>
      <c r="D925" s="31">
        <v>1750</v>
      </c>
      <c r="E925" s="35">
        <v>140.30254298156126</v>
      </c>
      <c r="F925" s="31">
        <v>36</v>
      </c>
      <c r="G925" s="31" t="s">
        <v>33</v>
      </c>
      <c r="H925" s="41">
        <v>6734.5306303474163</v>
      </c>
      <c r="J925" s="40"/>
      <c r="K925" s="31">
        <f t="shared" si="56"/>
        <v>449.02963739067468</v>
      </c>
      <c r="L925" s="31">
        <f t="shared" si="57"/>
        <v>0</v>
      </c>
      <c r="M925" s="31">
        <f t="shared" si="58"/>
        <v>59.5</v>
      </c>
      <c r="N925" s="35">
        <f t="shared" si="59"/>
        <v>6734.5306303474163</v>
      </c>
      <c r="AA925" s="40"/>
      <c r="AF925" s="39"/>
    </row>
    <row r="926" spans="2:32" x14ac:dyDescent="0.3">
      <c r="B926" s="42">
        <v>3078.12</v>
      </c>
      <c r="C926" s="31">
        <v>26</v>
      </c>
      <c r="D926" s="31">
        <v>1050</v>
      </c>
      <c r="E926" s="35">
        <v>74.236417386869107</v>
      </c>
      <c r="F926" s="31">
        <v>49</v>
      </c>
      <c r="G926" s="31" t="s">
        <v>32</v>
      </c>
      <c r="H926" s="41">
        <v>1998.4380390358895</v>
      </c>
      <c r="J926" s="40"/>
      <c r="K926" s="31">
        <f t="shared" si="56"/>
        <v>693.05607424288826</v>
      </c>
      <c r="L926" s="31">
        <f t="shared" si="57"/>
        <v>676</v>
      </c>
      <c r="M926" s="31">
        <f t="shared" si="58"/>
        <v>27.3</v>
      </c>
      <c r="N926" s="35">
        <f t="shared" si="59"/>
        <v>1998.4380390358895</v>
      </c>
      <c r="AA926" s="40"/>
      <c r="AF926" s="39"/>
    </row>
    <row r="927" spans="2:32" x14ac:dyDescent="0.3">
      <c r="B927" s="42">
        <v>6542.01</v>
      </c>
      <c r="C927" s="31">
        <v>31</v>
      </c>
      <c r="D927" s="31">
        <v>1750</v>
      </c>
      <c r="E927" s="35">
        <v>136.09956472934027</v>
      </c>
      <c r="F927" s="31">
        <v>39</v>
      </c>
      <c r="G927" s="31" t="s">
        <v>32</v>
      </c>
      <c r="H927" s="41">
        <v>5611.9096775837334</v>
      </c>
      <c r="J927" s="40"/>
      <c r="K927" s="31">
        <f t="shared" si="56"/>
        <v>501.47111150375855</v>
      </c>
      <c r="L927" s="31">
        <f t="shared" si="57"/>
        <v>961</v>
      </c>
      <c r="M927" s="31">
        <f t="shared" si="58"/>
        <v>54.25</v>
      </c>
      <c r="N927" s="35">
        <f t="shared" si="59"/>
        <v>5611.9096775837334</v>
      </c>
      <c r="AA927" s="40"/>
      <c r="AF927" s="39"/>
    </row>
    <row r="928" spans="2:32" x14ac:dyDescent="0.3">
      <c r="B928" s="42">
        <v>6288.2</v>
      </c>
      <c r="C928" s="31">
        <v>32</v>
      </c>
      <c r="D928" s="31">
        <v>1050</v>
      </c>
      <c r="E928" s="35">
        <v>70.329132591964949</v>
      </c>
      <c r="F928" s="31">
        <v>50</v>
      </c>
      <c r="G928" s="31" t="s">
        <v>32</v>
      </c>
      <c r="H928" s="41">
        <v>5063.3514815293984</v>
      </c>
      <c r="J928" s="40"/>
      <c r="K928" s="31">
        <f t="shared" si="56"/>
        <v>746.49008263181804</v>
      </c>
      <c r="L928" s="31">
        <f t="shared" si="57"/>
        <v>1024</v>
      </c>
      <c r="M928" s="31">
        <f t="shared" si="58"/>
        <v>33.6</v>
      </c>
      <c r="N928" s="35">
        <f t="shared" si="59"/>
        <v>5063.3514815293984</v>
      </c>
      <c r="AA928" s="40"/>
      <c r="AF928" s="39"/>
    </row>
    <row r="929" spans="2:32" x14ac:dyDescent="0.3">
      <c r="B929" s="42">
        <v>9046.41</v>
      </c>
      <c r="C929" s="31">
        <v>31</v>
      </c>
      <c r="D929" s="31">
        <v>2100</v>
      </c>
      <c r="E929" s="35">
        <v>262.28206061524043</v>
      </c>
      <c r="F929" s="31">
        <v>49</v>
      </c>
      <c r="G929" s="31" t="s">
        <v>32</v>
      </c>
      <c r="H929" s="41">
        <v>8160.8438909334882</v>
      </c>
      <c r="J929" s="40"/>
      <c r="K929" s="31">
        <f t="shared" si="56"/>
        <v>392.32572658086241</v>
      </c>
      <c r="L929" s="31">
        <f t="shared" si="57"/>
        <v>961</v>
      </c>
      <c r="M929" s="31">
        <f t="shared" si="58"/>
        <v>65.099999999999994</v>
      </c>
      <c r="N929" s="35">
        <f t="shared" si="59"/>
        <v>8160.8438909334882</v>
      </c>
      <c r="AA929" s="40"/>
      <c r="AF929" s="39"/>
    </row>
    <row r="930" spans="2:32" x14ac:dyDescent="0.3">
      <c r="B930" s="42">
        <v>2093.14</v>
      </c>
      <c r="C930" s="31">
        <v>26</v>
      </c>
      <c r="D930" s="31">
        <v>1050</v>
      </c>
      <c r="E930" s="35">
        <v>111.59679713795552</v>
      </c>
      <c r="F930" s="31">
        <v>50</v>
      </c>
      <c r="G930" s="31" t="s">
        <v>33</v>
      </c>
      <c r="H930" s="41">
        <v>1498.833435049969</v>
      </c>
      <c r="J930" s="40"/>
      <c r="K930" s="31">
        <f t="shared" si="56"/>
        <v>470.44360901415217</v>
      </c>
      <c r="L930" s="31">
        <f t="shared" si="57"/>
        <v>0</v>
      </c>
      <c r="M930" s="31">
        <f t="shared" si="58"/>
        <v>27.3</v>
      </c>
      <c r="N930" s="35">
        <f t="shared" si="59"/>
        <v>1498.833435049969</v>
      </c>
      <c r="AA930" s="40"/>
      <c r="AF930" s="39"/>
    </row>
    <row r="931" spans="2:32" x14ac:dyDescent="0.3">
      <c r="B931" s="42">
        <v>28232.42</v>
      </c>
      <c r="C931" s="31">
        <v>44</v>
      </c>
      <c r="D931" s="31">
        <v>2800</v>
      </c>
      <c r="E931" s="35">
        <v>540.71795698134747</v>
      </c>
      <c r="F931" s="31">
        <v>31</v>
      </c>
      <c r="G931" s="31" t="s">
        <v>32</v>
      </c>
      <c r="H931" s="41">
        <v>27302.33946550345</v>
      </c>
      <c r="J931" s="40"/>
      <c r="K931" s="31">
        <f t="shared" si="56"/>
        <v>160.52731165906931</v>
      </c>
      <c r="L931" s="31">
        <f t="shared" si="57"/>
        <v>1936</v>
      </c>
      <c r="M931" s="31">
        <f t="shared" si="58"/>
        <v>123.2</v>
      </c>
      <c r="N931" s="35">
        <f t="shared" si="59"/>
        <v>27302.33946550345</v>
      </c>
      <c r="AA931" s="40"/>
      <c r="AF931" s="39"/>
    </row>
    <row r="932" spans="2:32" x14ac:dyDescent="0.3">
      <c r="B932" s="42">
        <v>5803.7</v>
      </c>
      <c r="C932" s="31">
        <v>31</v>
      </c>
      <c r="D932" s="31">
        <v>1050</v>
      </c>
      <c r="E932" s="35">
        <v>69.263635583508943</v>
      </c>
      <c r="F932" s="31">
        <v>49</v>
      </c>
      <c r="G932" s="31" t="s">
        <v>32</v>
      </c>
      <c r="H932" s="41">
        <v>4517.7994528209547</v>
      </c>
      <c r="J932" s="40"/>
      <c r="K932" s="31">
        <f t="shared" si="56"/>
        <v>742.81402595404313</v>
      </c>
      <c r="L932" s="31">
        <f t="shared" si="57"/>
        <v>961</v>
      </c>
      <c r="M932" s="31">
        <f t="shared" si="58"/>
        <v>32.549999999999997</v>
      </c>
      <c r="N932" s="35">
        <f t="shared" si="59"/>
        <v>4517.7994528209547</v>
      </c>
      <c r="AA932" s="40"/>
      <c r="AF932" s="39"/>
    </row>
    <row r="933" spans="2:32" x14ac:dyDescent="0.3">
      <c r="B933" s="42">
        <v>5832.49</v>
      </c>
      <c r="C933" s="31">
        <v>32</v>
      </c>
      <c r="D933" s="31">
        <v>1050</v>
      </c>
      <c r="E933" s="35">
        <v>70.329132591964949</v>
      </c>
      <c r="F933" s="31">
        <v>43</v>
      </c>
      <c r="G933" s="31" t="s">
        <v>32</v>
      </c>
      <c r="H933" s="41">
        <v>4666.159181793103</v>
      </c>
      <c r="J933" s="40"/>
      <c r="K933" s="31">
        <f t="shared" si="56"/>
        <v>641.98147106336353</v>
      </c>
      <c r="L933" s="31">
        <f t="shared" si="57"/>
        <v>1024</v>
      </c>
      <c r="M933" s="31">
        <f t="shared" si="58"/>
        <v>33.6</v>
      </c>
      <c r="N933" s="35">
        <f t="shared" si="59"/>
        <v>4666.159181793103</v>
      </c>
      <c r="AA933" s="40"/>
      <c r="AF933" s="39"/>
    </row>
    <row r="934" spans="2:32" x14ac:dyDescent="0.3">
      <c r="B934" s="42">
        <v>16653.04</v>
      </c>
      <c r="C934" s="31">
        <v>31</v>
      </c>
      <c r="D934" s="31">
        <v>2800</v>
      </c>
      <c r="E934" s="35">
        <v>203.17255595958929</v>
      </c>
      <c r="F934" s="31">
        <v>49</v>
      </c>
      <c r="G934" s="31" t="s">
        <v>32</v>
      </c>
      <c r="H934" s="41">
        <v>15428.80105265239</v>
      </c>
      <c r="J934" s="40"/>
      <c r="K934" s="31">
        <f t="shared" si="56"/>
        <v>675.28805429454201</v>
      </c>
      <c r="L934" s="31">
        <f t="shared" si="57"/>
        <v>961</v>
      </c>
      <c r="M934" s="31">
        <f t="shared" si="58"/>
        <v>86.8</v>
      </c>
      <c r="N934" s="35">
        <f t="shared" si="59"/>
        <v>15428.80105265239</v>
      </c>
      <c r="AA934" s="40"/>
      <c r="AF934" s="39"/>
    </row>
    <row r="935" spans="2:32" x14ac:dyDescent="0.3">
      <c r="B935" s="42">
        <v>7684.57</v>
      </c>
      <c r="C935" s="31">
        <v>31</v>
      </c>
      <c r="D935" s="31">
        <v>2800</v>
      </c>
      <c r="E935" s="35">
        <v>258.04169106135078</v>
      </c>
      <c r="F935" s="31">
        <v>35</v>
      </c>
      <c r="G935" s="31" t="s">
        <v>32</v>
      </c>
      <c r="H935" s="41">
        <v>6895.9781499429291</v>
      </c>
      <c r="J935" s="40"/>
      <c r="K935" s="31">
        <f t="shared" si="56"/>
        <v>379.78359077138424</v>
      </c>
      <c r="L935" s="31">
        <f t="shared" si="57"/>
        <v>961</v>
      </c>
      <c r="M935" s="31">
        <f t="shared" si="58"/>
        <v>86.8</v>
      </c>
      <c r="N935" s="35">
        <f t="shared" si="59"/>
        <v>6895.9781499429291</v>
      </c>
      <c r="AA935" s="40"/>
      <c r="AF935" s="39"/>
    </row>
    <row r="936" spans="2:32" x14ac:dyDescent="0.3">
      <c r="B936" s="42">
        <v>9135.0499999999993</v>
      </c>
      <c r="C936" s="31">
        <v>48</v>
      </c>
      <c r="D936" s="31">
        <v>1050</v>
      </c>
      <c r="E936" s="35">
        <v>284.12787893413918</v>
      </c>
      <c r="F936" s="31">
        <v>17</v>
      </c>
      <c r="G936" s="31" t="s">
        <v>32</v>
      </c>
      <c r="H936" s="41">
        <v>8249.1472209269668</v>
      </c>
      <c r="J936" s="40"/>
      <c r="K936" s="31">
        <f t="shared" si="56"/>
        <v>62.823824493961851</v>
      </c>
      <c r="L936" s="31">
        <f t="shared" si="57"/>
        <v>2304</v>
      </c>
      <c r="M936" s="31">
        <f t="shared" si="58"/>
        <v>50.4</v>
      </c>
      <c r="N936" s="35">
        <f t="shared" si="59"/>
        <v>8249.1472209269668</v>
      </c>
      <c r="AA936" s="40"/>
      <c r="AF936" s="39"/>
    </row>
    <row r="937" spans="2:32" x14ac:dyDescent="0.3">
      <c r="B937" s="42">
        <v>10117.67</v>
      </c>
      <c r="C937" s="31">
        <v>36</v>
      </c>
      <c r="D937" s="31">
        <v>1971.0789</v>
      </c>
      <c r="E937" s="35">
        <v>177.3627823790975</v>
      </c>
      <c r="F937" s="31">
        <v>39</v>
      </c>
      <c r="G937" s="31" t="s">
        <v>32</v>
      </c>
      <c r="H937" s="41">
        <v>9172.5903719395519</v>
      </c>
      <c r="J937" s="40"/>
      <c r="K937" s="31">
        <f t="shared" si="56"/>
        <v>433.41718070081146</v>
      </c>
      <c r="L937" s="31">
        <f t="shared" si="57"/>
        <v>1296</v>
      </c>
      <c r="M937" s="31">
        <f t="shared" si="58"/>
        <v>70.9588404</v>
      </c>
      <c r="N937" s="35">
        <f t="shared" si="59"/>
        <v>9172.5903719395519</v>
      </c>
      <c r="AA937" s="40"/>
      <c r="AF937" s="39"/>
    </row>
    <row r="938" spans="2:32" x14ac:dyDescent="0.3">
      <c r="B938" s="42">
        <v>3211.63</v>
      </c>
      <c r="C938" s="31">
        <v>28</v>
      </c>
      <c r="D938" s="31">
        <v>1050</v>
      </c>
      <c r="E938" s="35">
        <v>69.263817808691513</v>
      </c>
      <c r="F938" s="31">
        <v>47</v>
      </c>
      <c r="G938" s="31" t="s">
        <v>33</v>
      </c>
      <c r="H938" s="41">
        <v>2254.8502719594562</v>
      </c>
      <c r="J938" s="40"/>
      <c r="K938" s="31">
        <f t="shared" si="56"/>
        <v>712.49321162610465</v>
      </c>
      <c r="L938" s="31">
        <f t="shared" si="57"/>
        <v>0</v>
      </c>
      <c r="M938" s="31">
        <f t="shared" si="58"/>
        <v>29.4</v>
      </c>
      <c r="N938" s="35">
        <f t="shared" si="59"/>
        <v>2254.8502719594562</v>
      </c>
      <c r="AA938" s="40"/>
      <c r="AF938" s="39"/>
    </row>
    <row r="939" spans="2:32" x14ac:dyDescent="0.3">
      <c r="B939" s="42">
        <v>3027.83</v>
      </c>
      <c r="C939" s="31">
        <v>33</v>
      </c>
      <c r="D939" s="31">
        <v>175</v>
      </c>
      <c r="E939" s="35">
        <v>33.16589168760234</v>
      </c>
      <c r="F939" s="31">
        <v>50</v>
      </c>
      <c r="G939" s="31" t="s">
        <v>32</v>
      </c>
      <c r="H939" s="41">
        <v>2356.1480520163254</v>
      </c>
      <c r="J939" s="40"/>
      <c r="K939" s="31">
        <f t="shared" si="56"/>
        <v>263.82526007195565</v>
      </c>
      <c r="L939" s="31">
        <f t="shared" si="57"/>
        <v>1089</v>
      </c>
      <c r="M939" s="31">
        <f t="shared" si="58"/>
        <v>5.7750000000000004</v>
      </c>
      <c r="N939" s="35">
        <f t="shared" si="59"/>
        <v>2356.1480520163254</v>
      </c>
      <c r="AA939" s="40"/>
      <c r="AF939" s="39"/>
    </row>
    <row r="940" spans="2:32" x14ac:dyDescent="0.3">
      <c r="B940" s="42">
        <v>3471.45</v>
      </c>
      <c r="C940" s="31">
        <v>30</v>
      </c>
      <c r="D940" s="31">
        <v>1050</v>
      </c>
      <c r="E940" s="35">
        <v>72.105300507740509</v>
      </c>
      <c r="F940" s="31">
        <v>40</v>
      </c>
      <c r="G940" s="31" t="s">
        <v>32</v>
      </c>
      <c r="H940" s="41">
        <v>2387.0258895163456</v>
      </c>
      <c r="J940" s="40"/>
      <c r="K940" s="31">
        <f t="shared" si="56"/>
        <v>582.48145010492397</v>
      </c>
      <c r="L940" s="31">
        <f t="shared" si="57"/>
        <v>900</v>
      </c>
      <c r="M940" s="31">
        <f t="shared" si="58"/>
        <v>31.5</v>
      </c>
      <c r="N940" s="35">
        <f t="shared" si="59"/>
        <v>2387.0258895163456</v>
      </c>
      <c r="AA940" s="40"/>
      <c r="AF940" s="39"/>
    </row>
    <row r="941" spans="2:32" x14ac:dyDescent="0.3">
      <c r="B941" s="42">
        <v>13577.59</v>
      </c>
      <c r="C941" s="31">
        <v>45</v>
      </c>
      <c r="D941" s="31">
        <v>1750</v>
      </c>
      <c r="E941" s="35">
        <v>569.26770495312769</v>
      </c>
      <c r="F941" s="31">
        <v>25</v>
      </c>
      <c r="G941" s="31" t="s">
        <v>33</v>
      </c>
      <c r="H941" s="41">
        <v>13383.718484837222</v>
      </c>
      <c r="J941" s="40"/>
      <c r="K941" s="31">
        <f t="shared" si="56"/>
        <v>76.85312133348981</v>
      </c>
      <c r="L941" s="31">
        <f t="shared" si="57"/>
        <v>0</v>
      </c>
      <c r="M941" s="31">
        <f t="shared" si="58"/>
        <v>78.75</v>
      </c>
      <c r="N941" s="35">
        <f t="shared" si="59"/>
        <v>13383.718484837222</v>
      </c>
      <c r="AA941" s="40"/>
      <c r="AF941" s="39"/>
    </row>
    <row r="942" spans="2:32" x14ac:dyDescent="0.3">
      <c r="B942" s="42">
        <v>18569.66</v>
      </c>
      <c r="C942" s="31">
        <v>41</v>
      </c>
      <c r="D942" s="31">
        <v>2800</v>
      </c>
      <c r="E942" s="35">
        <v>501.97449296225739</v>
      </c>
      <c r="F942" s="31">
        <v>34</v>
      </c>
      <c r="G942" s="31" t="s">
        <v>32</v>
      </c>
      <c r="H942" s="41">
        <v>17716.972292309376</v>
      </c>
      <c r="J942" s="40"/>
      <c r="K942" s="31">
        <f t="shared" si="56"/>
        <v>189.65107059166436</v>
      </c>
      <c r="L942" s="31">
        <f t="shared" si="57"/>
        <v>1681</v>
      </c>
      <c r="M942" s="31">
        <f t="shared" si="58"/>
        <v>114.8</v>
      </c>
      <c r="N942" s="35">
        <f t="shared" si="59"/>
        <v>17716.972292309376</v>
      </c>
      <c r="AA942" s="40"/>
      <c r="AF942" s="39"/>
    </row>
    <row r="943" spans="2:32" x14ac:dyDescent="0.3">
      <c r="B943" s="42">
        <v>40715.629999999997</v>
      </c>
      <c r="C943" s="31">
        <v>36</v>
      </c>
      <c r="D943" s="31">
        <v>5600</v>
      </c>
      <c r="E943" s="35">
        <v>428.12768620940528</v>
      </c>
      <c r="F943" s="31">
        <v>39</v>
      </c>
      <c r="G943" s="31" t="s">
        <v>33</v>
      </c>
      <c r="H943" s="41">
        <v>39984.995642401183</v>
      </c>
      <c r="J943" s="40"/>
      <c r="K943" s="31">
        <f t="shared" si="56"/>
        <v>510.12818613458336</v>
      </c>
      <c r="L943" s="31">
        <f t="shared" si="57"/>
        <v>0</v>
      </c>
      <c r="M943" s="31">
        <f t="shared" si="58"/>
        <v>201.6</v>
      </c>
      <c r="N943" s="35">
        <f t="shared" si="59"/>
        <v>39984.995642401183</v>
      </c>
      <c r="AA943" s="40"/>
      <c r="AF943" s="39"/>
    </row>
    <row r="944" spans="2:32" x14ac:dyDescent="0.3">
      <c r="B944" s="42">
        <v>9746.25</v>
      </c>
      <c r="C944" s="31">
        <v>38</v>
      </c>
      <c r="D944" s="31">
        <v>1750</v>
      </c>
      <c r="E944" s="35">
        <v>181.14787356391327</v>
      </c>
      <c r="F944" s="31">
        <v>32</v>
      </c>
      <c r="G944" s="31" t="s">
        <v>32</v>
      </c>
      <c r="H944" s="41">
        <v>8826.6279161971815</v>
      </c>
      <c r="J944" s="40"/>
      <c r="K944" s="31">
        <f t="shared" si="56"/>
        <v>309.13970392394293</v>
      </c>
      <c r="L944" s="31">
        <f t="shared" si="57"/>
        <v>1444</v>
      </c>
      <c r="M944" s="31">
        <f t="shared" si="58"/>
        <v>66.5</v>
      </c>
      <c r="N944" s="35">
        <f t="shared" si="59"/>
        <v>8826.6279161971815</v>
      </c>
      <c r="AA944" s="40"/>
      <c r="AF944" s="39"/>
    </row>
    <row r="945" spans="2:32" x14ac:dyDescent="0.3">
      <c r="B945" s="42">
        <v>23304.16</v>
      </c>
      <c r="C945" s="31">
        <v>39</v>
      </c>
      <c r="D945" s="31">
        <v>4079.04</v>
      </c>
      <c r="E945" s="35">
        <v>611.39159905346628</v>
      </c>
      <c r="F945" s="31">
        <v>31</v>
      </c>
      <c r="G945" s="31" t="s">
        <v>32</v>
      </c>
      <c r="H945" s="41">
        <v>22515.297781368139</v>
      </c>
      <c r="J945" s="40"/>
      <c r="K945" s="31">
        <f t="shared" si="56"/>
        <v>206.82364657245137</v>
      </c>
      <c r="L945" s="31">
        <f t="shared" si="57"/>
        <v>1521</v>
      </c>
      <c r="M945" s="31">
        <f t="shared" si="58"/>
        <v>159.08256</v>
      </c>
      <c r="N945" s="35">
        <f t="shared" si="59"/>
        <v>22515.297781368139</v>
      </c>
      <c r="AA945" s="40"/>
      <c r="AF945" s="39"/>
    </row>
    <row r="946" spans="2:32" x14ac:dyDescent="0.3">
      <c r="B946" s="42">
        <v>59781.43</v>
      </c>
      <c r="C946" s="31">
        <v>45</v>
      </c>
      <c r="D946" s="31">
        <v>3500</v>
      </c>
      <c r="E946" s="35">
        <v>543.44205769935263</v>
      </c>
      <c r="F946" s="31">
        <v>40</v>
      </c>
      <c r="G946" s="31" t="s">
        <v>32</v>
      </c>
      <c r="H946" s="41">
        <v>58777.056317909301</v>
      </c>
      <c r="J946" s="40"/>
      <c r="K946" s="31">
        <f t="shared" si="56"/>
        <v>257.61716086658117</v>
      </c>
      <c r="L946" s="31">
        <f t="shared" si="57"/>
        <v>2025</v>
      </c>
      <c r="M946" s="31">
        <f t="shared" si="58"/>
        <v>157.5</v>
      </c>
      <c r="N946" s="35">
        <f t="shared" si="59"/>
        <v>58777.056317909301</v>
      </c>
      <c r="AA946" s="40"/>
      <c r="AF946" s="39"/>
    </row>
    <row r="947" spans="2:32" x14ac:dyDescent="0.3">
      <c r="B947" s="42">
        <v>19411.7</v>
      </c>
      <c r="C947" s="31">
        <v>40</v>
      </c>
      <c r="D947" s="31">
        <v>2800</v>
      </c>
      <c r="E947" s="35">
        <v>371.9510284725738</v>
      </c>
      <c r="F947" s="31">
        <v>29</v>
      </c>
      <c r="G947" s="31" t="s">
        <v>32</v>
      </c>
      <c r="H947" s="41">
        <v>18604.663579493754</v>
      </c>
      <c r="J947" s="40"/>
      <c r="K947" s="31">
        <f t="shared" si="56"/>
        <v>218.30830884767232</v>
      </c>
      <c r="L947" s="31">
        <f t="shared" si="57"/>
        <v>1600</v>
      </c>
      <c r="M947" s="31">
        <f t="shared" si="58"/>
        <v>112</v>
      </c>
      <c r="N947" s="35">
        <f t="shared" si="59"/>
        <v>18604.663579493754</v>
      </c>
      <c r="AA947" s="40"/>
      <c r="AF947" s="39"/>
    </row>
    <row r="948" spans="2:32" x14ac:dyDescent="0.3">
      <c r="B948" s="42">
        <v>4189.7700000000004</v>
      </c>
      <c r="C948" s="31">
        <v>31</v>
      </c>
      <c r="D948" s="31">
        <v>1050</v>
      </c>
      <c r="E948" s="35">
        <v>69.263635583508943</v>
      </c>
      <c r="F948" s="31">
        <v>29</v>
      </c>
      <c r="G948" s="31" t="s">
        <v>32</v>
      </c>
      <c r="H948" s="41">
        <v>3269.2180062785874</v>
      </c>
      <c r="J948" s="40"/>
      <c r="K948" s="31">
        <f t="shared" si="56"/>
        <v>439.62462760545412</v>
      </c>
      <c r="L948" s="31">
        <f t="shared" si="57"/>
        <v>961</v>
      </c>
      <c r="M948" s="31">
        <f t="shared" si="58"/>
        <v>32.549999999999997</v>
      </c>
      <c r="N948" s="35">
        <f t="shared" si="59"/>
        <v>3269.2180062785874</v>
      </c>
      <c r="AA948" s="40"/>
      <c r="AF948" s="39"/>
    </row>
    <row r="949" spans="2:32" x14ac:dyDescent="0.3">
      <c r="B949" s="42">
        <v>5030.8500000000004</v>
      </c>
      <c r="C949" s="31">
        <v>30</v>
      </c>
      <c r="D949" s="31">
        <v>1050</v>
      </c>
      <c r="E949" s="35">
        <v>68.198116736385131</v>
      </c>
      <c r="F949" s="31">
        <v>45</v>
      </c>
      <c r="G949" s="31" t="s">
        <v>32</v>
      </c>
      <c r="H949" s="41">
        <v>3885.390603031185</v>
      </c>
      <c r="J949" s="40"/>
      <c r="K949" s="31">
        <f t="shared" si="56"/>
        <v>692.83438108183316</v>
      </c>
      <c r="L949" s="31">
        <f t="shared" si="57"/>
        <v>900</v>
      </c>
      <c r="M949" s="31">
        <f t="shared" si="58"/>
        <v>31.5</v>
      </c>
      <c r="N949" s="35">
        <f t="shared" si="59"/>
        <v>3885.390603031185</v>
      </c>
      <c r="AA949" s="40"/>
      <c r="AF949" s="39"/>
    </row>
    <row r="950" spans="2:32" x14ac:dyDescent="0.3">
      <c r="B950" s="42">
        <v>30390.91</v>
      </c>
      <c r="C950" s="31">
        <v>44</v>
      </c>
      <c r="D950" s="31">
        <v>2800</v>
      </c>
      <c r="E950" s="35">
        <v>540.71795698134747</v>
      </c>
      <c r="F950" s="31">
        <v>36</v>
      </c>
      <c r="G950" s="31" t="s">
        <v>32</v>
      </c>
      <c r="H950" s="41">
        <v>29472.883712526043</v>
      </c>
      <c r="J950" s="40"/>
      <c r="K950" s="31">
        <f t="shared" si="56"/>
        <v>186.41881353956435</v>
      </c>
      <c r="L950" s="31">
        <f t="shared" si="57"/>
        <v>1936</v>
      </c>
      <c r="M950" s="31">
        <f t="shared" si="58"/>
        <v>123.2</v>
      </c>
      <c r="N950" s="35">
        <f t="shared" si="59"/>
        <v>29472.883712526043</v>
      </c>
      <c r="AA950" s="40"/>
      <c r="AF950" s="39"/>
    </row>
    <row r="951" spans="2:32" x14ac:dyDescent="0.3">
      <c r="B951" s="42">
        <v>5324.37</v>
      </c>
      <c r="C951" s="31">
        <v>41</v>
      </c>
      <c r="D951" s="31">
        <v>1050</v>
      </c>
      <c r="E951" s="35">
        <v>138.16753798014187</v>
      </c>
      <c r="F951" s="31">
        <v>19</v>
      </c>
      <c r="G951" s="31" t="s">
        <v>32</v>
      </c>
      <c r="H951" s="41">
        <v>4605.4139981740191</v>
      </c>
      <c r="J951" s="40"/>
      <c r="K951" s="31">
        <f t="shared" si="56"/>
        <v>144.38992176923145</v>
      </c>
      <c r="L951" s="31">
        <f t="shared" si="57"/>
        <v>1681</v>
      </c>
      <c r="M951" s="31">
        <f t="shared" si="58"/>
        <v>43.05</v>
      </c>
      <c r="N951" s="35">
        <f t="shared" si="59"/>
        <v>4605.4139981740191</v>
      </c>
      <c r="AA951" s="40"/>
      <c r="AF951" s="39"/>
    </row>
    <row r="952" spans="2:32" x14ac:dyDescent="0.3">
      <c r="B952" s="42">
        <v>9897.99</v>
      </c>
      <c r="C952" s="31">
        <v>43</v>
      </c>
      <c r="D952" s="31">
        <v>1050</v>
      </c>
      <c r="E952" s="35">
        <v>183.23645473319311</v>
      </c>
      <c r="F952" s="31">
        <v>32</v>
      </c>
      <c r="G952" s="31" t="s">
        <v>32</v>
      </c>
      <c r="H952" s="41">
        <v>9090.8883744077102</v>
      </c>
      <c r="J952" s="40"/>
      <c r="K952" s="31">
        <f t="shared" si="56"/>
        <v>183.36962505045341</v>
      </c>
      <c r="L952" s="31">
        <f t="shared" si="57"/>
        <v>1849</v>
      </c>
      <c r="M952" s="31">
        <f t="shared" si="58"/>
        <v>45.15</v>
      </c>
      <c r="N952" s="35">
        <f t="shared" si="59"/>
        <v>9090.8883744077102</v>
      </c>
      <c r="AA952" s="40"/>
      <c r="AF952" s="39"/>
    </row>
    <row r="953" spans="2:32" x14ac:dyDescent="0.3">
      <c r="B953" s="42">
        <v>16328.01</v>
      </c>
      <c r="C953" s="31">
        <v>34</v>
      </c>
      <c r="D953" s="31">
        <v>2800</v>
      </c>
      <c r="E953" s="35">
        <v>197.96274419001725</v>
      </c>
      <c r="F953" s="31">
        <v>36</v>
      </c>
      <c r="G953" s="31" t="s">
        <v>32</v>
      </c>
      <c r="H953" s="41">
        <v>15282.115516447813</v>
      </c>
      <c r="J953" s="40"/>
      <c r="K953" s="31">
        <f t="shared" si="56"/>
        <v>509.18671799803775</v>
      </c>
      <c r="L953" s="31">
        <f t="shared" si="57"/>
        <v>1156</v>
      </c>
      <c r="M953" s="31">
        <f t="shared" si="58"/>
        <v>95.2</v>
      </c>
      <c r="N953" s="35">
        <f t="shared" si="59"/>
        <v>15282.115516447813</v>
      </c>
      <c r="AA953" s="40"/>
      <c r="AF953" s="39"/>
    </row>
    <row r="954" spans="2:32" x14ac:dyDescent="0.3">
      <c r="B954" s="42">
        <v>16618.5</v>
      </c>
      <c r="C954" s="31">
        <v>36</v>
      </c>
      <c r="D954" s="31">
        <v>2800</v>
      </c>
      <c r="E954" s="35">
        <v>277.14502765145619</v>
      </c>
      <c r="F954" s="31">
        <v>44</v>
      </c>
      <c r="G954" s="31" t="s">
        <v>33</v>
      </c>
      <c r="H954" s="41">
        <v>15971.715126992452</v>
      </c>
      <c r="J954" s="40"/>
      <c r="K954" s="31">
        <f t="shared" si="56"/>
        <v>444.53260101400446</v>
      </c>
      <c r="L954" s="31">
        <f t="shared" si="57"/>
        <v>0</v>
      </c>
      <c r="M954" s="31">
        <f t="shared" si="58"/>
        <v>100.8</v>
      </c>
      <c r="N954" s="35">
        <f t="shared" si="59"/>
        <v>15971.715126992452</v>
      </c>
      <c r="AA954" s="40"/>
      <c r="AF954" s="39"/>
    </row>
    <row r="955" spans="2:32" x14ac:dyDescent="0.3">
      <c r="B955" s="42">
        <v>8889.33</v>
      </c>
      <c r="C955" s="31">
        <v>31</v>
      </c>
      <c r="D955" s="31">
        <v>2800</v>
      </c>
      <c r="E955" s="35">
        <v>217.75930356694442</v>
      </c>
      <c r="F955" s="31">
        <v>29</v>
      </c>
      <c r="G955" s="31" t="s">
        <v>32</v>
      </c>
      <c r="H955" s="41">
        <v>8031.6274982518771</v>
      </c>
      <c r="J955" s="40"/>
      <c r="K955" s="31">
        <f t="shared" si="56"/>
        <v>372.88877522074358</v>
      </c>
      <c r="L955" s="31">
        <f t="shared" si="57"/>
        <v>961</v>
      </c>
      <c r="M955" s="31">
        <f t="shared" si="58"/>
        <v>86.8</v>
      </c>
      <c r="N955" s="35">
        <f t="shared" si="59"/>
        <v>8031.6274982518771</v>
      </c>
      <c r="AA955" s="40"/>
      <c r="AF955" s="39"/>
    </row>
    <row r="956" spans="2:32" x14ac:dyDescent="0.3">
      <c r="B956" s="42">
        <v>7254.62</v>
      </c>
      <c r="C956" s="31">
        <v>29</v>
      </c>
      <c r="D956" s="31">
        <v>2800</v>
      </c>
      <c r="E956" s="35">
        <v>187.54498333058373</v>
      </c>
      <c r="F956" s="31">
        <v>31</v>
      </c>
      <c r="G956" s="31" t="s">
        <v>32</v>
      </c>
      <c r="H956" s="41">
        <v>6342.4053556276149</v>
      </c>
      <c r="J956" s="40"/>
      <c r="K956" s="31">
        <f t="shared" si="56"/>
        <v>462.82229712856929</v>
      </c>
      <c r="L956" s="31">
        <f t="shared" si="57"/>
        <v>841</v>
      </c>
      <c r="M956" s="31">
        <f t="shared" si="58"/>
        <v>81.2</v>
      </c>
      <c r="N956" s="35">
        <f t="shared" si="59"/>
        <v>6342.4053556276149</v>
      </c>
      <c r="AA956" s="40"/>
      <c r="AF956" s="39"/>
    </row>
    <row r="957" spans="2:32" x14ac:dyDescent="0.3">
      <c r="B957" s="42">
        <v>7487.29</v>
      </c>
      <c r="C957" s="31">
        <v>42</v>
      </c>
      <c r="D957" s="31">
        <v>700</v>
      </c>
      <c r="E957" s="35">
        <v>204.6284533204321</v>
      </c>
      <c r="F957" s="31">
        <v>18</v>
      </c>
      <c r="G957" s="31" t="s">
        <v>32</v>
      </c>
      <c r="H957" s="41">
        <v>6794.1999302790191</v>
      </c>
      <c r="J957" s="40"/>
      <c r="K957" s="31">
        <f t="shared" si="56"/>
        <v>61.575014596183202</v>
      </c>
      <c r="L957" s="31">
        <f t="shared" si="57"/>
        <v>1764</v>
      </c>
      <c r="M957" s="31">
        <f t="shared" si="58"/>
        <v>29.4</v>
      </c>
      <c r="N957" s="35">
        <f t="shared" si="59"/>
        <v>6794.1999302790191</v>
      </c>
      <c r="AA957" s="40"/>
      <c r="AF957" s="39"/>
    </row>
    <row r="958" spans="2:32" x14ac:dyDescent="0.3">
      <c r="B958" s="42">
        <v>8170.76</v>
      </c>
      <c r="C958" s="31">
        <v>37</v>
      </c>
      <c r="D958" s="31">
        <v>1050</v>
      </c>
      <c r="E958" s="35">
        <v>193.00286718710481</v>
      </c>
      <c r="F958" s="31">
        <v>23</v>
      </c>
      <c r="G958" s="31" t="s">
        <v>33</v>
      </c>
      <c r="H958" s="41">
        <v>7923.4136896320879</v>
      </c>
      <c r="J958" s="40"/>
      <c r="K958" s="31">
        <f t="shared" si="56"/>
        <v>125.12767479556669</v>
      </c>
      <c r="L958" s="31">
        <f t="shared" si="57"/>
        <v>0</v>
      </c>
      <c r="M958" s="31">
        <f t="shared" si="58"/>
        <v>38.85</v>
      </c>
      <c r="N958" s="35">
        <f t="shared" si="59"/>
        <v>7923.4136896320879</v>
      </c>
      <c r="AA958" s="40"/>
      <c r="AF958" s="39"/>
    </row>
    <row r="959" spans="2:32" x14ac:dyDescent="0.3">
      <c r="B959" s="42">
        <v>9687.07</v>
      </c>
      <c r="C959" s="31">
        <v>50</v>
      </c>
      <c r="D959" s="31">
        <v>1050</v>
      </c>
      <c r="E959" s="35">
        <v>351.95119968295711</v>
      </c>
      <c r="F959" s="31">
        <v>15</v>
      </c>
      <c r="G959" s="31" t="s">
        <v>32</v>
      </c>
      <c r="H959" s="41">
        <v>8803.7087781979953</v>
      </c>
      <c r="J959" s="40"/>
      <c r="K959" s="31">
        <f t="shared" si="56"/>
        <v>44.750522271803121</v>
      </c>
      <c r="L959" s="31">
        <f t="shared" si="57"/>
        <v>2500</v>
      </c>
      <c r="M959" s="31">
        <f t="shared" si="58"/>
        <v>52.5</v>
      </c>
      <c r="N959" s="35">
        <f t="shared" si="59"/>
        <v>8803.7087781979953</v>
      </c>
      <c r="AA959" s="40"/>
      <c r="AF959" s="39"/>
    </row>
    <row r="960" spans="2:32" x14ac:dyDescent="0.3">
      <c r="B960" s="42">
        <v>4470.16</v>
      </c>
      <c r="C960" s="31">
        <v>34</v>
      </c>
      <c r="D960" s="31">
        <v>1050</v>
      </c>
      <c r="E960" s="35">
        <v>84.181525788936767</v>
      </c>
      <c r="F960" s="31">
        <v>36</v>
      </c>
      <c r="G960" s="31" t="s">
        <v>32</v>
      </c>
      <c r="H960" s="41">
        <v>3506.8979175552354</v>
      </c>
      <c r="J960" s="40"/>
      <c r="K960" s="31">
        <f t="shared" si="56"/>
        <v>449.02963739067462</v>
      </c>
      <c r="L960" s="31">
        <f t="shared" si="57"/>
        <v>1156</v>
      </c>
      <c r="M960" s="31">
        <f t="shared" si="58"/>
        <v>35.700000000000003</v>
      </c>
      <c r="N960" s="35">
        <f t="shared" si="59"/>
        <v>3506.8979175552354</v>
      </c>
      <c r="AA960" s="40"/>
      <c r="AF960" s="39"/>
    </row>
    <row r="961" spans="2:32" x14ac:dyDescent="0.3">
      <c r="B961" s="42">
        <v>10001.74</v>
      </c>
      <c r="C961" s="31">
        <v>31</v>
      </c>
      <c r="D961" s="31">
        <v>2856.5887000000002</v>
      </c>
      <c r="E961" s="35">
        <v>282.23595250393987</v>
      </c>
      <c r="F961" s="31">
        <v>44</v>
      </c>
      <c r="G961" s="31" t="s">
        <v>33</v>
      </c>
      <c r="H961" s="41">
        <v>9369.4617170578786</v>
      </c>
      <c r="J961" s="40"/>
      <c r="K961" s="31">
        <f t="shared" si="56"/>
        <v>445.33625742895191</v>
      </c>
      <c r="L961" s="31">
        <f t="shared" si="57"/>
        <v>0</v>
      </c>
      <c r="M961" s="31">
        <f t="shared" si="58"/>
        <v>88.554249700000014</v>
      </c>
      <c r="N961" s="35">
        <f t="shared" si="59"/>
        <v>9369.4617170578786</v>
      </c>
      <c r="AA961" s="40"/>
      <c r="AF961" s="39"/>
    </row>
    <row r="962" spans="2:32" x14ac:dyDescent="0.3">
      <c r="B962" s="42">
        <v>6275.18</v>
      </c>
      <c r="C962" s="31">
        <v>39</v>
      </c>
      <c r="D962" s="31">
        <v>1050</v>
      </c>
      <c r="E962" s="35">
        <v>117.21281454130153</v>
      </c>
      <c r="F962" s="31">
        <v>31</v>
      </c>
      <c r="G962" s="31" t="s">
        <v>32</v>
      </c>
      <c r="H962" s="41">
        <v>5434.5485298738013</v>
      </c>
      <c r="J962" s="40"/>
      <c r="K962" s="31">
        <f t="shared" si="56"/>
        <v>277.70001196013055</v>
      </c>
      <c r="L962" s="31">
        <f t="shared" si="57"/>
        <v>1521</v>
      </c>
      <c r="M962" s="31">
        <f t="shared" si="58"/>
        <v>40.950000000000003</v>
      </c>
      <c r="N962" s="35">
        <f t="shared" si="59"/>
        <v>5434.5485298738013</v>
      </c>
      <c r="AA962" s="40"/>
      <c r="AF962" s="39"/>
    </row>
    <row r="963" spans="2:32" x14ac:dyDescent="0.3">
      <c r="B963" s="42">
        <v>18895.71</v>
      </c>
      <c r="C963" s="31">
        <v>39</v>
      </c>
      <c r="D963" s="31">
        <v>2800</v>
      </c>
      <c r="E963" s="35">
        <v>454.35781164410406</v>
      </c>
      <c r="F963" s="31">
        <v>36</v>
      </c>
      <c r="G963" s="31" t="s">
        <v>32</v>
      </c>
      <c r="H963" s="41">
        <v>18030.164410896363</v>
      </c>
      <c r="J963" s="40"/>
      <c r="K963" s="31">
        <f t="shared" si="56"/>
        <v>221.85158352456384</v>
      </c>
      <c r="L963" s="31">
        <f t="shared" si="57"/>
        <v>1521</v>
      </c>
      <c r="M963" s="31">
        <f t="shared" si="58"/>
        <v>109.2</v>
      </c>
      <c r="N963" s="35">
        <f t="shared" si="59"/>
        <v>18030.164410896363</v>
      </c>
      <c r="AA963" s="40"/>
      <c r="AF963" s="39"/>
    </row>
    <row r="964" spans="2:32" x14ac:dyDescent="0.3">
      <c r="B964" s="42">
        <v>3553.97</v>
      </c>
      <c r="C964" s="31">
        <v>31</v>
      </c>
      <c r="D964" s="31">
        <v>1050</v>
      </c>
      <c r="E964" s="35">
        <v>74.236409420273688</v>
      </c>
      <c r="F964" s="31">
        <v>37</v>
      </c>
      <c r="G964" s="31" t="s">
        <v>32</v>
      </c>
      <c r="H964" s="41">
        <v>2578.0837597804834</v>
      </c>
      <c r="J964" s="40"/>
      <c r="K964" s="31">
        <f t="shared" si="56"/>
        <v>523.32811222130863</v>
      </c>
      <c r="L964" s="31">
        <f t="shared" si="57"/>
        <v>961</v>
      </c>
      <c r="M964" s="31">
        <f t="shared" si="58"/>
        <v>32.549999999999997</v>
      </c>
      <c r="N964" s="35">
        <f t="shared" si="59"/>
        <v>2578.0837597804834</v>
      </c>
      <c r="AA964" s="40"/>
      <c r="AF964" s="39"/>
    </row>
    <row r="965" spans="2:32" x14ac:dyDescent="0.3">
      <c r="B965" s="42">
        <v>5970.65</v>
      </c>
      <c r="C965" s="31">
        <v>40</v>
      </c>
      <c r="D965" s="31">
        <v>1050</v>
      </c>
      <c r="E965" s="35">
        <v>126.80231288784366</v>
      </c>
      <c r="F965" s="31">
        <v>25</v>
      </c>
      <c r="G965" s="31" t="s">
        <v>32</v>
      </c>
      <c r="H965" s="41">
        <v>5202.7824504805876</v>
      </c>
      <c r="J965" s="40"/>
      <c r="K965" s="31">
        <f t="shared" si="56"/>
        <v>207.01515139726246</v>
      </c>
      <c r="L965" s="31">
        <f t="shared" si="57"/>
        <v>1600</v>
      </c>
      <c r="M965" s="31">
        <f t="shared" si="58"/>
        <v>42</v>
      </c>
      <c r="N965" s="35">
        <f t="shared" si="59"/>
        <v>5202.7824504805876</v>
      </c>
      <c r="AA965" s="40"/>
      <c r="AF965" s="39"/>
    </row>
    <row r="966" spans="2:32" x14ac:dyDescent="0.3">
      <c r="B966" s="42">
        <v>2365.3200000000002</v>
      </c>
      <c r="C966" s="31">
        <v>36</v>
      </c>
      <c r="D966" s="31">
        <v>175</v>
      </c>
      <c r="E966" s="35">
        <v>24.616337366473875</v>
      </c>
      <c r="F966" s="31">
        <v>39</v>
      </c>
      <c r="G966" s="31" t="s">
        <v>32</v>
      </c>
      <c r="H966" s="41">
        <v>1633.8036491320413</v>
      </c>
      <c r="J966" s="40"/>
      <c r="K966" s="31">
        <f t="shared" si="56"/>
        <v>277.25489370710699</v>
      </c>
      <c r="L966" s="31">
        <f t="shared" si="57"/>
        <v>1296</v>
      </c>
      <c r="M966" s="31">
        <f t="shared" si="58"/>
        <v>6.3</v>
      </c>
      <c r="N966" s="35">
        <f t="shared" si="59"/>
        <v>1633.8036491320413</v>
      </c>
      <c r="AA966" s="40"/>
      <c r="AF966" s="39"/>
    </row>
    <row r="967" spans="2:32" x14ac:dyDescent="0.3">
      <c r="B967" s="42">
        <v>6705.7</v>
      </c>
      <c r="C967" s="31">
        <v>33</v>
      </c>
      <c r="D967" s="31">
        <v>2800</v>
      </c>
      <c r="E967" s="35">
        <v>235.47098474072317</v>
      </c>
      <c r="F967" s="31">
        <v>17</v>
      </c>
      <c r="G967" s="31" t="s">
        <v>32</v>
      </c>
      <c r="H967" s="41">
        <v>6059.517939475847</v>
      </c>
      <c r="J967" s="40"/>
      <c r="K967" s="31">
        <f t="shared" si="56"/>
        <v>202.14804831437004</v>
      </c>
      <c r="L967" s="31">
        <f t="shared" si="57"/>
        <v>1089</v>
      </c>
      <c r="M967" s="31">
        <f t="shared" si="58"/>
        <v>92.4</v>
      </c>
      <c r="N967" s="35">
        <f t="shared" si="59"/>
        <v>6059.517939475847</v>
      </c>
      <c r="AA967" s="40"/>
      <c r="AF967" s="39"/>
    </row>
    <row r="968" spans="2:32" x14ac:dyDescent="0.3">
      <c r="B968" s="42">
        <v>4165.3599999999997</v>
      </c>
      <c r="C968" s="31">
        <v>33</v>
      </c>
      <c r="D968" s="31">
        <v>1050</v>
      </c>
      <c r="E968" s="35">
        <v>80.274530325056091</v>
      </c>
      <c r="F968" s="31">
        <v>37</v>
      </c>
      <c r="G968" s="31" t="s">
        <v>32</v>
      </c>
      <c r="H968" s="41">
        <v>3193.0207275463017</v>
      </c>
      <c r="J968" s="40"/>
      <c r="K968" s="31">
        <f t="shared" si="56"/>
        <v>483.96421433653347</v>
      </c>
      <c r="L968" s="31">
        <f t="shared" si="57"/>
        <v>1089</v>
      </c>
      <c r="M968" s="31">
        <f t="shared" si="58"/>
        <v>34.65</v>
      </c>
      <c r="N968" s="35">
        <f t="shared" si="59"/>
        <v>3193.0207275463017</v>
      </c>
      <c r="AA968" s="40"/>
      <c r="AF968" s="39"/>
    </row>
    <row r="969" spans="2:32" x14ac:dyDescent="0.3">
      <c r="B969" s="42">
        <v>11139.22</v>
      </c>
      <c r="C969" s="31">
        <v>35</v>
      </c>
      <c r="D969" s="31">
        <v>1925</v>
      </c>
      <c r="E969" s="35">
        <v>179.79319551652401</v>
      </c>
      <c r="F969" s="31">
        <v>50</v>
      </c>
      <c r="G969" s="31" t="s">
        <v>32</v>
      </c>
      <c r="H969" s="41">
        <v>10013.444300130113</v>
      </c>
      <c r="J969" s="40"/>
      <c r="K969" s="31">
        <f t="shared" si="56"/>
        <v>535.33727860771057</v>
      </c>
      <c r="L969" s="31">
        <f t="shared" si="57"/>
        <v>1225</v>
      </c>
      <c r="M969" s="31">
        <f t="shared" si="58"/>
        <v>67.375</v>
      </c>
      <c r="N969" s="35">
        <f t="shared" si="59"/>
        <v>10013.444300130113</v>
      </c>
      <c r="AA969" s="40"/>
      <c r="AF969" s="39"/>
    </row>
    <row r="970" spans="2:32" x14ac:dyDescent="0.3">
      <c r="B970" s="42">
        <v>20187.490000000002</v>
      </c>
      <c r="C970" s="31">
        <v>32</v>
      </c>
      <c r="D970" s="31">
        <v>2800</v>
      </c>
      <c r="E970" s="35">
        <v>392.78703393528815</v>
      </c>
      <c r="F970" s="31">
        <v>43</v>
      </c>
      <c r="G970" s="31" t="s">
        <v>32</v>
      </c>
      <c r="H970" s="41">
        <v>19453.729256438579</v>
      </c>
      <c r="J970" s="40"/>
      <c r="K970" s="31">
        <f t="shared" si="56"/>
        <v>306.52742987396056</v>
      </c>
      <c r="L970" s="31">
        <f t="shared" si="57"/>
        <v>1024</v>
      </c>
      <c r="M970" s="31">
        <f t="shared" si="58"/>
        <v>89.6</v>
      </c>
      <c r="N970" s="35">
        <f t="shared" si="59"/>
        <v>19453.729256438579</v>
      </c>
      <c r="AA970" s="40"/>
      <c r="AF970" s="39"/>
    </row>
    <row r="971" spans="2:32" x14ac:dyDescent="0.3">
      <c r="B971" s="42">
        <v>15428.9</v>
      </c>
      <c r="C971" s="31">
        <v>35</v>
      </c>
      <c r="D971" s="31">
        <v>2800</v>
      </c>
      <c r="E971" s="35">
        <v>261.51737529676222</v>
      </c>
      <c r="F971" s="31">
        <v>45</v>
      </c>
      <c r="G971" s="31" t="s">
        <v>32</v>
      </c>
      <c r="H971" s="41">
        <v>14362.905009945505</v>
      </c>
      <c r="J971" s="40"/>
      <c r="K971" s="31">
        <f t="shared" si="56"/>
        <v>481.80355074693949</v>
      </c>
      <c r="L971" s="31">
        <f t="shared" si="57"/>
        <v>1225</v>
      </c>
      <c r="M971" s="31">
        <f t="shared" si="58"/>
        <v>98</v>
      </c>
      <c r="N971" s="35">
        <f t="shared" si="59"/>
        <v>14362.905009945505</v>
      </c>
      <c r="AA971" s="40"/>
      <c r="AF971" s="39"/>
    </row>
    <row r="972" spans="2:32" x14ac:dyDescent="0.3">
      <c r="B972" s="42">
        <v>2550.8200000000002</v>
      </c>
      <c r="C972" s="31">
        <v>24</v>
      </c>
      <c r="D972" s="31">
        <v>1050</v>
      </c>
      <c r="E972" s="35">
        <v>66.067133706329145</v>
      </c>
      <c r="F972" s="31">
        <v>50</v>
      </c>
      <c r="G972" s="31" t="s">
        <v>32</v>
      </c>
      <c r="H972" s="41">
        <v>1342.1161051300455</v>
      </c>
      <c r="J972" s="40"/>
      <c r="K972" s="31">
        <f t="shared" si="56"/>
        <v>794.64624927372279</v>
      </c>
      <c r="L972" s="31">
        <f t="shared" si="57"/>
        <v>576</v>
      </c>
      <c r="M972" s="31">
        <f t="shared" si="58"/>
        <v>25.2</v>
      </c>
      <c r="N972" s="35">
        <f t="shared" si="59"/>
        <v>1342.1161051300455</v>
      </c>
      <c r="AA972" s="40"/>
      <c r="AF972" s="39"/>
    </row>
    <row r="973" spans="2:32" x14ac:dyDescent="0.3">
      <c r="B973" s="42">
        <v>15185.83</v>
      </c>
      <c r="C973" s="31">
        <v>27</v>
      </c>
      <c r="D973" s="31">
        <v>6300</v>
      </c>
      <c r="E973" s="35">
        <v>376.45542722282005</v>
      </c>
      <c r="F973" s="31">
        <v>43</v>
      </c>
      <c r="G973" s="31" t="s">
        <v>33</v>
      </c>
      <c r="H973" s="41">
        <v>14233.567128611176</v>
      </c>
      <c r="J973" s="40"/>
      <c r="K973" s="31">
        <f t="shared" si="56"/>
        <v>719.60710461389397</v>
      </c>
      <c r="L973" s="31">
        <f t="shared" si="57"/>
        <v>0</v>
      </c>
      <c r="M973" s="31">
        <f t="shared" si="58"/>
        <v>170.1</v>
      </c>
      <c r="N973" s="35">
        <f t="shared" si="59"/>
        <v>14233.567128611176</v>
      </c>
      <c r="AA973" s="40"/>
      <c r="AF973" s="39"/>
    </row>
    <row r="974" spans="2:32" x14ac:dyDescent="0.3">
      <c r="B974" s="42">
        <v>5398.04</v>
      </c>
      <c r="C974" s="31">
        <v>31</v>
      </c>
      <c r="D974" s="31">
        <v>1050</v>
      </c>
      <c r="E974" s="35">
        <v>69.263635583508943</v>
      </c>
      <c r="F974" s="31">
        <v>44</v>
      </c>
      <c r="G974" s="31" t="s">
        <v>32</v>
      </c>
      <c r="H974" s="41">
        <v>4261.0347714850996</v>
      </c>
      <c r="J974" s="40"/>
      <c r="K974" s="31">
        <f t="shared" si="56"/>
        <v>667.01667636689592</v>
      </c>
      <c r="L974" s="31">
        <f t="shared" si="57"/>
        <v>961</v>
      </c>
      <c r="M974" s="31">
        <f t="shared" si="58"/>
        <v>32.549999999999997</v>
      </c>
      <c r="N974" s="35">
        <f t="shared" si="59"/>
        <v>4261.0347714850996</v>
      </c>
      <c r="AA974" s="40"/>
      <c r="AF974" s="39"/>
    </row>
    <row r="975" spans="2:32" x14ac:dyDescent="0.3">
      <c r="B975" s="42">
        <v>7300.69</v>
      </c>
      <c r="C975" s="31">
        <v>40</v>
      </c>
      <c r="D975" s="31">
        <v>1050</v>
      </c>
      <c r="E975" s="35">
        <v>126.80231288784366</v>
      </c>
      <c r="F975" s="31">
        <v>35</v>
      </c>
      <c r="G975" s="31" t="s">
        <v>32</v>
      </c>
      <c r="H975" s="41">
        <v>6429.9156676642378</v>
      </c>
      <c r="J975" s="40"/>
      <c r="K975" s="31">
        <f t="shared" si="56"/>
        <v>289.82121195616747</v>
      </c>
      <c r="L975" s="31">
        <f t="shared" si="57"/>
        <v>1600</v>
      </c>
      <c r="M975" s="31">
        <f t="shared" si="58"/>
        <v>42</v>
      </c>
      <c r="N975" s="35">
        <f t="shared" si="59"/>
        <v>6429.9156676642378</v>
      </c>
      <c r="AA975" s="40"/>
      <c r="AF975" s="39"/>
    </row>
    <row r="976" spans="2:32" x14ac:dyDescent="0.3">
      <c r="B976" s="42">
        <v>9819.24</v>
      </c>
      <c r="C976" s="31">
        <v>24</v>
      </c>
      <c r="D976" s="31">
        <v>4550</v>
      </c>
      <c r="E976" s="35">
        <v>360.29052896695976</v>
      </c>
      <c r="F976" s="31">
        <v>41</v>
      </c>
      <c r="G976" s="31" t="s">
        <v>32</v>
      </c>
      <c r="H976" s="41">
        <v>8875.1276009345893</v>
      </c>
      <c r="J976" s="40"/>
      <c r="K976" s="31">
        <f t="shared" si="56"/>
        <v>517.77658584277538</v>
      </c>
      <c r="L976" s="31">
        <f t="shared" si="57"/>
        <v>576</v>
      </c>
      <c r="M976" s="31">
        <f t="shared" si="58"/>
        <v>109.2</v>
      </c>
      <c r="N976" s="35">
        <f t="shared" si="59"/>
        <v>8875.1276009345893</v>
      </c>
      <c r="AA976" s="40"/>
      <c r="AF976" s="39"/>
    </row>
    <row r="977" spans="2:32" x14ac:dyDescent="0.3">
      <c r="B977" s="42">
        <v>4965.08</v>
      </c>
      <c r="C977" s="31">
        <v>34</v>
      </c>
      <c r="D977" s="31">
        <v>1050</v>
      </c>
      <c r="E977" s="35">
        <v>84.181525788936767</v>
      </c>
      <c r="F977" s="31">
        <v>46</v>
      </c>
      <c r="G977" s="31" t="s">
        <v>32</v>
      </c>
      <c r="H977" s="41">
        <v>3867.1470234333628</v>
      </c>
      <c r="J977" s="40"/>
      <c r="K977" s="31">
        <f t="shared" si="56"/>
        <v>573.76009222141761</v>
      </c>
      <c r="L977" s="31">
        <f t="shared" si="57"/>
        <v>1156</v>
      </c>
      <c r="M977" s="31">
        <f t="shared" si="58"/>
        <v>35.700000000000003</v>
      </c>
      <c r="N977" s="35">
        <f t="shared" si="59"/>
        <v>3867.1470234333628</v>
      </c>
      <c r="AA977" s="40"/>
      <c r="AF977" s="39"/>
    </row>
    <row r="978" spans="2:32" x14ac:dyDescent="0.3">
      <c r="B978" s="42">
        <v>2126.5700000000002</v>
      </c>
      <c r="C978" s="31">
        <v>26</v>
      </c>
      <c r="D978" s="31">
        <v>1050</v>
      </c>
      <c r="E978" s="35">
        <v>118.34476200041938</v>
      </c>
      <c r="F978" s="31">
        <v>44</v>
      </c>
      <c r="G978" s="31" t="s">
        <v>33</v>
      </c>
      <c r="H978" s="41">
        <v>1589.452913129936</v>
      </c>
      <c r="J978" s="40"/>
      <c r="K978" s="31">
        <f t="shared" si="56"/>
        <v>390.38483173286772</v>
      </c>
      <c r="L978" s="31">
        <f t="shared" si="57"/>
        <v>0</v>
      </c>
      <c r="M978" s="31">
        <f t="shared" si="58"/>
        <v>27.3</v>
      </c>
      <c r="N978" s="35">
        <f t="shared" si="59"/>
        <v>1589.452913129936</v>
      </c>
      <c r="AA978" s="40"/>
      <c r="AF978" s="39"/>
    </row>
    <row r="979" spans="2:32" x14ac:dyDescent="0.3">
      <c r="B979" s="42">
        <v>4608.93</v>
      </c>
      <c r="C979" s="31">
        <v>36</v>
      </c>
      <c r="D979" s="31">
        <v>1050</v>
      </c>
      <c r="E979" s="35">
        <v>103.92938536929607</v>
      </c>
      <c r="F979" s="31">
        <v>25</v>
      </c>
      <c r="G979" s="31" t="s">
        <v>32</v>
      </c>
      <c r="H979" s="41">
        <v>3868.8450151902398</v>
      </c>
      <c r="J979" s="40"/>
      <c r="K979" s="31">
        <f t="shared" si="56"/>
        <v>252.57534148522979</v>
      </c>
      <c r="L979" s="31">
        <f t="shared" si="57"/>
        <v>1296</v>
      </c>
      <c r="M979" s="31">
        <f t="shared" si="58"/>
        <v>37.799999999999997</v>
      </c>
      <c r="N979" s="35">
        <f t="shared" si="59"/>
        <v>3868.8450151902398</v>
      </c>
      <c r="AA979" s="40"/>
      <c r="AF979" s="39"/>
    </row>
    <row r="980" spans="2:32" x14ac:dyDescent="0.3">
      <c r="B980" s="42">
        <v>3793.28</v>
      </c>
      <c r="C980" s="31">
        <v>30</v>
      </c>
      <c r="D980" s="31">
        <v>1050</v>
      </c>
      <c r="E980" s="35">
        <v>72.105300507740509</v>
      </c>
      <c r="F980" s="31">
        <v>50</v>
      </c>
      <c r="G980" s="31" t="s">
        <v>32</v>
      </c>
      <c r="H980" s="41">
        <v>2555.6411260551554</v>
      </c>
      <c r="J980" s="40"/>
      <c r="K980" s="31">
        <f t="shared" si="56"/>
        <v>728.10181263115487</v>
      </c>
      <c r="L980" s="31">
        <f t="shared" si="57"/>
        <v>900</v>
      </c>
      <c r="M980" s="31">
        <f t="shared" si="58"/>
        <v>31.5</v>
      </c>
      <c r="N980" s="35">
        <f t="shared" si="59"/>
        <v>2555.6411260551554</v>
      </c>
      <c r="AA980" s="40"/>
      <c r="AF980" s="39"/>
    </row>
    <row r="981" spans="2:32" x14ac:dyDescent="0.3">
      <c r="B981" s="42">
        <v>13739.93</v>
      </c>
      <c r="C981" s="31">
        <v>28</v>
      </c>
      <c r="D981" s="31">
        <v>2800</v>
      </c>
      <c r="E981" s="35">
        <v>593.83444366442211</v>
      </c>
      <c r="F981" s="31">
        <v>42</v>
      </c>
      <c r="G981" s="31" t="s">
        <v>32</v>
      </c>
      <c r="H981" s="41">
        <v>13153.645473500832</v>
      </c>
      <c r="J981" s="40"/>
      <c r="K981" s="31">
        <f t="shared" si="56"/>
        <v>198.03499317809218</v>
      </c>
      <c r="L981" s="31">
        <f t="shared" si="57"/>
        <v>784</v>
      </c>
      <c r="M981" s="31">
        <f t="shared" si="58"/>
        <v>78.400000000000006</v>
      </c>
      <c r="N981" s="35">
        <f t="shared" si="59"/>
        <v>13153.645473500832</v>
      </c>
      <c r="AA981" s="40"/>
      <c r="AF981" s="39"/>
    </row>
    <row r="982" spans="2:32" x14ac:dyDescent="0.3">
      <c r="B982" s="42">
        <v>21505.919999999998</v>
      </c>
      <c r="C982" s="31">
        <v>26</v>
      </c>
      <c r="D982" s="31">
        <v>6300</v>
      </c>
      <c r="E982" s="35">
        <v>396.84565196471425</v>
      </c>
      <c r="F982" s="31">
        <v>44</v>
      </c>
      <c r="G982" s="31" t="s">
        <v>32</v>
      </c>
      <c r="H982" s="41">
        <v>20335.324207435209</v>
      </c>
      <c r="J982" s="40"/>
      <c r="K982" s="31">
        <f t="shared" si="56"/>
        <v>698.50834607266245</v>
      </c>
      <c r="L982" s="31">
        <f t="shared" si="57"/>
        <v>676</v>
      </c>
      <c r="M982" s="31">
        <f t="shared" si="58"/>
        <v>163.80000000000001</v>
      </c>
      <c r="N982" s="35">
        <f t="shared" si="59"/>
        <v>20335.324207435209</v>
      </c>
      <c r="AA982" s="40"/>
      <c r="AF982" s="39"/>
    </row>
    <row r="983" spans="2:32" x14ac:dyDescent="0.3">
      <c r="B983" s="42">
        <v>5729.23</v>
      </c>
      <c r="C983" s="31">
        <v>36</v>
      </c>
      <c r="D983" s="31">
        <v>1050</v>
      </c>
      <c r="E983" s="35">
        <v>94.481718361478258</v>
      </c>
      <c r="F983" s="31">
        <v>44</v>
      </c>
      <c r="G983" s="31" t="s">
        <v>32</v>
      </c>
      <c r="H983" s="41">
        <v>4712.216931557984</v>
      </c>
      <c r="J983" s="40"/>
      <c r="K983" s="31">
        <f t="shared" si="56"/>
        <v>488.98348591886423</v>
      </c>
      <c r="L983" s="31">
        <f t="shared" si="57"/>
        <v>1296</v>
      </c>
      <c r="M983" s="31">
        <f t="shared" si="58"/>
        <v>37.799999999999997</v>
      </c>
      <c r="N983" s="35">
        <f t="shared" si="59"/>
        <v>4712.216931557984</v>
      </c>
      <c r="AA983" s="40"/>
      <c r="AF983" s="39"/>
    </row>
    <row r="984" spans="2:32" x14ac:dyDescent="0.3">
      <c r="B984" s="42">
        <v>1848.93</v>
      </c>
      <c r="C984" s="31">
        <v>37</v>
      </c>
      <c r="D984" s="31">
        <v>175</v>
      </c>
      <c r="E984" s="35">
        <v>34.146466220173359</v>
      </c>
      <c r="F984" s="31">
        <v>33</v>
      </c>
      <c r="G984" s="31" t="s">
        <v>32</v>
      </c>
      <c r="H984" s="41">
        <v>1229.3811479291435</v>
      </c>
      <c r="J984" s="40"/>
      <c r="K984" s="31">
        <f t="shared" si="56"/>
        <v>169.12438208871504</v>
      </c>
      <c r="L984" s="31">
        <f t="shared" si="57"/>
        <v>1369</v>
      </c>
      <c r="M984" s="31">
        <f t="shared" si="58"/>
        <v>6.4749999999999996</v>
      </c>
      <c r="N984" s="35">
        <f t="shared" si="59"/>
        <v>1229.3811479291435</v>
      </c>
      <c r="AA984" s="40"/>
      <c r="AF984" s="39"/>
    </row>
    <row r="985" spans="2:32" x14ac:dyDescent="0.3">
      <c r="B985" s="42">
        <v>7610.34</v>
      </c>
      <c r="C985" s="31">
        <v>29</v>
      </c>
      <c r="D985" s="31">
        <v>3123.232</v>
      </c>
      <c r="E985" s="35">
        <v>258.40802394283878</v>
      </c>
      <c r="F985" s="31">
        <v>36</v>
      </c>
      <c r="G985" s="31" t="s">
        <v>32</v>
      </c>
      <c r="H985" s="41">
        <v>6777.0006489527459</v>
      </c>
      <c r="J985" s="40"/>
      <c r="K985" s="31">
        <f t="shared" ref="K985:K1048" si="60">D985*F985/E985</f>
        <v>435.1116899716377</v>
      </c>
      <c r="L985" s="31">
        <f t="shared" ref="L985:L1048" si="61">IF(G985="F",0,C985^2)</f>
        <v>841</v>
      </c>
      <c r="M985" s="31">
        <f t="shared" ref="M985:M1048" si="62">C985*D985/1000</f>
        <v>90.573728000000003</v>
      </c>
      <c r="N985" s="35">
        <f t="shared" ref="N985:N1048" si="63">H985</f>
        <v>6777.0006489527459</v>
      </c>
      <c r="AA985" s="40"/>
      <c r="AF985" s="39"/>
    </row>
    <row r="986" spans="2:32" x14ac:dyDescent="0.3">
      <c r="B986" s="42">
        <v>3070.18</v>
      </c>
      <c r="C986" s="31">
        <v>23</v>
      </c>
      <c r="D986" s="31">
        <v>1050</v>
      </c>
      <c r="E986" s="35">
        <v>61.094361959400487</v>
      </c>
      <c r="F986" s="31">
        <v>47</v>
      </c>
      <c r="G986" s="31" t="s">
        <v>32</v>
      </c>
      <c r="H986" s="41">
        <v>1891.1525464060035</v>
      </c>
      <c r="J986" s="40"/>
      <c r="K986" s="31">
        <f t="shared" si="60"/>
        <v>807.76684488161015</v>
      </c>
      <c r="L986" s="31">
        <f t="shared" si="61"/>
        <v>529</v>
      </c>
      <c r="M986" s="31">
        <f t="shared" si="62"/>
        <v>24.15</v>
      </c>
      <c r="N986" s="35">
        <f t="shared" si="63"/>
        <v>1891.1525464060035</v>
      </c>
      <c r="AA986" s="40"/>
      <c r="AF986" s="39"/>
    </row>
    <row r="987" spans="2:32" x14ac:dyDescent="0.3">
      <c r="B987" s="42">
        <v>12814.22</v>
      </c>
      <c r="C987" s="31">
        <v>34</v>
      </c>
      <c r="D987" s="31">
        <v>2800</v>
      </c>
      <c r="E987" s="35">
        <v>246.9314070571524</v>
      </c>
      <c r="F987" s="31">
        <v>36</v>
      </c>
      <c r="G987" s="31" t="s">
        <v>32</v>
      </c>
      <c r="H987" s="41">
        <v>11894.658524777806</v>
      </c>
      <c r="J987" s="40"/>
      <c r="K987" s="31">
        <f t="shared" si="60"/>
        <v>408.21052777895437</v>
      </c>
      <c r="L987" s="31">
        <f t="shared" si="61"/>
        <v>1156</v>
      </c>
      <c r="M987" s="31">
        <f t="shared" si="62"/>
        <v>95.2</v>
      </c>
      <c r="N987" s="35">
        <f t="shared" si="63"/>
        <v>11894.658524777806</v>
      </c>
      <c r="AA987" s="40"/>
      <c r="AF987" s="39"/>
    </row>
    <row r="988" spans="2:32" x14ac:dyDescent="0.3">
      <c r="B988" s="42">
        <v>9304.94</v>
      </c>
      <c r="C988" s="31">
        <v>29</v>
      </c>
      <c r="D988" s="31">
        <v>1925</v>
      </c>
      <c r="E988" s="35">
        <v>273.86771702805919</v>
      </c>
      <c r="F988" s="31">
        <v>46</v>
      </c>
      <c r="G988" s="31" t="s">
        <v>33</v>
      </c>
      <c r="H988" s="41">
        <v>8850.7102409935051</v>
      </c>
      <c r="J988" s="40"/>
      <c r="K988" s="31">
        <f t="shared" si="60"/>
        <v>323.33128183533802</v>
      </c>
      <c r="L988" s="31">
        <f t="shared" si="61"/>
        <v>0</v>
      </c>
      <c r="M988" s="31">
        <f t="shared" si="62"/>
        <v>55.825000000000003</v>
      </c>
      <c r="N988" s="35">
        <f t="shared" si="63"/>
        <v>8850.7102409935051</v>
      </c>
      <c r="AA988" s="40"/>
      <c r="AF988" s="39"/>
    </row>
    <row r="989" spans="2:32" x14ac:dyDescent="0.3">
      <c r="B989" s="42">
        <v>10986.86</v>
      </c>
      <c r="C989" s="31">
        <v>25</v>
      </c>
      <c r="D989" s="31">
        <v>4600.8549999999996</v>
      </c>
      <c r="E989" s="35">
        <v>369.1508115034971</v>
      </c>
      <c r="F989" s="31">
        <v>45</v>
      </c>
      <c r="G989" s="31" t="s">
        <v>32</v>
      </c>
      <c r="H989" s="41">
        <v>10012.695281736127</v>
      </c>
      <c r="J989" s="40"/>
      <c r="K989" s="31">
        <f t="shared" si="60"/>
        <v>560.850656556226</v>
      </c>
      <c r="L989" s="31">
        <f t="shared" si="61"/>
        <v>625</v>
      </c>
      <c r="M989" s="31">
        <f t="shared" si="62"/>
        <v>115.02137499999999</v>
      </c>
      <c r="N989" s="35">
        <f t="shared" si="63"/>
        <v>10012.695281736127</v>
      </c>
      <c r="AA989" s="40"/>
      <c r="AF989" s="39"/>
    </row>
    <row r="990" spans="2:32" x14ac:dyDescent="0.3">
      <c r="B990" s="42">
        <v>3499.24</v>
      </c>
      <c r="C990" s="31">
        <v>26</v>
      </c>
      <c r="D990" s="31">
        <v>1050</v>
      </c>
      <c r="E990" s="35">
        <v>71.892109469389027</v>
      </c>
      <c r="F990" s="31">
        <v>35</v>
      </c>
      <c r="G990" s="31" t="s">
        <v>33</v>
      </c>
      <c r="H990" s="41">
        <v>2810.8558732825732</v>
      </c>
      <c r="J990" s="40"/>
      <c r="K990" s="31">
        <f t="shared" si="60"/>
        <v>511.1826634555465</v>
      </c>
      <c r="L990" s="31">
        <f t="shared" si="61"/>
        <v>0</v>
      </c>
      <c r="M990" s="31">
        <f t="shared" si="62"/>
        <v>27.3</v>
      </c>
      <c r="N990" s="35">
        <f t="shared" si="63"/>
        <v>2810.8558732825732</v>
      </c>
      <c r="AA990" s="40"/>
      <c r="AF990" s="39"/>
    </row>
    <row r="991" spans="2:32" x14ac:dyDescent="0.3">
      <c r="B991" s="42">
        <v>8240.73</v>
      </c>
      <c r="C991" s="31">
        <v>29</v>
      </c>
      <c r="D991" s="31">
        <v>2800</v>
      </c>
      <c r="E991" s="35">
        <v>255.51160356560339</v>
      </c>
      <c r="F991" s="31">
        <v>46</v>
      </c>
      <c r="G991" s="31" t="s">
        <v>32</v>
      </c>
      <c r="H991" s="41">
        <v>7316.9301645303321</v>
      </c>
      <c r="J991" s="40"/>
      <c r="K991" s="31">
        <f t="shared" si="60"/>
        <v>504.08669587849147</v>
      </c>
      <c r="L991" s="31">
        <f t="shared" si="61"/>
        <v>841</v>
      </c>
      <c r="M991" s="31">
        <f t="shared" si="62"/>
        <v>81.2</v>
      </c>
      <c r="N991" s="35">
        <f t="shared" si="63"/>
        <v>7316.9301645303321</v>
      </c>
      <c r="AA991" s="40"/>
      <c r="AF991" s="39"/>
    </row>
    <row r="992" spans="2:32" x14ac:dyDescent="0.3">
      <c r="B992" s="42">
        <v>25843.46</v>
      </c>
      <c r="C992" s="31">
        <v>38</v>
      </c>
      <c r="D992" s="31">
        <v>2800</v>
      </c>
      <c r="E992" s="35">
        <v>261.51450683326692</v>
      </c>
      <c r="F992" s="31">
        <v>37</v>
      </c>
      <c r="G992" s="31" t="s">
        <v>32</v>
      </c>
      <c r="H992" s="41">
        <v>24871.574196827216</v>
      </c>
      <c r="J992" s="40"/>
      <c r="K992" s="31">
        <f t="shared" si="60"/>
        <v>396.15393139949964</v>
      </c>
      <c r="L992" s="31">
        <f t="shared" si="61"/>
        <v>1444</v>
      </c>
      <c r="M992" s="31">
        <f t="shared" si="62"/>
        <v>106.4</v>
      </c>
      <c r="N992" s="35">
        <f t="shared" si="63"/>
        <v>24871.574196827216</v>
      </c>
      <c r="AA992" s="40"/>
      <c r="AF992" s="39"/>
    </row>
    <row r="993" spans="2:32" x14ac:dyDescent="0.3">
      <c r="B993" s="42">
        <v>4761.6099999999997</v>
      </c>
      <c r="C993" s="31">
        <v>35</v>
      </c>
      <c r="D993" s="31">
        <v>1050</v>
      </c>
      <c r="E993" s="35">
        <v>89.154058095032369</v>
      </c>
      <c r="F993" s="31">
        <v>35</v>
      </c>
      <c r="G993" s="31" t="s">
        <v>33</v>
      </c>
      <c r="H993" s="41">
        <v>4214.1510557676265</v>
      </c>
      <c r="J993" s="40"/>
      <c r="K993" s="31">
        <f t="shared" si="60"/>
        <v>412.20782076825839</v>
      </c>
      <c r="L993" s="31">
        <f t="shared" si="61"/>
        <v>0</v>
      </c>
      <c r="M993" s="31">
        <f t="shared" si="62"/>
        <v>36.75</v>
      </c>
      <c r="N993" s="35">
        <f t="shared" si="63"/>
        <v>4214.1510557676265</v>
      </c>
      <c r="AA993" s="40"/>
      <c r="AF993" s="39"/>
    </row>
    <row r="994" spans="2:32" x14ac:dyDescent="0.3">
      <c r="B994" s="42">
        <v>35220.6</v>
      </c>
      <c r="C994" s="31">
        <v>49</v>
      </c>
      <c r="D994" s="31">
        <v>2800</v>
      </c>
      <c r="E994" s="35">
        <v>844.79281130590527</v>
      </c>
      <c r="F994" s="31">
        <v>26</v>
      </c>
      <c r="G994" s="31" t="s">
        <v>32</v>
      </c>
      <c r="H994" s="41">
        <v>34302.74289950986</v>
      </c>
      <c r="J994" s="40"/>
      <c r="K994" s="31">
        <f t="shared" si="60"/>
        <v>86.174975716783905</v>
      </c>
      <c r="L994" s="31">
        <f t="shared" si="61"/>
        <v>2401</v>
      </c>
      <c r="M994" s="31">
        <f t="shared" si="62"/>
        <v>137.19999999999999</v>
      </c>
      <c r="N994" s="35">
        <f t="shared" si="63"/>
        <v>34302.74289950986</v>
      </c>
      <c r="AA994" s="40"/>
      <c r="AF994" s="39"/>
    </row>
    <row r="995" spans="2:32" x14ac:dyDescent="0.3">
      <c r="B995" s="42">
        <v>3679.81</v>
      </c>
      <c r="C995" s="31">
        <v>34</v>
      </c>
      <c r="D995" s="31">
        <v>1400</v>
      </c>
      <c r="E995" s="35">
        <v>254.72029594689999</v>
      </c>
      <c r="F995" s="31">
        <v>31</v>
      </c>
      <c r="G995" s="31" t="s">
        <v>33</v>
      </c>
      <c r="H995" s="41">
        <v>3373.2686471960542</v>
      </c>
      <c r="J995" s="40"/>
      <c r="K995" s="31">
        <f t="shared" si="60"/>
        <v>170.38296786938147</v>
      </c>
      <c r="L995" s="31">
        <f t="shared" si="61"/>
        <v>0</v>
      </c>
      <c r="M995" s="31">
        <f t="shared" si="62"/>
        <v>47.6</v>
      </c>
      <c r="N995" s="35">
        <f t="shared" si="63"/>
        <v>3373.2686471960542</v>
      </c>
      <c r="AA995" s="40"/>
      <c r="AF995" s="39"/>
    </row>
    <row r="996" spans="2:32" x14ac:dyDescent="0.3">
      <c r="B996" s="42">
        <v>24105.53</v>
      </c>
      <c r="C996" s="31">
        <v>37</v>
      </c>
      <c r="D996" s="31">
        <v>2800</v>
      </c>
      <c r="E996" s="35">
        <v>246.92907483093137</v>
      </c>
      <c r="F996" s="31">
        <v>38</v>
      </c>
      <c r="G996" s="31" t="s">
        <v>32</v>
      </c>
      <c r="H996" s="41">
        <v>23059.132855930162</v>
      </c>
      <c r="J996" s="40"/>
      <c r="K996" s="31">
        <f t="shared" si="60"/>
        <v>430.89296014594669</v>
      </c>
      <c r="L996" s="31">
        <f t="shared" si="61"/>
        <v>1369</v>
      </c>
      <c r="M996" s="31">
        <f t="shared" si="62"/>
        <v>103.6</v>
      </c>
      <c r="N996" s="35">
        <f t="shared" si="63"/>
        <v>23059.132855930162</v>
      </c>
      <c r="AA996" s="40"/>
      <c r="AF996" s="39"/>
    </row>
    <row r="997" spans="2:32" x14ac:dyDescent="0.3">
      <c r="B997" s="42">
        <v>10161.74</v>
      </c>
      <c r="C997" s="31">
        <v>43</v>
      </c>
      <c r="D997" s="31">
        <v>1050</v>
      </c>
      <c r="E997" s="35">
        <v>208.22056968701492</v>
      </c>
      <c r="F997" s="31">
        <v>27</v>
      </c>
      <c r="G997" s="31" t="s">
        <v>32</v>
      </c>
      <c r="H997" s="41">
        <v>9395.95918479795</v>
      </c>
      <c r="J997" s="40"/>
      <c r="K997" s="31">
        <f t="shared" si="60"/>
        <v>136.1536952982795</v>
      </c>
      <c r="L997" s="31">
        <f t="shared" si="61"/>
        <v>1849</v>
      </c>
      <c r="M997" s="31">
        <f t="shared" si="62"/>
        <v>45.15</v>
      </c>
      <c r="N997" s="35">
        <f t="shared" si="63"/>
        <v>9395.95918479795</v>
      </c>
      <c r="AA997" s="40"/>
      <c r="AF997" s="39"/>
    </row>
    <row r="998" spans="2:32" x14ac:dyDescent="0.3">
      <c r="B998" s="42">
        <v>28238.57</v>
      </c>
      <c r="C998" s="31">
        <v>51</v>
      </c>
      <c r="D998" s="31">
        <v>2800</v>
      </c>
      <c r="E998" s="35">
        <v>1397.7939104128009</v>
      </c>
      <c r="F998" s="31">
        <v>19</v>
      </c>
      <c r="G998" s="31" t="s">
        <v>33</v>
      </c>
      <c r="H998" s="41">
        <v>28062.294094403653</v>
      </c>
      <c r="J998" s="40"/>
      <c r="K998" s="31">
        <f t="shared" si="60"/>
        <v>38.059974080362686</v>
      </c>
      <c r="L998" s="31">
        <f t="shared" si="61"/>
        <v>0</v>
      </c>
      <c r="M998" s="31">
        <f t="shared" si="62"/>
        <v>142.80000000000001</v>
      </c>
      <c r="N998" s="35">
        <f t="shared" si="63"/>
        <v>28062.294094403653</v>
      </c>
      <c r="AA998" s="40"/>
      <c r="AF998" s="39"/>
    </row>
    <row r="999" spans="2:32" x14ac:dyDescent="0.3">
      <c r="B999" s="42">
        <v>11244.4</v>
      </c>
      <c r="C999" s="31">
        <v>24</v>
      </c>
      <c r="D999" s="31">
        <v>2800</v>
      </c>
      <c r="E999" s="35">
        <v>305.93761973041268</v>
      </c>
      <c r="F999" s="31">
        <v>50</v>
      </c>
      <c r="G999" s="31" t="s">
        <v>32</v>
      </c>
      <c r="H999" s="41">
        <v>10427.505754859547</v>
      </c>
      <c r="J999" s="40"/>
      <c r="K999" s="31">
        <f t="shared" si="60"/>
        <v>457.60962683623461</v>
      </c>
      <c r="L999" s="31">
        <f t="shared" si="61"/>
        <v>576</v>
      </c>
      <c r="M999" s="31">
        <f t="shared" si="62"/>
        <v>67.2</v>
      </c>
      <c r="N999" s="35">
        <f t="shared" si="63"/>
        <v>10427.505754859547</v>
      </c>
      <c r="AA999" s="40"/>
      <c r="AF999" s="39"/>
    </row>
    <row r="1000" spans="2:32" x14ac:dyDescent="0.3">
      <c r="B1000" s="42">
        <v>7615.98</v>
      </c>
      <c r="C1000" s="31">
        <v>36</v>
      </c>
      <c r="D1000" s="31">
        <v>1400</v>
      </c>
      <c r="E1000" s="35">
        <v>125.97562448197102</v>
      </c>
      <c r="F1000" s="31">
        <v>44</v>
      </c>
      <c r="G1000" s="31" t="s">
        <v>32</v>
      </c>
      <c r="H1000" s="41">
        <v>6583.9366938203621</v>
      </c>
      <c r="J1000" s="40"/>
      <c r="K1000" s="31">
        <f t="shared" si="60"/>
        <v>488.98348591886418</v>
      </c>
      <c r="L1000" s="31">
        <f t="shared" si="61"/>
        <v>1296</v>
      </c>
      <c r="M1000" s="31">
        <f t="shared" si="62"/>
        <v>50.4</v>
      </c>
      <c r="N1000" s="35">
        <f t="shared" si="63"/>
        <v>6583.9366938203621</v>
      </c>
      <c r="AA1000" s="40"/>
      <c r="AF1000" s="39"/>
    </row>
    <row r="1001" spans="2:32" x14ac:dyDescent="0.3">
      <c r="B1001" s="42">
        <v>3571.72</v>
      </c>
      <c r="C1001" s="31">
        <v>30</v>
      </c>
      <c r="D1001" s="31">
        <v>1050</v>
      </c>
      <c r="E1001" s="35">
        <v>72.105300507740509</v>
      </c>
      <c r="F1001" s="31">
        <v>45</v>
      </c>
      <c r="G1001" s="31" t="s">
        <v>32</v>
      </c>
      <c r="H1001" s="41">
        <v>2475.2061965629673</v>
      </c>
      <c r="J1001" s="40"/>
      <c r="K1001" s="31">
        <f t="shared" si="60"/>
        <v>655.29163136803948</v>
      </c>
      <c r="L1001" s="31">
        <f t="shared" si="61"/>
        <v>900</v>
      </c>
      <c r="M1001" s="31">
        <f t="shared" si="62"/>
        <v>31.5</v>
      </c>
      <c r="N1001" s="35">
        <f t="shared" si="63"/>
        <v>2475.2061965629673</v>
      </c>
      <c r="AA1001" s="40"/>
      <c r="AF1001" s="39"/>
    </row>
    <row r="1002" spans="2:32" x14ac:dyDescent="0.3">
      <c r="B1002" s="42">
        <v>3043.15</v>
      </c>
      <c r="C1002" s="31">
        <v>29</v>
      </c>
      <c r="D1002" s="31">
        <v>1050</v>
      </c>
      <c r="E1002" s="35">
        <v>70.329368748968903</v>
      </c>
      <c r="F1002" s="31">
        <v>36</v>
      </c>
      <c r="G1002" s="31" t="s">
        <v>32</v>
      </c>
      <c r="H1002" s="41">
        <v>2067.5140942515191</v>
      </c>
      <c r="J1002" s="40"/>
      <c r="K1002" s="31">
        <f t="shared" si="60"/>
        <v>537.47105472995145</v>
      </c>
      <c r="L1002" s="31">
        <f t="shared" si="61"/>
        <v>841</v>
      </c>
      <c r="M1002" s="31">
        <f t="shared" si="62"/>
        <v>30.45</v>
      </c>
      <c r="N1002" s="35">
        <f t="shared" si="63"/>
        <v>2067.5140942515191</v>
      </c>
      <c r="AA1002" s="40"/>
      <c r="AF1002" s="39"/>
    </row>
    <row r="1003" spans="2:32" x14ac:dyDescent="0.3">
      <c r="B1003" s="42">
        <v>3660.25</v>
      </c>
      <c r="C1003" s="31">
        <v>46</v>
      </c>
      <c r="D1003" s="31">
        <v>175</v>
      </c>
      <c r="E1003" s="35">
        <v>70.027910112401912</v>
      </c>
      <c r="F1003" s="31">
        <v>34</v>
      </c>
      <c r="G1003" s="31" t="s">
        <v>33</v>
      </c>
      <c r="H1003" s="41">
        <v>3509.7822501752412</v>
      </c>
      <c r="J1003" s="40"/>
      <c r="K1003" s="31">
        <f t="shared" si="60"/>
        <v>84.966122656661398</v>
      </c>
      <c r="L1003" s="31">
        <f t="shared" si="61"/>
        <v>0</v>
      </c>
      <c r="M1003" s="31">
        <f t="shared" si="62"/>
        <v>8.0500000000000007</v>
      </c>
      <c r="N1003" s="35">
        <f t="shared" si="63"/>
        <v>3509.7822501752412</v>
      </c>
      <c r="AA1003" s="40"/>
      <c r="AF1003" s="39"/>
    </row>
    <row r="1004" spans="2:32" x14ac:dyDescent="0.3">
      <c r="B1004" s="42">
        <v>2228.54</v>
      </c>
      <c r="C1004" s="31">
        <v>27</v>
      </c>
      <c r="D1004" s="31">
        <v>1050</v>
      </c>
      <c r="E1004" s="35">
        <v>114.22475875372713</v>
      </c>
      <c r="F1004" s="31">
        <v>48</v>
      </c>
      <c r="G1004" s="31" t="s">
        <v>33</v>
      </c>
      <c r="H1004" s="41">
        <v>1631.257213115329</v>
      </c>
      <c r="J1004" s="40"/>
      <c r="K1004" s="31">
        <f t="shared" si="60"/>
        <v>441.23533767897283</v>
      </c>
      <c r="L1004" s="31">
        <f t="shared" si="61"/>
        <v>0</v>
      </c>
      <c r="M1004" s="31">
        <f t="shared" si="62"/>
        <v>28.35</v>
      </c>
      <c r="N1004" s="35">
        <f t="shared" si="63"/>
        <v>1631.257213115329</v>
      </c>
      <c r="AA1004" s="40"/>
      <c r="AF1004" s="39"/>
    </row>
    <row r="1005" spans="2:32" x14ac:dyDescent="0.3">
      <c r="B1005" s="42">
        <v>1549.1</v>
      </c>
      <c r="C1005" s="31">
        <v>23</v>
      </c>
      <c r="D1005" s="31">
        <v>1050</v>
      </c>
      <c r="E1005" s="35">
        <v>108.82662563519827</v>
      </c>
      <c r="F1005" s="31">
        <v>37</v>
      </c>
      <c r="G1005" s="31" t="s">
        <v>32</v>
      </c>
      <c r="H1005" s="41">
        <v>889.13061442008097</v>
      </c>
      <c r="J1005" s="40"/>
      <c r="K1005" s="31">
        <f t="shared" si="60"/>
        <v>356.98984300248833</v>
      </c>
      <c r="L1005" s="31">
        <f t="shared" si="61"/>
        <v>529</v>
      </c>
      <c r="M1005" s="31">
        <f t="shared" si="62"/>
        <v>24.15</v>
      </c>
      <c r="N1005" s="35">
        <f t="shared" si="63"/>
        <v>889.13061442008097</v>
      </c>
      <c r="AA1005" s="40"/>
      <c r="AF1005" s="39"/>
    </row>
    <row r="1006" spans="2:32" x14ac:dyDescent="0.3">
      <c r="B1006" s="42">
        <v>7074.9</v>
      </c>
      <c r="C1006" s="31">
        <v>27</v>
      </c>
      <c r="D1006" s="31">
        <v>2800</v>
      </c>
      <c r="E1006" s="35">
        <v>181.86201606226317</v>
      </c>
      <c r="F1006" s="31">
        <v>38</v>
      </c>
      <c r="G1006" s="31" t="s">
        <v>32</v>
      </c>
      <c r="H1006" s="41">
        <v>6022.4742335891988</v>
      </c>
      <c r="J1006" s="40"/>
      <c r="K1006" s="31">
        <f t="shared" si="60"/>
        <v>585.05894910772554</v>
      </c>
      <c r="L1006" s="31">
        <f t="shared" si="61"/>
        <v>729</v>
      </c>
      <c r="M1006" s="31">
        <f t="shared" si="62"/>
        <v>75.599999999999994</v>
      </c>
      <c r="N1006" s="35">
        <f t="shared" si="63"/>
        <v>6022.4742335891988</v>
      </c>
      <c r="AA1006" s="40"/>
      <c r="AF1006" s="39"/>
    </row>
    <row r="1007" spans="2:32" x14ac:dyDescent="0.3">
      <c r="B1007" s="42">
        <v>7899.02</v>
      </c>
      <c r="C1007" s="31">
        <v>43</v>
      </c>
      <c r="D1007" s="31">
        <v>1050</v>
      </c>
      <c r="E1007" s="35">
        <v>183.23645473319311</v>
      </c>
      <c r="F1007" s="31">
        <v>22</v>
      </c>
      <c r="G1007" s="31" t="s">
        <v>32</v>
      </c>
      <c r="H1007" s="41">
        <v>7076.8389786622229</v>
      </c>
      <c r="J1007" s="40"/>
      <c r="K1007" s="31">
        <f t="shared" si="60"/>
        <v>126.06661722218672</v>
      </c>
      <c r="L1007" s="31">
        <f t="shared" si="61"/>
        <v>1849</v>
      </c>
      <c r="M1007" s="31">
        <f t="shared" si="62"/>
        <v>45.15</v>
      </c>
      <c r="N1007" s="35">
        <f t="shared" si="63"/>
        <v>7076.8389786622229</v>
      </c>
      <c r="AA1007" s="40"/>
      <c r="AF1007" s="39"/>
    </row>
    <row r="1008" spans="2:32" x14ac:dyDescent="0.3">
      <c r="B1008" s="42">
        <v>5043.42</v>
      </c>
      <c r="C1008" s="31">
        <v>30</v>
      </c>
      <c r="D1008" s="31">
        <v>1050</v>
      </c>
      <c r="E1008" s="35">
        <v>68.198116736385131</v>
      </c>
      <c r="F1008" s="31">
        <v>45</v>
      </c>
      <c r="G1008" s="31" t="s">
        <v>32</v>
      </c>
      <c r="H1008" s="41">
        <v>3885.390603031185</v>
      </c>
      <c r="J1008" s="40"/>
      <c r="K1008" s="31">
        <f t="shared" si="60"/>
        <v>692.83438108183316</v>
      </c>
      <c r="L1008" s="31">
        <f t="shared" si="61"/>
        <v>900</v>
      </c>
      <c r="M1008" s="31">
        <f t="shared" si="62"/>
        <v>31.5</v>
      </c>
      <c r="N1008" s="35">
        <f t="shared" si="63"/>
        <v>3885.390603031185</v>
      </c>
      <c r="AA1008" s="40"/>
      <c r="AF1008" s="39"/>
    </row>
    <row r="1009" spans="2:32" x14ac:dyDescent="0.3">
      <c r="B1009" s="42">
        <v>15753.84</v>
      </c>
      <c r="C1009" s="31">
        <v>41</v>
      </c>
      <c r="D1009" s="31">
        <v>1925</v>
      </c>
      <c r="E1009" s="35">
        <v>278.63589022075348</v>
      </c>
      <c r="F1009" s="31">
        <v>34</v>
      </c>
      <c r="G1009" s="31" t="s">
        <v>33</v>
      </c>
      <c r="H1009" s="41">
        <v>15348.318033458472</v>
      </c>
      <c r="J1009" s="40"/>
      <c r="K1009" s="31">
        <f t="shared" si="60"/>
        <v>234.89436320693019</v>
      </c>
      <c r="L1009" s="31">
        <f t="shared" si="61"/>
        <v>0</v>
      </c>
      <c r="M1009" s="31">
        <f t="shared" si="62"/>
        <v>78.924999999999997</v>
      </c>
      <c r="N1009" s="35">
        <f t="shared" si="63"/>
        <v>15348.318033458472</v>
      </c>
      <c r="AA1009" s="40"/>
      <c r="AF1009" s="39"/>
    </row>
    <row r="1010" spans="2:32" x14ac:dyDescent="0.3">
      <c r="B1010" s="42">
        <v>7640.35</v>
      </c>
      <c r="C1010" s="31">
        <v>29</v>
      </c>
      <c r="D1010" s="31">
        <v>2800</v>
      </c>
      <c r="E1010" s="35">
        <v>214.48909840598819</v>
      </c>
      <c r="F1010" s="31">
        <v>31</v>
      </c>
      <c r="G1010" s="31" t="s">
        <v>33</v>
      </c>
      <c r="H1010" s="41">
        <v>7073.4989109892331</v>
      </c>
      <c r="J1010" s="40"/>
      <c r="K1010" s="31">
        <f t="shared" si="60"/>
        <v>404.68257195852283</v>
      </c>
      <c r="L1010" s="31">
        <f t="shared" si="61"/>
        <v>0</v>
      </c>
      <c r="M1010" s="31">
        <f t="shared" si="62"/>
        <v>81.2</v>
      </c>
      <c r="N1010" s="35">
        <f t="shared" si="63"/>
        <v>7073.4989109892331</v>
      </c>
      <c r="AA1010" s="40"/>
      <c r="AF1010" s="39"/>
    </row>
    <row r="1011" spans="2:32" x14ac:dyDescent="0.3">
      <c r="B1011" s="42">
        <v>2547.4499999999998</v>
      </c>
      <c r="C1011" s="31">
        <v>25</v>
      </c>
      <c r="D1011" s="31">
        <v>1050</v>
      </c>
      <c r="E1011" s="35">
        <v>66.777509877745302</v>
      </c>
      <c r="F1011" s="31">
        <v>46</v>
      </c>
      <c r="G1011" s="31" t="s">
        <v>33</v>
      </c>
      <c r="H1011" s="41">
        <v>1661.4001693674495</v>
      </c>
      <c r="J1011" s="40"/>
      <c r="K1011" s="31">
        <f t="shared" si="60"/>
        <v>723.29741088618766</v>
      </c>
      <c r="L1011" s="31">
        <f t="shared" si="61"/>
        <v>0</v>
      </c>
      <c r="M1011" s="31">
        <f t="shared" si="62"/>
        <v>26.25</v>
      </c>
      <c r="N1011" s="35">
        <f t="shared" si="63"/>
        <v>1661.4001693674495</v>
      </c>
      <c r="AA1011" s="40"/>
      <c r="AF1011" s="39"/>
    </row>
    <row r="1012" spans="2:32" x14ac:dyDescent="0.3">
      <c r="B1012" s="42">
        <v>9788.5300000000007</v>
      </c>
      <c r="C1012" s="31">
        <v>32</v>
      </c>
      <c r="D1012" s="31">
        <v>1050</v>
      </c>
      <c r="E1012" s="35">
        <v>200.85147682479575</v>
      </c>
      <c r="F1012" s="31">
        <v>38</v>
      </c>
      <c r="G1012" s="31" t="s">
        <v>32</v>
      </c>
      <c r="H1012" s="41">
        <v>9165.8785870396059</v>
      </c>
      <c r="J1012" s="40"/>
      <c r="K1012" s="31">
        <f t="shared" si="60"/>
        <v>198.65425253907927</v>
      </c>
      <c r="L1012" s="31">
        <f t="shared" si="61"/>
        <v>1024</v>
      </c>
      <c r="M1012" s="31">
        <f t="shared" si="62"/>
        <v>33.6</v>
      </c>
      <c r="N1012" s="35">
        <f t="shared" si="63"/>
        <v>9165.8785870396059</v>
      </c>
      <c r="AA1012" s="40"/>
      <c r="AF1012" s="39"/>
    </row>
    <row r="1013" spans="2:32" x14ac:dyDescent="0.3">
      <c r="B1013" s="42">
        <v>5654.17</v>
      </c>
      <c r="C1013" s="31">
        <v>28</v>
      </c>
      <c r="D1013" s="31">
        <v>2800</v>
      </c>
      <c r="E1013" s="35">
        <v>478.84614011879808</v>
      </c>
      <c r="F1013" s="31">
        <v>47</v>
      </c>
      <c r="G1013" s="31" t="s">
        <v>32</v>
      </c>
      <c r="H1013" s="41">
        <v>5030.2578458368698</v>
      </c>
      <c r="J1013" s="40"/>
      <c r="K1013" s="31">
        <f t="shared" si="60"/>
        <v>274.82731711557921</v>
      </c>
      <c r="L1013" s="31">
        <f t="shared" si="61"/>
        <v>784</v>
      </c>
      <c r="M1013" s="31">
        <f t="shared" si="62"/>
        <v>78.400000000000006</v>
      </c>
      <c r="N1013" s="35">
        <f t="shared" si="63"/>
        <v>5030.2578458368698</v>
      </c>
      <c r="AA1013" s="40"/>
      <c r="AF1013" s="39"/>
    </row>
    <row r="1014" spans="2:32" x14ac:dyDescent="0.3">
      <c r="B1014" s="42">
        <v>8218.93</v>
      </c>
      <c r="C1014" s="31">
        <v>28</v>
      </c>
      <c r="D1014" s="31">
        <v>2800</v>
      </c>
      <c r="E1014" s="35">
        <v>184.70351415651069</v>
      </c>
      <c r="F1014" s="31">
        <v>47</v>
      </c>
      <c r="G1014" s="31" t="s">
        <v>32</v>
      </c>
      <c r="H1014" s="41">
        <v>7080.2116589083435</v>
      </c>
      <c r="J1014" s="40"/>
      <c r="K1014" s="31">
        <f t="shared" si="60"/>
        <v>712.49321162610465</v>
      </c>
      <c r="L1014" s="31">
        <f t="shared" si="61"/>
        <v>784</v>
      </c>
      <c r="M1014" s="31">
        <f t="shared" si="62"/>
        <v>78.400000000000006</v>
      </c>
      <c r="N1014" s="35">
        <f t="shared" si="63"/>
        <v>7080.2116589083435</v>
      </c>
      <c r="AA1014" s="40"/>
      <c r="AF1014" s="39"/>
    </row>
    <row r="1015" spans="2:32" x14ac:dyDescent="0.3">
      <c r="B1015" s="42">
        <v>16830.93</v>
      </c>
      <c r="C1015" s="31">
        <v>34</v>
      </c>
      <c r="D1015" s="31">
        <v>3500</v>
      </c>
      <c r="E1015" s="35">
        <v>280.60508596312252</v>
      </c>
      <c r="F1015" s="31">
        <v>50</v>
      </c>
      <c r="G1015" s="31" t="s">
        <v>32</v>
      </c>
      <c r="H1015" s="41">
        <v>15668.836552847308</v>
      </c>
      <c r="J1015" s="40"/>
      <c r="K1015" s="31">
        <f t="shared" si="60"/>
        <v>623.65227415371487</v>
      </c>
      <c r="L1015" s="31">
        <f t="shared" si="61"/>
        <v>1156</v>
      </c>
      <c r="M1015" s="31">
        <f t="shared" si="62"/>
        <v>119</v>
      </c>
      <c r="N1015" s="35">
        <f t="shared" si="63"/>
        <v>15668.836552847308</v>
      </c>
      <c r="AA1015" s="40"/>
      <c r="AF1015" s="39"/>
    </row>
    <row r="1016" spans="2:32" x14ac:dyDescent="0.3">
      <c r="B1016" s="42">
        <v>13372.42</v>
      </c>
      <c r="C1016" s="31">
        <v>34</v>
      </c>
      <c r="D1016" s="31">
        <v>2800</v>
      </c>
      <c r="E1016" s="35">
        <v>246.9314070571524</v>
      </c>
      <c r="F1016" s="31">
        <v>39</v>
      </c>
      <c r="G1016" s="31" t="s">
        <v>32</v>
      </c>
      <c r="H1016" s="41">
        <v>12355.797137057749</v>
      </c>
      <c r="J1016" s="40"/>
      <c r="K1016" s="31">
        <f t="shared" si="60"/>
        <v>442.22807176053391</v>
      </c>
      <c r="L1016" s="31">
        <f t="shared" si="61"/>
        <v>1156</v>
      </c>
      <c r="M1016" s="31">
        <f t="shared" si="62"/>
        <v>95.2</v>
      </c>
      <c r="N1016" s="35">
        <f t="shared" si="63"/>
        <v>12355.797137057749</v>
      </c>
      <c r="AA1016" s="40"/>
      <c r="AF1016" s="39"/>
    </row>
    <row r="1017" spans="2:32" x14ac:dyDescent="0.3">
      <c r="B1017" s="42">
        <v>44411.83</v>
      </c>
      <c r="C1017" s="31">
        <v>34</v>
      </c>
      <c r="D1017" s="31">
        <v>5273.8</v>
      </c>
      <c r="E1017" s="35">
        <v>880.00862993720818</v>
      </c>
      <c r="F1017" s="31">
        <v>50</v>
      </c>
      <c r="G1017" s="31" t="s">
        <v>33</v>
      </c>
      <c r="H1017" s="41">
        <v>43881.391441177046</v>
      </c>
      <c r="J1017" s="40"/>
      <c r="K1017" s="31">
        <f t="shared" si="60"/>
        <v>299.64478873214603</v>
      </c>
      <c r="L1017" s="31">
        <f t="shared" si="61"/>
        <v>0</v>
      </c>
      <c r="M1017" s="31">
        <f t="shared" si="62"/>
        <v>179.3092</v>
      </c>
      <c r="N1017" s="35">
        <f t="shared" si="63"/>
        <v>43881.391441177046</v>
      </c>
      <c r="AA1017" s="40"/>
      <c r="AF1017" s="39"/>
    </row>
    <row r="1018" spans="2:32" x14ac:dyDescent="0.3">
      <c r="B1018" s="42">
        <v>7168.94</v>
      </c>
      <c r="C1018" s="31">
        <v>24</v>
      </c>
      <c r="D1018" s="31">
        <v>2800</v>
      </c>
      <c r="E1018" s="35">
        <v>193.79626876947799</v>
      </c>
      <c r="F1018" s="31">
        <v>50</v>
      </c>
      <c r="G1018" s="31" t="s">
        <v>32</v>
      </c>
      <c r="H1018" s="41">
        <v>6052.9155593579026</v>
      </c>
      <c r="J1018" s="40"/>
      <c r="K1018" s="31">
        <f t="shared" si="60"/>
        <v>722.4081293666751</v>
      </c>
      <c r="L1018" s="31">
        <f t="shared" si="61"/>
        <v>576</v>
      </c>
      <c r="M1018" s="31">
        <f t="shared" si="62"/>
        <v>67.2</v>
      </c>
      <c r="N1018" s="35">
        <f t="shared" si="63"/>
        <v>6052.9155593579026</v>
      </c>
      <c r="AA1018" s="40"/>
      <c r="AF1018" s="39"/>
    </row>
    <row r="1019" spans="2:32" x14ac:dyDescent="0.3">
      <c r="B1019" s="42">
        <v>47812.18</v>
      </c>
      <c r="C1019" s="31">
        <v>36</v>
      </c>
      <c r="D1019" s="31">
        <v>6300</v>
      </c>
      <c r="E1019" s="35">
        <v>907.7652212556585</v>
      </c>
      <c r="F1019" s="31">
        <v>34</v>
      </c>
      <c r="G1019" s="31" t="s">
        <v>32</v>
      </c>
      <c r="H1019" s="41">
        <v>46948.327416278138</v>
      </c>
      <c r="J1019" s="40"/>
      <c r="K1019" s="31">
        <f t="shared" si="60"/>
        <v>235.96409620508447</v>
      </c>
      <c r="L1019" s="31">
        <f t="shared" si="61"/>
        <v>1296</v>
      </c>
      <c r="M1019" s="31">
        <f t="shared" si="62"/>
        <v>226.8</v>
      </c>
      <c r="N1019" s="35">
        <f t="shared" si="63"/>
        <v>46948.327416278138</v>
      </c>
      <c r="AA1019" s="40"/>
      <c r="AF1019" s="39"/>
    </row>
    <row r="1020" spans="2:32" x14ac:dyDescent="0.3">
      <c r="B1020" s="42">
        <v>29535.81</v>
      </c>
      <c r="C1020" s="31">
        <v>44</v>
      </c>
      <c r="D1020" s="31">
        <v>2585.2784999999999</v>
      </c>
      <c r="E1020" s="35">
        <v>499.25232455278655</v>
      </c>
      <c r="F1020" s="31">
        <v>41</v>
      </c>
      <c r="G1020" s="31" t="s">
        <v>32</v>
      </c>
      <c r="H1020" s="41">
        <v>28642.147166014656</v>
      </c>
      <c r="J1020" s="40"/>
      <c r="K1020" s="31">
        <f t="shared" si="60"/>
        <v>212.31031542005945</v>
      </c>
      <c r="L1020" s="31">
        <f t="shared" si="61"/>
        <v>1936</v>
      </c>
      <c r="M1020" s="31">
        <f t="shared" si="62"/>
        <v>113.75225400000001</v>
      </c>
      <c r="N1020" s="35">
        <f t="shared" si="63"/>
        <v>28642.147166014656</v>
      </c>
      <c r="AA1020" s="40"/>
      <c r="AF1020" s="39"/>
    </row>
    <row r="1021" spans="2:32" x14ac:dyDescent="0.3">
      <c r="B1021" s="42">
        <v>2554.15</v>
      </c>
      <c r="C1021" s="31">
        <v>25</v>
      </c>
      <c r="D1021" s="31">
        <v>1050</v>
      </c>
      <c r="E1021" s="35">
        <v>66.777509877745302</v>
      </c>
      <c r="F1021" s="31">
        <v>45</v>
      </c>
      <c r="G1021" s="31" t="s">
        <v>33</v>
      </c>
      <c r="H1021" s="41">
        <v>1657.1210342216586</v>
      </c>
      <c r="J1021" s="40"/>
      <c r="K1021" s="31">
        <f t="shared" si="60"/>
        <v>707.57355412779225</v>
      </c>
      <c r="L1021" s="31">
        <f t="shared" si="61"/>
        <v>0</v>
      </c>
      <c r="M1021" s="31">
        <f t="shared" si="62"/>
        <v>26.25</v>
      </c>
      <c r="N1021" s="35">
        <f t="shared" si="63"/>
        <v>1657.1210342216586</v>
      </c>
      <c r="AA1021" s="40"/>
      <c r="AF1021" s="39"/>
    </row>
    <row r="1022" spans="2:32" x14ac:dyDescent="0.3">
      <c r="B1022" s="42">
        <v>8905.59</v>
      </c>
      <c r="C1022" s="31">
        <v>31</v>
      </c>
      <c r="D1022" s="31">
        <v>2800</v>
      </c>
      <c r="E1022" s="35">
        <v>217.75930356694442</v>
      </c>
      <c r="F1022" s="31">
        <v>29</v>
      </c>
      <c r="G1022" s="31" t="s">
        <v>32</v>
      </c>
      <c r="H1022" s="41">
        <v>8031.6274982518771</v>
      </c>
      <c r="J1022" s="40"/>
      <c r="K1022" s="31">
        <f t="shared" si="60"/>
        <v>372.88877522074358</v>
      </c>
      <c r="L1022" s="31">
        <f t="shared" si="61"/>
        <v>961</v>
      </c>
      <c r="M1022" s="31">
        <f t="shared" si="62"/>
        <v>86.8</v>
      </c>
      <c r="N1022" s="35">
        <f t="shared" si="63"/>
        <v>8031.6274982518771</v>
      </c>
      <c r="AA1022" s="40"/>
      <c r="AF1022" s="39"/>
    </row>
    <row r="1023" spans="2:32" x14ac:dyDescent="0.3">
      <c r="B1023" s="42">
        <v>9447.8799999999992</v>
      </c>
      <c r="C1023" s="31">
        <v>37</v>
      </c>
      <c r="D1023" s="31">
        <v>1050</v>
      </c>
      <c r="E1023" s="35">
        <v>84.180803020358823</v>
      </c>
      <c r="F1023" s="31">
        <v>48</v>
      </c>
      <c r="G1023" s="31" t="s">
        <v>32</v>
      </c>
      <c r="H1023" s="41">
        <v>8241.4603221763373</v>
      </c>
      <c r="J1023" s="40"/>
      <c r="K1023" s="31">
        <f t="shared" si="60"/>
        <v>598.71132362340313</v>
      </c>
      <c r="L1023" s="31">
        <f t="shared" si="61"/>
        <v>1369</v>
      </c>
      <c r="M1023" s="31">
        <f t="shared" si="62"/>
        <v>38.85</v>
      </c>
      <c r="N1023" s="35">
        <f t="shared" si="63"/>
        <v>8241.4603221763373</v>
      </c>
      <c r="AA1023" s="40"/>
      <c r="AF1023" s="39"/>
    </row>
    <row r="1024" spans="2:32" x14ac:dyDescent="0.3">
      <c r="B1024" s="42">
        <v>8620.9699999999993</v>
      </c>
      <c r="C1024" s="31">
        <v>41</v>
      </c>
      <c r="D1024" s="31">
        <v>1050</v>
      </c>
      <c r="E1024" s="35">
        <v>151.98321284768372</v>
      </c>
      <c r="F1024" s="31">
        <v>34</v>
      </c>
      <c r="G1024" s="31" t="s">
        <v>33</v>
      </c>
      <c r="H1024" s="41">
        <v>8275.4970824782013</v>
      </c>
      <c r="J1024" s="40"/>
      <c r="K1024" s="31">
        <f t="shared" si="60"/>
        <v>234.89436320693019</v>
      </c>
      <c r="L1024" s="31">
        <f t="shared" si="61"/>
        <v>0</v>
      </c>
      <c r="M1024" s="31">
        <f t="shared" si="62"/>
        <v>43.05</v>
      </c>
      <c r="N1024" s="35">
        <f t="shared" si="63"/>
        <v>8275.4970824782013</v>
      </c>
      <c r="AA1024" s="40"/>
      <c r="AF1024" s="39"/>
    </row>
    <row r="1025" spans="2:32" x14ac:dyDescent="0.3">
      <c r="B1025" s="42">
        <v>17024</v>
      </c>
      <c r="C1025" s="31">
        <v>34</v>
      </c>
      <c r="D1025" s="31">
        <v>2167.424</v>
      </c>
      <c r="E1025" s="35">
        <v>332.27353103240188</v>
      </c>
      <c r="F1025" s="31">
        <v>36</v>
      </c>
      <c r="G1025" s="31" t="s">
        <v>32</v>
      </c>
      <c r="H1025" s="41">
        <v>16357.217564444307</v>
      </c>
      <c r="J1025" s="40"/>
      <c r="K1025" s="31">
        <f t="shared" si="60"/>
        <v>234.82840705837359</v>
      </c>
      <c r="L1025" s="31">
        <f t="shared" si="61"/>
        <v>1156</v>
      </c>
      <c r="M1025" s="31">
        <f t="shared" si="62"/>
        <v>73.692415999999994</v>
      </c>
      <c r="N1025" s="35">
        <f t="shared" si="63"/>
        <v>16357.217564444307</v>
      </c>
      <c r="AA1025" s="40"/>
      <c r="AF1025" s="39"/>
    </row>
    <row r="1026" spans="2:32" x14ac:dyDescent="0.3">
      <c r="B1026" s="42">
        <v>51444.47</v>
      </c>
      <c r="C1026" s="31">
        <v>44</v>
      </c>
      <c r="D1026" s="31">
        <v>2800</v>
      </c>
      <c r="E1026" s="35">
        <v>939.67242230780937</v>
      </c>
      <c r="F1026" s="31">
        <v>36</v>
      </c>
      <c r="G1026" s="31" t="s">
        <v>33</v>
      </c>
      <c r="H1026" s="41">
        <v>51212.017617236241</v>
      </c>
      <c r="J1026" s="40"/>
      <c r="K1026" s="31">
        <f t="shared" si="60"/>
        <v>107.27142524033854</v>
      </c>
      <c r="L1026" s="31">
        <f t="shared" si="61"/>
        <v>0</v>
      </c>
      <c r="M1026" s="31">
        <f t="shared" si="62"/>
        <v>123.2</v>
      </c>
      <c r="N1026" s="35">
        <f t="shared" si="63"/>
        <v>51212.017617236241</v>
      </c>
      <c r="AA1026" s="40"/>
      <c r="AF1026" s="39"/>
    </row>
    <row r="1027" spans="2:32" x14ac:dyDescent="0.3">
      <c r="B1027" s="42">
        <v>7302.5</v>
      </c>
      <c r="C1027" s="31">
        <v>40</v>
      </c>
      <c r="D1027" s="31">
        <v>1050</v>
      </c>
      <c r="E1027" s="35">
        <v>126.80231288784366</v>
      </c>
      <c r="F1027" s="31">
        <v>35</v>
      </c>
      <c r="G1027" s="31" t="s">
        <v>33</v>
      </c>
      <c r="H1027" s="41">
        <v>6909.9156676642378</v>
      </c>
      <c r="J1027" s="40"/>
      <c r="K1027" s="31">
        <f t="shared" si="60"/>
        <v>289.82121195616747</v>
      </c>
      <c r="L1027" s="31">
        <f t="shared" si="61"/>
        <v>0</v>
      </c>
      <c r="M1027" s="31">
        <f t="shared" si="62"/>
        <v>42</v>
      </c>
      <c r="N1027" s="35">
        <f t="shared" si="63"/>
        <v>6909.9156676642378</v>
      </c>
      <c r="AA1027" s="40"/>
      <c r="AF1027" s="39"/>
    </row>
    <row r="1028" spans="2:32" x14ac:dyDescent="0.3">
      <c r="B1028" s="42">
        <v>11209.83</v>
      </c>
      <c r="C1028" s="31">
        <v>32</v>
      </c>
      <c r="D1028" s="31">
        <v>2800</v>
      </c>
      <c r="E1028" s="35">
        <v>226.09424352010078</v>
      </c>
      <c r="F1028" s="31">
        <v>38</v>
      </c>
      <c r="G1028" s="31" t="s">
        <v>32</v>
      </c>
      <c r="H1028" s="41">
        <v>10214.470613397963</v>
      </c>
      <c r="J1028" s="40"/>
      <c r="K1028" s="31">
        <f t="shared" si="60"/>
        <v>470.60021672130972</v>
      </c>
      <c r="L1028" s="31">
        <f t="shared" si="61"/>
        <v>1024</v>
      </c>
      <c r="M1028" s="31">
        <f t="shared" si="62"/>
        <v>89.6</v>
      </c>
      <c r="N1028" s="35">
        <f t="shared" si="63"/>
        <v>10214.470613397963</v>
      </c>
      <c r="AA1028" s="40"/>
      <c r="AF1028" s="39"/>
    </row>
    <row r="1029" spans="2:32" x14ac:dyDescent="0.3">
      <c r="B1029" s="42">
        <v>10469.86</v>
      </c>
      <c r="C1029" s="31">
        <v>47</v>
      </c>
      <c r="D1029" s="31">
        <v>1050</v>
      </c>
      <c r="E1029" s="35">
        <v>254.65348508024542</v>
      </c>
      <c r="F1029" s="31">
        <v>23</v>
      </c>
      <c r="G1029" s="31" t="s">
        <v>32</v>
      </c>
      <c r="H1029" s="41">
        <v>9571.3469286340842</v>
      </c>
      <c r="J1029" s="40"/>
      <c r="K1029" s="31">
        <f t="shared" si="60"/>
        <v>94.834751593483773</v>
      </c>
      <c r="L1029" s="31">
        <f t="shared" si="61"/>
        <v>2209</v>
      </c>
      <c r="M1029" s="31">
        <f t="shared" si="62"/>
        <v>49.35</v>
      </c>
      <c r="N1029" s="35">
        <f t="shared" si="63"/>
        <v>9571.3469286340842</v>
      </c>
      <c r="AA1029" s="40"/>
      <c r="AF1029" s="39"/>
    </row>
    <row r="1030" spans="2:32" x14ac:dyDescent="0.3">
      <c r="B1030" s="42">
        <v>3037.94</v>
      </c>
      <c r="C1030" s="31">
        <v>30</v>
      </c>
      <c r="D1030" s="31">
        <v>1050</v>
      </c>
      <c r="E1030" s="35">
        <v>72.105300507740509</v>
      </c>
      <c r="F1030" s="31">
        <v>32</v>
      </c>
      <c r="G1030" s="31" t="s">
        <v>32</v>
      </c>
      <c r="H1030" s="41">
        <v>2161.9018718774396</v>
      </c>
      <c r="J1030" s="40"/>
      <c r="K1030" s="31">
        <f t="shared" si="60"/>
        <v>465.98516008393915</v>
      </c>
      <c r="L1030" s="31">
        <f t="shared" si="61"/>
        <v>900</v>
      </c>
      <c r="M1030" s="31">
        <f t="shared" si="62"/>
        <v>31.5</v>
      </c>
      <c r="N1030" s="35">
        <f t="shared" si="63"/>
        <v>2161.9018718774396</v>
      </c>
      <c r="AA1030" s="40"/>
      <c r="AF1030" s="39"/>
    </row>
    <row r="1031" spans="2:32" x14ac:dyDescent="0.3">
      <c r="B1031" s="42">
        <v>7880.99</v>
      </c>
      <c r="C1031" s="31">
        <v>28</v>
      </c>
      <c r="D1031" s="31">
        <v>1750</v>
      </c>
      <c r="E1031" s="35">
        <v>227.96802326957962</v>
      </c>
      <c r="F1031" s="31">
        <v>32</v>
      </c>
      <c r="G1031" s="31" t="s">
        <v>32</v>
      </c>
      <c r="H1031" s="41">
        <v>7273.6010236257689</v>
      </c>
      <c r="J1031" s="40"/>
      <c r="K1031" s="31">
        <f t="shared" si="60"/>
        <v>245.64848699757411</v>
      </c>
      <c r="L1031" s="31">
        <f t="shared" si="61"/>
        <v>784</v>
      </c>
      <c r="M1031" s="31">
        <f t="shared" si="62"/>
        <v>49</v>
      </c>
      <c r="N1031" s="35">
        <f t="shared" si="63"/>
        <v>7273.6010236257689</v>
      </c>
      <c r="AA1031" s="40"/>
      <c r="AF1031" s="39"/>
    </row>
    <row r="1032" spans="2:32" x14ac:dyDescent="0.3">
      <c r="B1032" s="42">
        <v>12872.81</v>
      </c>
      <c r="C1032" s="31">
        <v>34</v>
      </c>
      <c r="D1032" s="31">
        <v>2800</v>
      </c>
      <c r="E1032" s="35">
        <v>246.9314070571524</v>
      </c>
      <c r="F1032" s="31">
        <v>36</v>
      </c>
      <c r="G1032" s="31" t="s">
        <v>33</v>
      </c>
      <c r="H1032" s="41">
        <v>12241.458524777805</v>
      </c>
      <c r="J1032" s="40"/>
      <c r="K1032" s="31">
        <f t="shared" si="60"/>
        <v>408.21052777895437</v>
      </c>
      <c r="L1032" s="31">
        <f t="shared" si="61"/>
        <v>0</v>
      </c>
      <c r="M1032" s="31">
        <f t="shared" si="62"/>
        <v>95.2</v>
      </c>
      <c r="N1032" s="35">
        <f t="shared" si="63"/>
        <v>12241.458524777805</v>
      </c>
      <c r="AA1032" s="40"/>
      <c r="AF1032" s="39"/>
    </row>
    <row r="1033" spans="2:32" x14ac:dyDescent="0.3">
      <c r="B1033" s="42">
        <v>29026.32</v>
      </c>
      <c r="C1033" s="31">
        <v>37</v>
      </c>
      <c r="D1033" s="31">
        <v>2800</v>
      </c>
      <c r="E1033" s="35">
        <v>514.67431249894616</v>
      </c>
      <c r="F1033" s="31">
        <v>38</v>
      </c>
      <c r="G1033" s="31" t="s">
        <v>32</v>
      </c>
      <c r="H1033" s="41">
        <v>28299.053803835333</v>
      </c>
      <c r="J1033" s="40"/>
      <c r="K1033" s="31">
        <f t="shared" si="60"/>
        <v>206.73268009702323</v>
      </c>
      <c r="L1033" s="31">
        <f t="shared" si="61"/>
        <v>1369</v>
      </c>
      <c r="M1033" s="31">
        <f t="shared" si="62"/>
        <v>103.6</v>
      </c>
      <c r="N1033" s="35">
        <f t="shared" si="63"/>
        <v>28299.053803835333</v>
      </c>
      <c r="AA1033" s="40"/>
      <c r="AF1033" s="39"/>
    </row>
    <row r="1034" spans="2:32" x14ac:dyDescent="0.3">
      <c r="B1034" s="42">
        <v>11258.81</v>
      </c>
      <c r="C1034" s="31">
        <v>26</v>
      </c>
      <c r="D1034" s="31">
        <v>2800</v>
      </c>
      <c r="E1034" s="35">
        <v>191.71229191837074</v>
      </c>
      <c r="F1034" s="31">
        <v>50</v>
      </c>
      <c r="G1034" s="31" t="s">
        <v>32</v>
      </c>
      <c r="H1034" s="41">
        <v>10100.554014334026</v>
      </c>
      <c r="J1034" s="40"/>
      <c r="K1034" s="31">
        <f t="shared" si="60"/>
        <v>730.26094779363791</v>
      </c>
      <c r="L1034" s="31">
        <f t="shared" si="61"/>
        <v>676</v>
      </c>
      <c r="M1034" s="31">
        <f t="shared" si="62"/>
        <v>72.8</v>
      </c>
      <c r="N1034" s="35">
        <f t="shared" si="63"/>
        <v>10100.554014334026</v>
      </c>
      <c r="AA1034" s="40"/>
      <c r="AF1034" s="39"/>
    </row>
    <row r="1035" spans="2:32" x14ac:dyDescent="0.3">
      <c r="B1035" s="42">
        <v>3603.11</v>
      </c>
      <c r="C1035" s="31">
        <v>30</v>
      </c>
      <c r="D1035" s="31">
        <v>1050</v>
      </c>
      <c r="E1035" s="35">
        <v>72.105300507740509</v>
      </c>
      <c r="F1035" s="31">
        <v>45</v>
      </c>
      <c r="G1035" s="31" t="s">
        <v>32</v>
      </c>
      <c r="H1035" s="41">
        <v>2475.2061965629673</v>
      </c>
      <c r="J1035" s="40"/>
      <c r="K1035" s="31">
        <f t="shared" si="60"/>
        <v>655.29163136803948</v>
      </c>
      <c r="L1035" s="31">
        <f t="shared" si="61"/>
        <v>900</v>
      </c>
      <c r="M1035" s="31">
        <f t="shared" si="62"/>
        <v>31.5</v>
      </c>
      <c r="N1035" s="35">
        <f t="shared" si="63"/>
        <v>2475.2061965629673</v>
      </c>
      <c r="AA1035" s="40"/>
      <c r="AF1035" s="39"/>
    </row>
    <row r="1036" spans="2:32" x14ac:dyDescent="0.3">
      <c r="B1036" s="42">
        <v>11341.71</v>
      </c>
      <c r="C1036" s="31">
        <v>45</v>
      </c>
      <c r="D1036" s="31">
        <v>1050</v>
      </c>
      <c r="E1036" s="35">
        <v>225.4267853199014</v>
      </c>
      <c r="F1036" s="31">
        <v>30</v>
      </c>
      <c r="G1036" s="31" t="s">
        <v>32</v>
      </c>
      <c r="H1036" s="41">
        <v>10533.547169810263</v>
      </c>
      <c r="J1036" s="40"/>
      <c r="K1036" s="31">
        <f t="shared" si="60"/>
        <v>139.73494744778708</v>
      </c>
      <c r="L1036" s="31">
        <f t="shared" si="61"/>
        <v>2025</v>
      </c>
      <c r="M1036" s="31">
        <f t="shared" si="62"/>
        <v>47.25</v>
      </c>
      <c r="N1036" s="35">
        <f t="shared" si="63"/>
        <v>10533.547169810263</v>
      </c>
      <c r="AA1036" s="40"/>
      <c r="AF1036" s="39"/>
    </row>
    <row r="1037" spans="2:32" x14ac:dyDescent="0.3">
      <c r="B1037" s="42">
        <v>12408.34</v>
      </c>
      <c r="C1037" s="31">
        <v>34</v>
      </c>
      <c r="D1037" s="31">
        <v>2800</v>
      </c>
      <c r="E1037" s="35">
        <v>224.484068770498</v>
      </c>
      <c r="F1037" s="31">
        <v>41</v>
      </c>
      <c r="G1037" s="31" t="s">
        <v>32</v>
      </c>
      <c r="H1037" s="41">
        <v>11361.121161189953</v>
      </c>
      <c r="J1037" s="40"/>
      <c r="K1037" s="31">
        <f t="shared" si="60"/>
        <v>511.3948648060462</v>
      </c>
      <c r="L1037" s="31">
        <f t="shared" si="61"/>
        <v>1156</v>
      </c>
      <c r="M1037" s="31">
        <f t="shared" si="62"/>
        <v>95.2</v>
      </c>
      <c r="N1037" s="35">
        <f t="shared" si="63"/>
        <v>11361.121161189953</v>
      </c>
      <c r="AA1037" s="40"/>
      <c r="AF1037" s="39"/>
    </row>
    <row r="1038" spans="2:32" x14ac:dyDescent="0.3">
      <c r="B1038" s="42">
        <v>8913.2800000000007</v>
      </c>
      <c r="C1038" s="31">
        <v>35</v>
      </c>
      <c r="D1038" s="31">
        <v>1050</v>
      </c>
      <c r="E1038" s="35">
        <v>154.85997868581006</v>
      </c>
      <c r="F1038" s="31">
        <v>43</v>
      </c>
      <c r="G1038" s="31" t="s">
        <v>32</v>
      </c>
      <c r="H1038" s="41">
        <v>8129.922346678658</v>
      </c>
      <c r="J1038" s="40"/>
      <c r="K1038" s="31">
        <f t="shared" si="60"/>
        <v>291.5537014996188</v>
      </c>
      <c r="L1038" s="31">
        <f t="shared" si="61"/>
        <v>1225</v>
      </c>
      <c r="M1038" s="31">
        <f t="shared" si="62"/>
        <v>36.75</v>
      </c>
      <c r="N1038" s="35">
        <f t="shared" si="63"/>
        <v>8129.922346678658</v>
      </c>
      <c r="AA1038" s="40"/>
      <c r="AF1038" s="39"/>
    </row>
    <row r="1039" spans="2:32" x14ac:dyDescent="0.3">
      <c r="B1039" s="42">
        <v>13080.93</v>
      </c>
      <c r="C1039" s="31">
        <v>25</v>
      </c>
      <c r="D1039" s="31">
        <v>2800</v>
      </c>
      <c r="E1039" s="35">
        <v>339.65483169088321</v>
      </c>
      <c r="F1039" s="31">
        <v>50</v>
      </c>
      <c r="G1039" s="31" t="s">
        <v>32</v>
      </c>
      <c r="H1039" s="41">
        <v>12307.572827964881</v>
      </c>
      <c r="J1039" s="40"/>
      <c r="K1039" s="31">
        <f t="shared" si="60"/>
        <v>412.18315459564178</v>
      </c>
      <c r="L1039" s="31">
        <f t="shared" si="61"/>
        <v>625</v>
      </c>
      <c r="M1039" s="31">
        <f t="shared" si="62"/>
        <v>70</v>
      </c>
      <c r="N1039" s="35">
        <f t="shared" si="63"/>
        <v>12307.572827964881</v>
      </c>
      <c r="AA1039" s="40"/>
      <c r="AF1039" s="39"/>
    </row>
    <row r="1040" spans="2:32" x14ac:dyDescent="0.3">
      <c r="B1040" s="42">
        <v>12352.87</v>
      </c>
      <c r="C1040" s="31">
        <v>32</v>
      </c>
      <c r="D1040" s="31">
        <v>2800</v>
      </c>
      <c r="E1040" s="35">
        <v>226.09424352010078</v>
      </c>
      <c r="F1040" s="31">
        <v>48</v>
      </c>
      <c r="G1040" s="31" t="s">
        <v>32</v>
      </c>
      <c r="H1040" s="41">
        <v>11266.609137850151</v>
      </c>
      <c r="J1040" s="40"/>
      <c r="K1040" s="31">
        <f t="shared" si="60"/>
        <v>594.44237901639121</v>
      </c>
      <c r="L1040" s="31">
        <f t="shared" si="61"/>
        <v>1024</v>
      </c>
      <c r="M1040" s="31">
        <f t="shared" si="62"/>
        <v>89.6</v>
      </c>
      <c r="N1040" s="35">
        <f t="shared" si="63"/>
        <v>11266.609137850151</v>
      </c>
      <c r="AA1040" s="40"/>
      <c r="AF1040" s="39"/>
    </row>
    <row r="1041" spans="2:32" x14ac:dyDescent="0.3">
      <c r="B1041" s="42">
        <v>6277.43</v>
      </c>
      <c r="C1041" s="31">
        <v>24</v>
      </c>
      <c r="D1041" s="31">
        <v>2800</v>
      </c>
      <c r="E1041" s="35">
        <v>176.17902321687768</v>
      </c>
      <c r="F1041" s="31">
        <v>46</v>
      </c>
      <c r="G1041" s="31" t="s">
        <v>32</v>
      </c>
      <c r="H1041" s="41">
        <v>5185.8856586070342</v>
      </c>
      <c r="J1041" s="40"/>
      <c r="K1041" s="31">
        <f t="shared" si="60"/>
        <v>731.0745493318251</v>
      </c>
      <c r="L1041" s="31">
        <f t="shared" si="61"/>
        <v>576</v>
      </c>
      <c r="M1041" s="31">
        <f t="shared" si="62"/>
        <v>67.2</v>
      </c>
      <c r="N1041" s="35">
        <f t="shared" si="63"/>
        <v>5185.8856586070342</v>
      </c>
      <c r="AA1041" s="40"/>
      <c r="AF1041" s="39"/>
    </row>
    <row r="1042" spans="2:32" x14ac:dyDescent="0.3">
      <c r="B1042" s="42">
        <v>5579.25</v>
      </c>
      <c r="C1042" s="31">
        <v>33</v>
      </c>
      <c r="D1042" s="31">
        <v>1050</v>
      </c>
      <c r="E1042" s="35">
        <v>84.627490303286748</v>
      </c>
      <c r="F1042" s="31">
        <v>37</v>
      </c>
      <c r="G1042" s="31" t="s">
        <v>32</v>
      </c>
      <c r="H1042" s="41">
        <v>4676.5199611372909</v>
      </c>
      <c r="J1042" s="40"/>
      <c r="K1042" s="31">
        <f t="shared" si="60"/>
        <v>459.07068566927774</v>
      </c>
      <c r="L1042" s="31">
        <f t="shared" si="61"/>
        <v>1089</v>
      </c>
      <c r="M1042" s="31">
        <f t="shared" si="62"/>
        <v>34.65</v>
      </c>
      <c r="N1042" s="35">
        <f t="shared" si="63"/>
        <v>4676.5199611372909</v>
      </c>
      <c r="AA1042" s="40"/>
      <c r="AF1042" s="39"/>
    </row>
    <row r="1043" spans="2:32" x14ac:dyDescent="0.3">
      <c r="B1043" s="42">
        <v>3346.05</v>
      </c>
      <c r="C1043" s="31">
        <v>29</v>
      </c>
      <c r="D1043" s="31">
        <v>1050</v>
      </c>
      <c r="E1043" s="35">
        <v>167.60623536642788</v>
      </c>
      <c r="F1043" s="31">
        <v>50</v>
      </c>
      <c r="G1043" s="31" t="s">
        <v>32</v>
      </c>
      <c r="H1043" s="41">
        <v>2696.0815948359887</v>
      </c>
      <c r="J1043" s="40"/>
      <c r="K1043" s="31">
        <f t="shared" si="60"/>
        <v>313.2341698697681</v>
      </c>
      <c r="L1043" s="31">
        <f t="shared" si="61"/>
        <v>841</v>
      </c>
      <c r="M1043" s="31">
        <f t="shared" si="62"/>
        <v>30.45</v>
      </c>
      <c r="N1043" s="35">
        <f t="shared" si="63"/>
        <v>2696.0815948359887</v>
      </c>
      <c r="AA1043" s="40"/>
      <c r="AF1043" s="39"/>
    </row>
    <row r="1044" spans="2:32" x14ac:dyDescent="0.3">
      <c r="B1044" s="42">
        <v>6922.4</v>
      </c>
      <c r="C1044" s="31">
        <v>38</v>
      </c>
      <c r="D1044" s="31">
        <v>1050</v>
      </c>
      <c r="E1044" s="35">
        <v>119.55693091281827</v>
      </c>
      <c r="F1044" s="31">
        <v>37</v>
      </c>
      <c r="G1044" s="31" t="s">
        <v>32</v>
      </c>
      <c r="H1044" s="41">
        <v>6047.834800328581</v>
      </c>
      <c r="J1044" s="40"/>
      <c r="K1044" s="31">
        <f t="shared" si="60"/>
        <v>324.94979340285744</v>
      </c>
      <c r="L1044" s="31">
        <f t="shared" si="61"/>
        <v>1444</v>
      </c>
      <c r="M1044" s="31">
        <f t="shared" si="62"/>
        <v>39.9</v>
      </c>
      <c r="N1044" s="35">
        <f t="shared" si="63"/>
        <v>6047.834800328581</v>
      </c>
      <c r="AA1044" s="40"/>
      <c r="AF1044" s="39"/>
    </row>
    <row r="1045" spans="2:32" x14ac:dyDescent="0.3">
      <c r="B1045" s="42">
        <v>13357.93</v>
      </c>
      <c r="C1045" s="31">
        <v>29</v>
      </c>
      <c r="D1045" s="31">
        <v>2800</v>
      </c>
      <c r="E1045" s="35">
        <v>490.69284871503891</v>
      </c>
      <c r="F1045" s="31">
        <v>46</v>
      </c>
      <c r="G1045" s="31" t="s">
        <v>32</v>
      </c>
      <c r="H1045" s="41">
        <v>12659.681164362955</v>
      </c>
      <c r="J1045" s="40"/>
      <c r="K1045" s="31">
        <f t="shared" si="60"/>
        <v>262.48599370723315</v>
      </c>
      <c r="L1045" s="31">
        <f t="shared" si="61"/>
        <v>841</v>
      </c>
      <c r="M1045" s="31">
        <f t="shared" si="62"/>
        <v>81.2</v>
      </c>
      <c r="N1045" s="35">
        <f t="shared" si="63"/>
        <v>12659.681164362955</v>
      </c>
      <c r="AA1045" s="40"/>
      <c r="AF1045" s="39"/>
    </row>
    <row r="1046" spans="2:32" x14ac:dyDescent="0.3">
      <c r="B1046" s="42">
        <v>4730.68</v>
      </c>
      <c r="C1046" s="31">
        <v>38</v>
      </c>
      <c r="D1046" s="31">
        <v>1050</v>
      </c>
      <c r="E1046" s="35">
        <v>143.85616560980165</v>
      </c>
      <c r="F1046" s="31">
        <v>27</v>
      </c>
      <c r="G1046" s="31" t="s">
        <v>32</v>
      </c>
      <c r="H1046" s="41">
        <v>4029.2665260097506</v>
      </c>
      <c r="J1046" s="40"/>
      <c r="K1046" s="31">
        <f t="shared" si="60"/>
        <v>197.07184519916308</v>
      </c>
      <c r="L1046" s="31">
        <f t="shared" si="61"/>
        <v>1444</v>
      </c>
      <c r="M1046" s="31">
        <f t="shared" si="62"/>
        <v>39.9</v>
      </c>
      <c r="N1046" s="35">
        <f t="shared" si="63"/>
        <v>4029.2665260097506</v>
      </c>
      <c r="AA1046" s="40"/>
      <c r="AF1046" s="39"/>
    </row>
    <row r="1047" spans="2:32" x14ac:dyDescent="0.3">
      <c r="B1047" s="42">
        <v>5781.37</v>
      </c>
      <c r="C1047" s="31">
        <v>29</v>
      </c>
      <c r="D1047" s="31">
        <v>1050</v>
      </c>
      <c r="E1047" s="35">
        <v>122.54031630906169</v>
      </c>
      <c r="F1047" s="31">
        <v>46</v>
      </c>
      <c r="G1047" s="31" t="s">
        <v>32</v>
      </c>
      <c r="H1047" s="41">
        <v>4943.7379808023161</v>
      </c>
      <c r="J1047" s="40"/>
      <c r="K1047" s="31">
        <f t="shared" si="60"/>
        <v>394.15599253213514</v>
      </c>
      <c r="L1047" s="31">
        <f t="shared" si="61"/>
        <v>841</v>
      </c>
      <c r="M1047" s="31">
        <f t="shared" si="62"/>
        <v>30.45</v>
      </c>
      <c r="N1047" s="35">
        <f t="shared" si="63"/>
        <v>4943.7379808023161</v>
      </c>
      <c r="AA1047" s="40"/>
      <c r="AF1047" s="39"/>
    </row>
    <row r="1048" spans="2:32" x14ac:dyDescent="0.3">
      <c r="B1048" s="42">
        <v>19344.5</v>
      </c>
      <c r="C1048" s="31">
        <v>34</v>
      </c>
      <c r="D1048" s="31">
        <v>2800</v>
      </c>
      <c r="E1048" s="35">
        <v>217.75807626559012</v>
      </c>
      <c r="F1048" s="31">
        <v>41</v>
      </c>
      <c r="G1048" s="31" t="s">
        <v>32</v>
      </c>
      <c r="H1048" s="41">
        <v>18298.833084710732</v>
      </c>
      <c r="J1048" s="40"/>
      <c r="K1048" s="31">
        <f t="shared" si="60"/>
        <v>527.19055003031622</v>
      </c>
      <c r="L1048" s="31">
        <f t="shared" si="61"/>
        <v>1156</v>
      </c>
      <c r="M1048" s="31">
        <f t="shared" si="62"/>
        <v>95.2</v>
      </c>
      <c r="N1048" s="35">
        <f t="shared" si="63"/>
        <v>18298.833084710732</v>
      </c>
      <c r="AA1048" s="40"/>
      <c r="AF1048" s="39"/>
    </row>
    <row r="1049" spans="2:32" x14ac:dyDescent="0.3">
      <c r="B1049" s="42">
        <v>6848.17</v>
      </c>
      <c r="C1049" s="31">
        <v>26</v>
      </c>
      <c r="D1049" s="31">
        <v>2800</v>
      </c>
      <c r="E1049" s="35">
        <v>197.96377969831761</v>
      </c>
      <c r="F1049" s="31">
        <v>34</v>
      </c>
      <c r="G1049" s="31" t="s">
        <v>32</v>
      </c>
      <c r="H1049" s="41">
        <v>5971.4550351463004</v>
      </c>
      <c r="J1049" s="40"/>
      <c r="K1049" s="31">
        <f t="shared" ref="K1049:K1086" si="64">D1049*F1049/E1049</f>
        <v>480.89605151547352</v>
      </c>
      <c r="L1049" s="31">
        <f t="shared" ref="L1049:L1086" si="65">IF(G1049="F",0,C1049^2)</f>
        <v>676</v>
      </c>
      <c r="M1049" s="31">
        <f t="shared" ref="M1049:M1086" si="66">C1049*D1049/1000</f>
        <v>72.8</v>
      </c>
      <c r="N1049" s="35">
        <f t="shared" ref="N1049:N1086" si="67">H1049</f>
        <v>5971.4550351463004</v>
      </c>
      <c r="AA1049" s="40"/>
      <c r="AF1049" s="39"/>
    </row>
    <row r="1050" spans="2:32" x14ac:dyDescent="0.3">
      <c r="B1050" s="42">
        <v>7008.65</v>
      </c>
      <c r="C1050" s="31">
        <v>36</v>
      </c>
      <c r="D1050" s="31">
        <v>525</v>
      </c>
      <c r="E1050" s="35">
        <v>73.849012099421628</v>
      </c>
      <c r="F1050" s="31">
        <v>39</v>
      </c>
      <c r="G1050" s="31" t="s">
        <v>33</v>
      </c>
      <c r="H1050" s="41">
        <v>6591.0735691568516</v>
      </c>
      <c r="J1050" s="40"/>
      <c r="K1050" s="31">
        <f t="shared" si="64"/>
        <v>277.25489370710699</v>
      </c>
      <c r="L1050" s="31">
        <f t="shared" si="65"/>
        <v>0</v>
      </c>
      <c r="M1050" s="31">
        <f t="shared" si="66"/>
        <v>18.899999999999999</v>
      </c>
      <c r="N1050" s="35">
        <f t="shared" si="67"/>
        <v>6591.0735691568516</v>
      </c>
      <c r="AA1050" s="40"/>
      <c r="AF1050" s="39"/>
    </row>
    <row r="1051" spans="2:32" x14ac:dyDescent="0.3">
      <c r="B1051" s="42">
        <v>9403.77</v>
      </c>
      <c r="C1051" s="31">
        <v>49</v>
      </c>
      <c r="D1051" s="31">
        <v>1050</v>
      </c>
      <c r="E1051" s="35">
        <v>316.79730423971444</v>
      </c>
      <c r="F1051" s="31">
        <v>16</v>
      </c>
      <c r="G1051" s="31" t="s">
        <v>32</v>
      </c>
      <c r="H1051" s="41">
        <v>8549.8114931379132</v>
      </c>
      <c r="J1051" s="40"/>
      <c r="K1051" s="31">
        <f t="shared" si="64"/>
        <v>53.030754287251646</v>
      </c>
      <c r="L1051" s="31">
        <f t="shared" si="65"/>
        <v>2401</v>
      </c>
      <c r="M1051" s="31">
        <f t="shared" si="66"/>
        <v>51.45</v>
      </c>
      <c r="N1051" s="35">
        <f t="shared" si="67"/>
        <v>8549.8114931379132</v>
      </c>
      <c r="AA1051" s="40"/>
      <c r="AF1051" s="39"/>
    </row>
    <row r="1052" spans="2:32" x14ac:dyDescent="0.3">
      <c r="B1052" s="42">
        <v>13980.63</v>
      </c>
      <c r="C1052" s="31">
        <v>32</v>
      </c>
      <c r="D1052" s="31">
        <v>3500</v>
      </c>
      <c r="E1052" s="35">
        <v>282.61780440012592</v>
      </c>
      <c r="F1052" s="31">
        <v>38</v>
      </c>
      <c r="G1052" s="31" t="s">
        <v>32</v>
      </c>
      <c r="H1052" s="41">
        <v>12968.109704947728</v>
      </c>
      <c r="J1052" s="40"/>
      <c r="K1052" s="31">
        <f t="shared" si="64"/>
        <v>470.60021672130978</v>
      </c>
      <c r="L1052" s="31">
        <f t="shared" si="65"/>
        <v>1024</v>
      </c>
      <c r="M1052" s="31">
        <f t="shared" si="66"/>
        <v>112</v>
      </c>
      <c r="N1052" s="35">
        <f t="shared" si="67"/>
        <v>12968.109704947728</v>
      </c>
      <c r="AA1052" s="40"/>
      <c r="AF1052" s="39"/>
    </row>
    <row r="1053" spans="2:32" x14ac:dyDescent="0.3">
      <c r="B1053" s="42">
        <v>2101.52</v>
      </c>
      <c r="C1053" s="31">
        <v>23</v>
      </c>
      <c r="D1053" s="31">
        <v>1050</v>
      </c>
      <c r="E1053" s="35">
        <v>65.356759305405177</v>
      </c>
      <c r="F1053" s="31">
        <v>37</v>
      </c>
      <c r="G1053" s="31" t="s">
        <v>32</v>
      </c>
      <c r="H1053" s="41">
        <v>1193.1597931932067</v>
      </c>
      <c r="J1053" s="40"/>
      <c r="K1053" s="31">
        <f t="shared" si="64"/>
        <v>594.42971794941798</v>
      </c>
      <c r="L1053" s="31">
        <f t="shared" si="65"/>
        <v>529</v>
      </c>
      <c r="M1053" s="31">
        <f t="shared" si="66"/>
        <v>24.15</v>
      </c>
      <c r="N1053" s="35">
        <f t="shared" si="67"/>
        <v>1193.1597931932067</v>
      </c>
      <c r="AA1053" s="40"/>
      <c r="AF1053" s="39"/>
    </row>
    <row r="1054" spans="2:32" x14ac:dyDescent="0.3">
      <c r="B1054" s="42">
        <v>5997.56</v>
      </c>
      <c r="C1054" s="31">
        <v>26</v>
      </c>
      <c r="D1054" s="31">
        <v>2800</v>
      </c>
      <c r="E1054" s="35">
        <v>224.0696989850357</v>
      </c>
      <c r="F1054" s="31">
        <v>44</v>
      </c>
      <c r="G1054" s="31" t="s">
        <v>32</v>
      </c>
      <c r="H1054" s="41">
        <v>5090.2503001300911</v>
      </c>
      <c r="J1054" s="40"/>
      <c r="K1054" s="31">
        <f t="shared" si="64"/>
        <v>549.82891733267252</v>
      </c>
      <c r="L1054" s="31">
        <f t="shared" si="65"/>
        <v>676</v>
      </c>
      <c r="M1054" s="31">
        <f t="shared" si="66"/>
        <v>72.8</v>
      </c>
      <c r="N1054" s="35">
        <f t="shared" si="67"/>
        <v>5090.2503001300911</v>
      </c>
      <c r="AA1054" s="40"/>
      <c r="AF1054" s="39"/>
    </row>
    <row r="1055" spans="2:32" x14ac:dyDescent="0.3">
      <c r="B1055" s="42">
        <v>3818.72</v>
      </c>
      <c r="C1055" s="31">
        <v>41</v>
      </c>
      <c r="D1055" s="31">
        <v>175</v>
      </c>
      <c r="E1055" s="35">
        <v>33.328710632924484</v>
      </c>
      <c r="F1055" s="31">
        <v>44</v>
      </c>
      <c r="G1055" s="31" t="s">
        <v>32</v>
      </c>
      <c r="H1055" s="41">
        <v>2987.2281590614239</v>
      </c>
      <c r="J1055" s="40"/>
      <c r="K1055" s="31">
        <f t="shared" si="64"/>
        <v>231.03203975713927</v>
      </c>
      <c r="L1055" s="31">
        <f t="shared" si="65"/>
        <v>1681</v>
      </c>
      <c r="M1055" s="31">
        <f t="shared" si="66"/>
        <v>7.1749999999999998</v>
      </c>
      <c r="N1055" s="35">
        <f t="shared" si="67"/>
        <v>2987.2281590614239</v>
      </c>
      <c r="AA1055" s="40"/>
      <c r="AF1055" s="39"/>
    </row>
    <row r="1056" spans="2:32" x14ac:dyDescent="0.3">
      <c r="B1056" s="42">
        <v>11765.61</v>
      </c>
      <c r="C1056" s="31">
        <v>35</v>
      </c>
      <c r="D1056" s="31">
        <v>2800</v>
      </c>
      <c r="E1056" s="35">
        <v>338.84209171802479</v>
      </c>
      <c r="F1056" s="31">
        <v>35</v>
      </c>
      <c r="G1056" s="31" t="s">
        <v>32</v>
      </c>
      <c r="H1056" s="41">
        <v>10921.862965192224</v>
      </c>
      <c r="J1056" s="40"/>
      <c r="K1056" s="31">
        <f t="shared" si="64"/>
        <v>289.22026629900796</v>
      </c>
      <c r="L1056" s="31">
        <f t="shared" si="65"/>
        <v>1225</v>
      </c>
      <c r="M1056" s="31">
        <f t="shared" si="66"/>
        <v>98</v>
      </c>
      <c r="N1056" s="35">
        <f t="shared" si="67"/>
        <v>10921.862965192224</v>
      </c>
      <c r="AA1056" s="40"/>
      <c r="AF1056" s="39"/>
    </row>
    <row r="1057" spans="2:32" x14ac:dyDescent="0.3">
      <c r="B1057" s="42">
        <v>7808.67</v>
      </c>
      <c r="C1057" s="31">
        <v>28</v>
      </c>
      <c r="D1057" s="31">
        <v>2800</v>
      </c>
      <c r="E1057" s="35">
        <v>250.46899422324321</v>
      </c>
      <c r="F1057" s="31">
        <v>47</v>
      </c>
      <c r="G1057" s="31" t="s">
        <v>32</v>
      </c>
      <c r="H1057" s="41">
        <v>6845.6069429676754</v>
      </c>
      <c r="J1057" s="40"/>
      <c r="K1057" s="31">
        <f t="shared" si="64"/>
        <v>525.41433484858737</v>
      </c>
      <c r="L1057" s="31">
        <f t="shared" si="65"/>
        <v>784</v>
      </c>
      <c r="M1057" s="31">
        <f t="shared" si="66"/>
        <v>78.400000000000006</v>
      </c>
      <c r="N1057" s="35">
        <f t="shared" si="67"/>
        <v>6845.6069429676754</v>
      </c>
      <c r="AA1057" s="40"/>
      <c r="AF1057" s="39"/>
    </row>
    <row r="1058" spans="2:32" x14ac:dyDescent="0.3">
      <c r="B1058" s="42">
        <v>21357.83</v>
      </c>
      <c r="C1058" s="31">
        <v>36</v>
      </c>
      <c r="D1058" s="31">
        <v>2800</v>
      </c>
      <c r="E1058" s="35">
        <v>566.70382925256774</v>
      </c>
      <c r="F1058" s="31">
        <v>30</v>
      </c>
      <c r="G1058" s="31" t="s">
        <v>33</v>
      </c>
      <c r="H1058" s="41">
        <v>21124.155735833527</v>
      </c>
      <c r="J1058" s="40"/>
      <c r="K1058" s="31">
        <f t="shared" si="64"/>
        <v>148.2255733312912</v>
      </c>
      <c r="L1058" s="31">
        <f t="shared" si="65"/>
        <v>0</v>
      </c>
      <c r="M1058" s="31">
        <f t="shared" si="66"/>
        <v>100.8</v>
      </c>
      <c r="N1058" s="35">
        <f t="shared" si="67"/>
        <v>21124.155735833527</v>
      </c>
      <c r="AA1058" s="40"/>
      <c r="AF1058" s="39"/>
    </row>
    <row r="1059" spans="2:32" x14ac:dyDescent="0.3">
      <c r="B1059" s="42">
        <v>8556.1</v>
      </c>
      <c r="C1059" s="31">
        <v>27</v>
      </c>
      <c r="D1059" s="31">
        <v>2800</v>
      </c>
      <c r="E1059" s="35">
        <v>176.17882806031744</v>
      </c>
      <c r="F1059" s="31">
        <v>33</v>
      </c>
      <c r="G1059" s="31" t="s">
        <v>32</v>
      </c>
      <c r="H1059" s="41">
        <v>7660.669915925836</v>
      </c>
      <c r="J1059" s="40"/>
      <c r="K1059" s="31">
        <f t="shared" si="64"/>
        <v>524.46710548196791</v>
      </c>
      <c r="L1059" s="31">
        <f t="shared" si="65"/>
        <v>729</v>
      </c>
      <c r="M1059" s="31">
        <f t="shared" si="66"/>
        <v>75.599999999999994</v>
      </c>
      <c r="N1059" s="35">
        <f t="shared" si="67"/>
        <v>7660.669915925836</v>
      </c>
      <c r="AA1059" s="40"/>
      <c r="AF1059" s="39"/>
    </row>
    <row r="1060" spans="2:32" x14ac:dyDescent="0.3">
      <c r="B1060" s="42">
        <v>67818.990000000005</v>
      </c>
      <c r="C1060" s="31">
        <v>44</v>
      </c>
      <c r="D1060" s="31">
        <v>3115</v>
      </c>
      <c r="E1060" s="35">
        <v>1202.972069559881</v>
      </c>
      <c r="F1060" s="31">
        <v>41</v>
      </c>
      <c r="G1060" s="31" t="s">
        <v>32</v>
      </c>
      <c r="H1060" s="41">
        <v>67038.191011987205</v>
      </c>
      <c r="J1060" s="40"/>
      <c r="K1060" s="31">
        <f t="shared" si="64"/>
        <v>106.16622216900329</v>
      </c>
      <c r="L1060" s="31">
        <f t="shared" si="65"/>
        <v>1936</v>
      </c>
      <c r="M1060" s="31">
        <f t="shared" si="66"/>
        <v>137.06</v>
      </c>
      <c r="N1060" s="35">
        <f t="shared" si="67"/>
        <v>67038.191011987205</v>
      </c>
      <c r="AA1060" s="40"/>
      <c r="AF1060" s="39"/>
    </row>
    <row r="1061" spans="2:32" x14ac:dyDescent="0.3">
      <c r="B1061" s="42">
        <v>7657.34</v>
      </c>
      <c r="C1061" s="31">
        <v>26</v>
      </c>
      <c r="D1061" s="31">
        <v>2800</v>
      </c>
      <c r="E1061" s="35">
        <v>197.96377969831761</v>
      </c>
      <c r="F1061" s="31">
        <v>44</v>
      </c>
      <c r="G1061" s="31" t="s">
        <v>32</v>
      </c>
      <c r="H1061" s="41">
        <v>6654.2513780552608</v>
      </c>
      <c r="J1061" s="40"/>
      <c r="K1061" s="31">
        <f t="shared" si="64"/>
        <v>622.3360666670834</v>
      </c>
      <c r="L1061" s="31">
        <f t="shared" si="65"/>
        <v>676</v>
      </c>
      <c r="M1061" s="31">
        <f t="shared" si="66"/>
        <v>72.8</v>
      </c>
      <c r="N1061" s="35">
        <f t="shared" si="67"/>
        <v>6654.2513780552608</v>
      </c>
      <c r="AA1061" s="40"/>
      <c r="AF1061" s="39"/>
    </row>
    <row r="1062" spans="2:32" x14ac:dyDescent="0.3">
      <c r="B1062" s="42">
        <v>5760.95</v>
      </c>
      <c r="C1062" s="31">
        <v>33</v>
      </c>
      <c r="D1062" s="31">
        <v>1050</v>
      </c>
      <c r="E1062" s="35">
        <v>72.104998477815869</v>
      </c>
      <c r="F1062" s="31">
        <v>37</v>
      </c>
      <c r="G1062" s="31" t="s">
        <v>32</v>
      </c>
      <c r="H1062" s="41">
        <v>4749.1688813568917</v>
      </c>
      <c r="J1062" s="40"/>
      <c r="K1062" s="31">
        <f t="shared" si="64"/>
        <v>538.79759822687959</v>
      </c>
      <c r="L1062" s="31">
        <f t="shared" si="65"/>
        <v>1089</v>
      </c>
      <c r="M1062" s="31">
        <f t="shared" si="66"/>
        <v>34.65</v>
      </c>
      <c r="N1062" s="35">
        <f t="shared" si="67"/>
        <v>4749.1688813568917</v>
      </c>
      <c r="AA1062" s="40"/>
      <c r="AF1062" s="39"/>
    </row>
    <row r="1063" spans="2:32" x14ac:dyDescent="0.3">
      <c r="B1063" s="42">
        <v>22935.64</v>
      </c>
      <c r="C1063" s="31">
        <v>35</v>
      </c>
      <c r="D1063" s="31">
        <v>2800</v>
      </c>
      <c r="E1063" s="35">
        <v>412.95994316216019</v>
      </c>
      <c r="F1063" s="31">
        <v>40</v>
      </c>
      <c r="G1063" s="31" t="s">
        <v>32</v>
      </c>
      <c r="H1063" s="41">
        <v>22107.2531995625</v>
      </c>
      <c r="J1063" s="40"/>
      <c r="K1063" s="31">
        <f t="shared" si="64"/>
        <v>271.21274558104074</v>
      </c>
      <c r="L1063" s="31">
        <f t="shared" si="65"/>
        <v>1225</v>
      </c>
      <c r="M1063" s="31">
        <f t="shared" si="66"/>
        <v>98</v>
      </c>
      <c r="N1063" s="35">
        <f t="shared" si="67"/>
        <v>22107.2531995625</v>
      </c>
      <c r="AA1063" s="40"/>
      <c r="AF1063" s="39"/>
    </row>
    <row r="1064" spans="2:32" x14ac:dyDescent="0.3">
      <c r="B1064" s="42">
        <v>8245.49</v>
      </c>
      <c r="C1064" s="31">
        <v>29</v>
      </c>
      <c r="D1064" s="31">
        <v>2800</v>
      </c>
      <c r="E1064" s="35">
        <v>206.2987353742366</v>
      </c>
      <c r="F1064" s="31">
        <v>33</v>
      </c>
      <c r="G1064" s="31" t="s">
        <v>32</v>
      </c>
      <c r="H1064" s="41">
        <v>7367.300369449069</v>
      </c>
      <c r="J1064" s="40"/>
      <c r="K1064" s="31">
        <f t="shared" si="64"/>
        <v>447.89416586767538</v>
      </c>
      <c r="L1064" s="31">
        <f t="shared" si="65"/>
        <v>841</v>
      </c>
      <c r="M1064" s="31">
        <f t="shared" si="66"/>
        <v>81.2</v>
      </c>
      <c r="N1064" s="35">
        <f t="shared" si="67"/>
        <v>7367.300369449069</v>
      </c>
      <c r="AA1064" s="40"/>
      <c r="AF1064" s="39"/>
    </row>
    <row r="1065" spans="2:32" x14ac:dyDescent="0.3">
      <c r="B1065" s="42">
        <v>11708.22</v>
      </c>
      <c r="C1065" s="31">
        <v>34</v>
      </c>
      <c r="D1065" s="31">
        <v>2800</v>
      </c>
      <c r="E1065" s="35">
        <v>224.484068770498</v>
      </c>
      <c r="F1065" s="31">
        <v>36</v>
      </c>
      <c r="G1065" s="31" t="s">
        <v>32</v>
      </c>
      <c r="H1065" s="41">
        <v>10708.979699535706</v>
      </c>
      <c r="J1065" s="40"/>
      <c r="K1065" s="31">
        <f t="shared" si="64"/>
        <v>449.02963739067468</v>
      </c>
      <c r="L1065" s="31">
        <f t="shared" si="65"/>
        <v>1156</v>
      </c>
      <c r="M1065" s="31">
        <f t="shared" si="66"/>
        <v>95.2</v>
      </c>
      <c r="N1065" s="35">
        <f t="shared" si="67"/>
        <v>10708.979699535706</v>
      </c>
      <c r="AA1065" s="40"/>
      <c r="AF1065" s="39"/>
    </row>
    <row r="1066" spans="2:32" x14ac:dyDescent="0.3">
      <c r="B1066" s="42">
        <v>8602.64</v>
      </c>
      <c r="C1066" s="31">
        <v>28</v>
      </c>
      <c r="D1066" s="31">
        <v>2800</v>
      </c>
      <c r="E1066" s="35">
        <v>203.17314395765547</v>
      </c>
      <c r="F1066" s="31">
        <v>42</v>
      </c>
      <c r="G1066" s="31" t="s">
        <v>33</v>
      </c>
      <c r="H1066" s="41">
        <v>7846.701726932738</v>
      </c>
      <c r="J1066" s="40"/>
      <c r="K1066" s="31">
        <f t="shared" si="64"/>
        <v>578.81665710951302</v>
      </c>
      <c r="L1066" s="31">
        <f t="shared" si="65"/>
        <v>0</v>
      </c>
      <c r="M1066" s="31">
        <f t="shared" si="66"/>
        <v>78.400000000000006</v>
      </c>
      <c r="N1066" s="35">
        <f t="shared" si="67"/>
        <v>7846.701726932738</v>
      </c>
      <c r="AA1066" s="40"/>
      <c r="AF1066" s="39"/>
    </row>
    <row r="1067" spans="2:32" x14ac:dyDescent="0.3">
      <c r="B1067" s="42">
        <v>5045.76</v>
      </c>
      <c r="C1067" s="31">
        <v>26</v>
      </c>
      <c r="D1067" s="31">
        <v>2800</v>
      </c>
      <c r="E1067" s="35">
        <v>242.06452619653609</v>
      </c>
      <c r="F1067" s="31">
        <v>25</v>
      </c>
      <c r="G1067" s="31" t="s">
        <v>32</v>
      </c>
      <c r="H1067" s="41">
        <v>4456.5289281016239</v>
      </c>
      <c r="J1067" s="40"/>
      <c r="K1067" s="31">
        <f t="shared" si="64"/>
        <v>289.17909245060497</v>
      </c>
      <c r="L1067" s="31">
        <f t="shared" si="65"/>
        <v>676</v>
      </c>
      <c r="M1067" s="31">
        <f t="shared" si="66"/>
        <v>72.8</v>
      </c>
      <c r="N1067" s="35">
        <f t="shared" si="67"/>
        <v>4456.5289281016239</v>
      </c>
      <c r="AA1067" s="40"/>
      <c r="AF1067" s="39"/>
    </row>
    <row r="1068" spans="2:32" x14ac:dyDescent="0.3">
      <c r="B1068" s="42">
        <v>19142.89</v>
      </c>
      <c r="C1068" s="31">
        <v>32</v>
      </c>
      <c r="D1068" s="31">
        <v>4550</v>
      </c>
      <c r="E1068" s="35">
        <v>367.40314572016376</v>
      </c>
      <c r="F1068" s="31">
        <v>43</v>
      </c>
      <c r="G1068" s="31" t="s">
        <v>32</v>
      </c>
      <c r="H1068" s="41">
        <v>18037.60375616176</v>
      </c>
      <c r="J1068" s="40"/>
      <c r="K1068" s="31">
        <f t="shared" si="64"/>
        <v>532.52129786885041</v>
      </c>
      <c r="L1068" s="31">
        <f t="shared" si="65"/>
        <v>1024</v>
      </c>
      <c r="M1068" s="31">
        <f t="shared" si="66"/>
        <v>145.6</v>
      </c>
      <c r="N1068" s="35">
        <f t="shared" si="67"/>
        <v>18037.60375616176</v>
      </c>
      <c r="AA1068" s="40"/>
      <c r="AF1068" s="39"/>
    </row>
    <row r="1069" spans="2:32" x14ac:dyDescent="0.3">
      <c r="B1069" s="42">
        <v>8933.26</v>
      </c>
      <c r="C1069" s="31">
        <v>30</v>
      </c>
      <c r="D1069" s="31">
        <v>2800</v>
      </c>
      <c r="E1069" s="35">
        <v>192.28080135397471</v>
      </c>
      <c r="F1069" s="31">
        <v>40</v>
      </c>
      <c r="G1069" s="31" t="s">
        <v>32</v>
      </c>
      <c r="H1069" s="41">
        <v>7859.6658738393089</v>
      </c>
      <c r="J1069" s="40"/>
      <c r="K1069" s="31">
        <f t="shared" si="64"/>
        <v>582.48145010492385</v>
      </c>
      <c r="L1069" s="31">
        <f t="shared" si="65"/>
        <v>900</v>
      </c>
      <c r="M1069" s="31">
        <f t="shared" si="66"/>
        <v>84</v>
      </c>
      <c r="N1069" s="35">
        <f t="shared" si="67"/>
        <v>7859.6658738393089</v>
      </c>
      <c r="AA1069" s="40"/>
      <c r="AF1069" s="39"/>
    </row>
    <row r="1070" spans="2:32" x14ac:dyDescent="0.3">
      <c r="B1070" s="42">
        <v>9150.92</v>
      </c>
      <c r="C1070" s="31">
        <v>29</v>
      </c>
      <c r="D1070" s="31">
        <v>2800</v>
      </c>
      <c r="E1070" s="35">
        <v>206.2987353742366</v>
      </c>
      <c r="F1070" s="31">
        <v>41</v>
      </c>
      <c r="G1070" s="31" t="s">
        <v>32</v>
      </c>
      <c r="H1070" s="41">
        <v>8168.4218763497511</v>
      </c>
      <c r="J1070" s="40"/>
      <c r="K1070" s="31">
        <f t="shared" si="64"/>
        <v>556.47456971438453</v>
      </c>
      <c r="L1070" s="31">
        <f t="shared" si="65"/>
        <v>841</v>
      </c>
      <c r="M1070" s="31">
        <f t="shared" si="66"/>
        <v>81.2</v>
      </c>
      <c r="N1070" s="35">
        <f t="shared" si="67"/>
        <v>8168.4218763497511</v>
      </c>
      <c r="AA1070" s="40"/>
      <c r="AF1070" s="39"/>
    </row>
    <row r="1071" spans="2:32" x14ac:dyDescent="0.3">
      <c r="B1071" s="42">
        <v>11492.4</v>
      </c>
      <c r="C1071" s="31">
        <v>36</v>
      </c>
      <c r="D1071" s="31">
        <v>1925</v>
      </c>
      <c r="E1071" s="35">
        <v>190.53720651037611</v>
      </c>
      <c r="F1071" s="31">
        <v>44</v>
      </c>
      <c r="G1071" s="31" t="s">
        <v>33</v>
      </c>
      <c r="H1071" s="41">
        <v>10836.520739174532</v>
      </c>
      <c r="J1071" s="40"/>
      <c r="K1071" s="31">
        <f t="shared" si="64"/>
        <v>444.53260101400446</v>
      </c>
      <c r="L1071" s="31">
        <f t="shared" si="65"/>
        <v>0</v>
      </c>
      <c r="M1071" s="31">
        <f t="shared" si="66"/>
        <v>69.3</v>
      </c>
      <c r="N1071" s="35">
        <f t="shared" si="67"/>
        <v>10836.520739174532</v>
      </c>
      <c r="AA1071" s="40"/>
      <c r="AF1071" s="39"/>
    </row>
    <row r="1072" spans="2:32" x14ac:dyDescent="0.3">
      <c r="B1072" s="42">
        <v>6998</v>
      </c>
      <c r="C1072" s="31">
        <v>29</v>
      </c>
      <c r="D1072" s="31">
        <v>2800</v>
      </c>
      <c r="E1072" s="35">
        <v>255.51160356560339</v>
      </c>
      <c r="F1072" s="31">
        <v>31</v>
      </c>
      <c r="G1072" s="31" t="s">
        <v>32</v>
      </c>
      <c r="H1072" s="41">
        <v>6272.2675264392237</v>
      </c>
      <c r="J1072" s="40"/>
      <c r="K1072" s="31">
        <f t="shared" si="64"/>
        <v>339.71059939637468</v>
      </c>
      <c r="L1072" s="31">
        <f t="shared" si="65"/>
        <v>841</v>
      </c>
      <c r="M1072" s="31">
        <f t="shared" si="66"/>
        <v>81.2</v>
      </c>
      <c r="N1072" s="35">
        <f t="shared" si="67"/>
        <v>6272.2675264392237</v>
      </c>
      <c r="AA1072" s="40"/>
      <c r="AF1072" s="39"/>
    </row>
    <row r="1073" spans="2:32" x14ac:dyDescent="0.3">
      <c r="B1073" s="42">
        <v>17647.68</v>
      </c>
      <c r="C1073" s="31">
        <v>38</v>
      </c>
      <c r="D1073" s="31">
        <v>2800</v>
      </c>
      <c r="E1073" s="35">
        <v>289.8365977022612</v>
      </c>
      <c r="F1073" s="31">
        <v>42</v>
      </c>
      <c r="G1073" s="31" t="s">
        <v>32</v>
      </c>
      <c r="H1073" s="41">
        <v>16611.755908706746</v>
      </c>
      <c r="J1073" s="40"/>
      <c r="K1073" s="31">
        <f t="shared" si="64"/>
        <v>405.74586140017516</v>
      </c>
      <c r="L1073" s="31">
        <f t="shared" si="65"/>
        <v>1444</v>
      </c>
      <c r="M1073" s="31">
        <f t="shared" si="66"/>
        <v>106.4</v>
      </c>
      <c r="N1073" s="35">
        <f t="shared" si="67"/>
        <v>16611.755908706746</v>
      </c>
      <c r="AA1073" s="40"/>
      <c r="AF1073" s="39"/>
    </row>
    <row r="1074" spans="2:32" x14ac:dyDescent="0.3">
      <c r="B1074" s="42">
        <v>11039.41</v>
      </c>
      <c r="C1074" s="31">
        <v>31</v>
      </c>
      <c r="D1074" s="31">
        <v>2800</v>
      </c>
      <c r="E1074" s="35">
        <v>217.75930356694442</v>
      </c>
      <c r="F1074" s="31">
        <v>44</v>
      </c>
      <c r="G1074" s="31" t="s">
        <v>32</v>
      </c>
      <c r="H1074" s="41">
        <v>9953.7125015694837</v>
      </c>
      <c r="J1074" s="40"/>
      <c r="K1074" s="31">
        <f t="shared" si="64"/>
        <v>565.76227964526606</v>
      </c>
      <c r="L1074" s="31">
        <f t="shared" si="65"/>
        <v>961</v>
      </c>
      <c r="M1074" s="31">
        <f t="shared" si="66"/>
        <v>86.8</v>
      </c>
      <c r="N1074" s="35">
        <f t="shared" si="67"/>
        <v>9953.7125015694837</v>
      </c>
      <c r="AA1074" s="40"/>
      <c r="AF1074" s="39"/>
    </row>
    <row r="1075" spans="2:32" x14ac:dyDescent="0.3">
      <c r="B1075" s="42">
        <v>11844.79</v>
      </c>
      <c r="C1075" s="31">
        <v>27</v>
      </c>
      <c r="D1075" s="31">
        <v>2800</v>
      </c>
      <c r="E1075" s="35">
        <v>193.79603262322601</v>
      </c>
      <c r="F1075" s="31">
        <v>48</v>
      </c>
      <c r="G1075" s="31" t="s">
        <v>33</v>
      </c>
      <c r="H1075" s="41">
        <v>10950.477150824538</v>
      </c>
      <c r="J1075" s="40"/>
      <c r="K1075" s="31">
        <f t="shared" si="64"/>
        <v>693.51264925684791</v>
      </c>
      <c r="L1075" s="31">
        <f t="shared" si="65"/>
        <v>0</v>
      </c>
      <c r="M1075" s="31">
        <f t="shared" si="66"/>
        <v>75.599999999999994</v>
      </c>
      <c r="N1075" s="35">
        <f t="shared" si="67"/>
        <v>10950.477150824538</v>
      </c>
      <c r="AA1075" s="40"/>
      <c r="AF1075" s="39"/>
    </row>
    <row r="1076" spans="2:32" x14ac:dyDescent="0.3">
      <c r="B1076" s="42">
        <v>8956.64</v>
      </c>
      <c r="C1076" s="31">
        <v>30</v>
      </c>
      <c r="D1076" s="31">
        <v>2800</v>
      </c>
      <c r="E1076" s="35">
        <v>192.28080135397471</v>
      </c>
      <c r="F1076" s="31">
        <v>40</v>
      </c>
      <c r="G1076" s="31" t="s">
        <v>32</v>
      </c>
      <c r="H1076" s="41">
        <v>7859.6658738393089</v>
      </c>
      <c r="J1076" s="40"/>
      <c r="K1076" s="31">
        <f t="shared" si="64"/>
        <v>582.48145010492385</v>
      </c>
      <c r="L1076" s="31">
        <f t="shared" si="65"/>
        <v>900</v>
      </c>
      <c r="M1076" s="31">
        <f t="shared" si="66"/>
        <v>84</v>
      </c>
      <c r="N1076" s="35">
        <f t="shared" si="67"/>
        <v>7859.6658738393089</v>
      </c>
      <c r="AA1076" s="40"/>
      <c r="AF1076" s="39"/>
    </row>
    <row r="1077" spans="2:32" x14ac:dyDescent="0.3">
      <c r="B1077" s="42">
        <v>15176.11</v>
      </c>
      <c r="C1077" s="31">
        <v>30</v>
      </c>
      <c r="D1077" s="31">
        <v>2800</v>
      </c>
      <c r="E1077" s="35">
        <v>425.28992159360422</v>
      </c>
      <c r="F1077" s="31">
        <v>40</v>
      </c>
      <c r="G1077" s="31" t="s">
        <v>33</v>
      </c>
      <c r="H1077" s="41">
        <v>14744.350302985917</v>
      </c>
      <c r="J1077" s="40"/>
      <c r="K1077" s="31">
        <f t="shared" si="64"/>
        <v>263.34976286370647</v>
      </c>
      <c r="L1077" s="31">
        <f t="shared" si="65"/>
        <v>0</v>
      </c>
      <c r="M1077" s="31">
        <f t="shared" si="66"/>
        <v>84</v>
      </c>
      <c r="N1077" s="35">
        <f t="shared" si="67"/>
        <v>14744.350302985917</v>
      </c>
      <c r="AA1077" s="40"/>
      <c r="AF1077" s="39"/>
    </row>
    <row r="1078" spans="2:32" x14ac:dyDescent="0.3">
      <c r="B1078" s="42">
        <v>10568.6</v>
      </c>
      <c r="C1078" s="31">
        <v>30</v>
      </c>
      <c r="D1078" s="31">
        <v>1925</v>
      </c>
      <c r="E1078" s="35">
        <v>229.8663437363376</v>
      </c>
      <c r="F1078" s="31">
        <v>40</v>
      </c>
      <c r="G1078" s="31" t="s">
        <v>32</v>
      </c>
      <c r="H1078" s="41">
        <v>9826.6576246896238</v>
      </c>
      <c r="J1078" s="40"/>
      <c r="K1078" s="31">
        <f t="shared" si="64"/>
        <v>334.97726873978957</v>
      </c>
      <c r="L1078" s="31">
        <f t="shared" si="65"/>
        <v>900</v>
      </c>
      <c r="M1078" s="31">
        <f t="shared" si="66"/>
        <v>57.75</v>
      </c>
      <c r="N1078" s="35">
        <f t="shared" si="67"/>
        <v>9826.6576246896238</v>
      </c>
      <c r="AA1078" s="40"/>
      <c r="AF1078" s="39"/>
    </row>
    <row r="1079" spans="2:32" x14ac:dyDescent="0.3">
      <c r="B1079" s="42">
        <v>7439.2</v>
      </c>
      <c r="C1079" s="31">
        <v>39</v>
      </c>
      <c r="D1079" s="31">
        <v>1050</v>
      </c>
      <c r="E1079" s="35">
        <v>128.93332142351892</v>
      </c>
      <c r="F1079" s="31">
        <v>36</v>
      </c>
      <c r="G1079" s="31" t="s">
        <v>32</v>
      </c>
      <c r="H1079" s="41">
        <v>6588.6358197249601</v>
      </c>
      <c r="J1079" s="40"/>
      <c r="K1079" s="31">
        <f t="shared" si="64"/>
        <v>293.17479440272018</v>
      </c>
      <c r="L1079" s="31">
        <f t="shared" si="65"/>
        <v>1521</v>
      </c>
      <c r="M1079" s="31">
        <f t="shared" si="66"/>
        <v>40.950000000000003</v>
      </c>
      <c r="N1079" s="35">
        <f t="shared" si="67"/>
        <v>6588.6358197249601</v>
      </c>
      <c r="AA1079" s="40"/>
      <c r="AF1079" s="39"/>
    </row>
    <row r="1080" spans="2:32" x14ac:dyDescent="0.3">
      <c r="B1080" s="42">
        <v>23775.439999999999</v>
      </c>
      <c r="C1080" s="31">
        <v>43</v>
      </c>
      <c r="D1080" s="31">
        <v>2800</v>
      </c>
      <c r="E1080" s="35">
        <v>488.63054595518167</v>
      </c>
      <c r="F1080" s="31">
        <v>27</v>
      </c>
      <c r="G1080" s="31" t="s">
        <v>32</v>
      </c>
      <c r="H1080" s="41">
        <v>22971.990481550092</v>
      </c>
      <c r="J1080" s="40"/>
      <c r="K1080" s="31">
        <f t="shared" si="64"/>
        <v>154.71812113632006</v>
      </c>
      <c r="L1080" s="31">
        <f t="shared" si="65"/>
        <v>1849</v>
      </c>
      <c r="M1080" s="31">
        <f t="shared" si="66"/>
        <v>120.4</v>
      </c>
      <c r="N1080" s="35">
        <f t="shared" si="67"/>
        <v>22971.990481550092</v>
      </c>
      <c r="AA1080" s="40"/>
      <c r="AF1080" s="39"/>
    </row>
    <row r="1081" spans="2:32" x14ac:dyDescent="0.3">
      <c r="B1081" s="42">
        <v>6124.5</v>
      </c>
      <c r="C1081" s="31">
        <v>36</v>
      </c>
      <c r="D1081" s="31">
        <v>1050</v>
      </c>
      <c r="E1081" s="35">
        <v>117.98115196942697</v>
      </c>
      <c r="F1081" s="31">
        <v>44</v>
      </c>
      <c r="G1081" s="31" t="s">
        <v>33</v>
      </c>
      <c r="H1081" s="41">
        <v>5619.8074196209973</v>
      </c>
      <c r="J1081" s="40"/>
      <c r="K1081" s="31">
        <f t="shared" si="64"/>
        <v>391.58797171239718</v>
      </c>
      <c r="L1081" s="31">
        <f t="shared" si="65"/>
        <v>0</v>
      </c>
      <c r="M1081" s="31">
        <f t="shared" si="66"/>
        <v>37.799999999999997</v>
      </c>
      <c r="N1081" s="35">
        <f t="shared" si="67"/>
        <v>5619.8074196209973</v>
      </c>
      <c r="AA1081" s="40"/>
      <c r="AF1081" s="39"/>
    </row>
    <row r="1082" spans="2:32" x14ac:dyDescent="0.3">
      <c r="B1082" s="42">
        <v>24073.13</v>
      </c>
      <c r="C1082" s="31">
        <v>37</v>
      </c>
      <c r="D1082" s="31">
        <v>2800</v>
      </c>
      <c r="E1082" s="35">
        <v>246.92907483093137</v>
      </c>
      <c r="F1082" s="31">
        <v>38</v>
      </c>
      <c r="G1082" s="31" t="s">
        <v>32</v>
      </c>
      <c r="H1082" s="41">
        <v>23059.132855930162</v>
      </c>
      <c r="J1082" s="40"/>
      <c r="K1082" s="31">
        <f t="shared" si="64"/>
        <v>430.89296014594669</v>
      </c>
      <c r="L1082" s="31">
        <f t="shared" si="65"/>
        <v>1369</v>
      </c>
      <c r="M1082" s="31">
        <f t="shared" si="66"/>
        <v>103.6</v>
      </c>
      <c r="N1082" s="35">
        <f t="shared" si="67"/>
        <v>23059.132855930162</v>
      </c>
      <c r="AA1082" s="40"/>
      <c r="AF1082" s="39"/>
    </row>
    <row r="1083" spans="2:32" x14ac:dyDescent="0.3">
      <c r="B1083" s="42">
        <v>10349.82</v>
      </c>
      <c r="C1083" s="31">
        <v>32</v>
      </c>
      <c r="D1083" s="31">
        <v>2800</v>
      </c>
      <c r="E1083" s="35">
        <v>226.09424352010078</v>
      </c>
      <c r="F1083" s="31">
        <v>33</v>
      </c>
      <c r="G1083" s="31" t="s">
        <v>32</v>
      </c>
      <c r="H1083" s="41">
        <v>9496.4961400088741</v>
      </c>
      <c r="J1083" s="40"/>
      <c r="K1083" s="31">
        <f t="shared" si="64"/>
        <v>408.67913557376897</v>
      </c>
      <c r="L1083" s="31">
        <f t="shared" si="65"/>
        <v>1024</v>
      </c>
      <c r="M1083" s="31">
        <f t="shared" si="66"/>
        <v>89.6</v>
      </c>
      <c r="N1083" s="35">
        <f t="shared" si="67"/>
        <v>9496.4961400088741</v>
      </c>
      <c r="AA1083" s="40"/>
      <c r="AF1083" s="39"/>
    </row>
    <row r="1084" spans="2:32" x14ac:dyDescent="0.3">
      <c r="B1084" s="42">
        <v>9176.8799999999992</v>
      </c>
      <c r="C1084" s="31">
        <v>29</v>
      </c>
      <c r="D1084" s="31">
        <v>2800</v>
      </c>
      <c r="E1084" s="35">
        <v>206.2987353742366</v>
      </c>
      <c r="F1084" s="31">
        <v>41</v>
      </c>
      <c r="G1084" s="31" t="s">
        <v>32</v>
      </c>
      <c r="H1084" s="41">
        <v>8168.4218763497511</v>
      </c>
      <c r="J1084" s="40"/>
      <c r="K1084" s="31">
        <f t="shared" si="64"/>
        <v>556.47456971438453</v>
      </c>
      <c r="L1084" s="31">
        <f t="shared" si="65"/>
        <v>841</v>
      </c>
      <c r="M1084" s="31">
        <f t="shared" si="66"/>
        <v>81.2</v>
      </c>
      <c r="N1084" s="35">
        <f t="shared" si="67"/>
        <v>8168.4218763497511</v>
      </c>
      <c r="AA1084" s="40"/>
      <c r="AF1084" s="39"/>
    </row>
    <row r="1085" spans="2:32" x14ac:dyDescent="0.3">
      <c r="B1085" s="42">
        <v>9062.98</v>
      </c>
      <c r="C1085" s="31">
        <v>35</v>
      </c>
      <c r="D1085" s="31">
        <v>1050</v>
      </c>
      <c r="E1085" s="35">
        <v>154.85997868581006</v>
      </c>
      <c r="F1085" s="31">
        <v>45</v>
      </c>
      <c r="G1085" s="31" t="s">
        <v>32</v>
      </c>
      <c r="H1085" s="41">
        <v>8274.4994734626998</v>
      </c>
      <c r="J1085" s="40"/>
      <c r="K1085" s="31">
        <f t="shared" si="64"/>
        <v>305.11433877867086</v>
      </c>
      <c r="L1085" s="31">
        <f t="shared" si="65"/>
        <v>1225</v>
      </c>
      <c r="M1085" s="31">
        <f t="shared" si="66"/>
        <v>36.75</v>
      </c>
      <c r="N1085" s="35">
        <f t="shared" si="67"/>
        <v>8274.4994734626998</v>
      </c>
      <c r="AA1085" s="40"/>
      <c r="AF1085" s="39"/>
    </row>
    <row r="1086" spans="2:32" x14ac:dyDescent="0.3">
      <c r="B1086" s="38">
        <v>11609.57</v>
      </c>
      <c r="C1086" s="33">
        <v>42</v>
      </c>
      <c r="D1086" s="33">
        <v>1925</v>
      </c>
      <c r="E1086" s="37">
        <v>424.37026148933035</v>
      </c>
      <c r="F1086" s="33">
        <v>33</v>
      </c>
      <c r="G1086" s="33" t="s">
        <v>32</v>
      </c>
      <c r="H1086" s="36">
        <v>10837.716403297743</v>
      </c>
      <c r="J1086" s="34"/>
      <c r="K1086" s="31">
        <f t="shared" si="64"/>
        <v>149.69239309337695</v>
      </c>
      <c r="L1086" s="31">
        <f t="shared" si="65"/>
        <v>1764</v>
      </c>
      <c r="M1086" s="31">
        <f t="shared" si="66"/>
        <v>80.849999999999994</v>
      </c>
      <c r="N1086" s="35">
        <f t="shared" si="67"/>
        <v>10837.716403297743</v>
      </c>
      <c r="O1086" s="33"/>
      <c r="P1086" s="33"/>
      <c r="Q1086" s="33"/>
      <c r="R1086" s="33"/>
      <c r="S1086" s="33"/>
      <c r="T1086" s="33"/>
      <c r="U1086" s="33"/>
      <c r="V1086" s="33"/>
      <c r="W1086" s="33"/>
      <c r="X1086" s="33"/>
      <c r="Y1086" s="33"/>
      <c r="Z1086" s="33"/>
      <c r="AA1086" s="34"/>
      <c r="AB1086" s="33"/>
      <c r="AC1086" s="33"/>
      <c r="AD1086" s="33"/>
      <c r="AE1086" s="33"/>
      <c r="AF1086" s="32"/>
    </row>
  </sheetData>
  <mergeCells count="3">
    <mergeCell ref="W24:Y27"/>
    <mergeCell ref="W30:Y33"/>
    <mergeCell ref="AA22:AF23"/>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3 (c) (ii)</vt:lpstr>
      <vt:lpstr>3 (d)</vt:lpstr>
      <vt:lpstr>6 (c)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 Zionce</cp:lastModifiedBy>
  <dcterms:created xsi:type="dcterms:W3CDTF">2021-12-09T05:37:52Z</dcterms:created>
  <dcterms:modified xsi:type="dcterms:W3CDTF">2022-01-28T15:19:23Z</dcterms:modified>
</cp:coreProperties>
</file>