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Fall 2021 solutions\New folder\"/>
    </mc:Choice>
  </mc:AlternateContent>
  <xr:revisionPtr revIDLastSave="0" documentId="8_{BEEAB718-70ED-4A17-A469-7247D0332313}" xr6:coauthVersionLast="47" xr6:coauthVersionMax="47" xr10:uidLastSave="{00000000-0000-0000-0000-000000000000}"/>
  <bookViews>
    <workbookView xWindow="384" yWindow="384" windowWidth="17280" windowHeight="8964" activeTab="1" xr2:uid="{66FEA0FF-1079-4659-917A-9FDCCE2C84ED}"/>
  </bookViews>
  <sheets>
    <sheet name="2 a, b " sheetId="6" r:id="rId1"/>
    <sheet name="5a " sheetId="8" r:id="rId2"/>
  </sheets>
  <definedNames>
    <definedName name="_Hlk71185790" localSheetId="1">'5a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" i="8" l="1"/>
  <c r="J18" i="8"/>
  <c r="K18" i="8"/>
  <c r="L18" i="8"/>
  <c r="M18" i="8"/>
  <c r="N18" i="8"/>
  <c r="O18" i="8"/>
  <c r="P18" i="8"/>
  <c r="J19" i="8"/>
  <c r="K19" i="8"/>
  <c r="L19" i="8"/>
  <c r="M19" i="8"/>
  <c r="N19" i="8"/>
  <c r="O19" i="8"/>
  <c r="P19" i="8"/>
  <c r="J20" i="8"/>
  <c r="M20" i="8" s="1"/>
  <c r="K20" i="8"/>
  <c r="L20" i="8"/>
  <c r="N20" i="8"/>
  <c r="P20" i="8"/>
  <c r="J21" i="8"/>
  <c r="M21" i="8" s="1"/>
  <c r="K21" i="8"/>
  <c r="P21" i="8" s="1"/>
  <c r="L21" i="8"/>
  <c r="O21" i="8"/>
  <c r="J22" i="8"/>
  <c r="M22" i="8" s="1"/>
  <c r="K22" i="8"/>
  <c r="N22" i="8" s="1"/>
  <c r="L22" i="8"/>
  <c r="L17" i="8" s="1"/>
  <c r="P22" i="8"/>
  <c r="J23" i="8"/>
  <c r="O23" i="8" s="1"/>
  <c r="K23" i="8"/>
  <c r="N23" i="8" s="1"/>
  <c r="L23" i="8"/>
  <c r="M23" i="8"/>
  <c r="J24" i="8"/>
  <c r="M24" i="8" s="1"/>
  <c r="K24" i="8"/>
  <c r="P24" i="8" s="1"/>
  <c r="L24" i="8"/>
  <c r="N24" i="8"/>
  <c r="J25" i="8"/>
  <c r="K25" i="8"/>
  <c r="N25" i="8" s="1"/>
  <c r="L25" i="8"/>
  <c r="M25" i="8"/>
  <c r="O25" i="8"/>
  <c r="J26" i="8"/>
  <c r="K26" i="8"/>
  <c r="L26" i="8"/>
  <c r="M26" i="8"/>
  <c r="N26" i="8"/>
  <c r="O26" i="8"/>
  <c r="P26" i="8"/>
  <c r="J27" i="8"/>
  <c r="K27" i="8"/>
  <c r="L27" i="8"/>
  <c r="M27" i="8"/>
  <c r="N27" i="8"/>
  <c r="O27" i="8"/>
  <c r="P27" i="8"/>
  <c r="J28" i="8"/>
  <c r="O28" i="8" s="1"/>
  <c r="K28" i="8"/>
  <c r="L28" i="8"/>
  <c r="N28" i="8"/>
  <c r="P28" i="8"/>
  <c r="J29" i="8"/>
  <c r="M29" i="8" s="1"/>
  <c r="K29" i="8"/>
  <c r="P29" i="8" s="1"/>
  <c r="L29" i="8"/>
  <c r="O29" i="8"/>
  <c r="J30" i="8"/>
  <c r="M30" i="8" s="1"/>
  <c r="K30" i="8"/>
  <c r="N30" i="8" s="1"/>
  <c r="L30" i="8"/>
  <c r="P30" i="8"/>
  <c r="J31" i="8"/>
  <c r="O31" i="8" s="1"/>
  <c r="K31" i="8"/>
  <c r="N31" i="8" s="1"/>
  <c r="L31" i="8"/>
  <c r="M31" i="8"/>
  <c r="J32" i="8"/>
  <c r="M32" i="8" s="1"/>
  <c r="K32" i="8"/>
  <c r="P32" i="8" s="1"/>
  <c r="L32" i="8"/>
  <c r="N32" i="8"/>
  <c r="J33" i="8"/>
  <c r="K33" i="8"/>
  <c r="N33" i="8" s="1"/>
  <c r="L33" i="8"/>
  <c r="M33" i="8"/>
  <c r="O33" i="8"/>
  <c r="J34" i="8"/>
  <c r="K34" i="8"/>
  <c r="L34" i="8"/>
  <c r="M34" i="8"/>
  <c r="N34" i="8"/>
  <c r="O34" i="8"/>
  <c r="P34" i="8"/>
  <c r="J35" i="8"/>
  <c r="K35" i="8"/>
  <c r="L35" i="8"/>
  <c r="M35" i="8"/>
  <c r="N35" i="8"/>
  <c r="O35" i="8"/>
  <c r="P35" i="8"/>
  <c r="J36" i="8"/>
  <c r="M36" i="8" s="1"/>
  <c r="K36" i="8"/>
  <c r="L36" i="8"/>
  <c r="N36" i="8"/>
  <c r="P36" i="8"/>
  <c r="J37" i="8"/>
  <c r="M37" i="8" s="1"/>
  <c r="K37" i="8"/>
  <c r="N37" i="8" s="1"/>
  <c r="L37" i="8"/>
  <c r="O37" i="8"/>
  <c r="J38" i="8"/>
  <c r="M38" i="8" s="1"/>
  <c r="K38" i="8"/>
  <c r="N38" i="8" s="1"/>
  <c r="L38" i="8"/>
  <c r="P38" i="8"/>
  <c r="J39" i="8"/>
  <c r="O39" i="8" s="1"/>
  <c r="K39" i="8"/>
  <c r="N39" i="8" s="1"/>
  <c r="L39" i="8"/>
  <c r="M39" i="8"/>
  <c r="J40" i="8"/>
  <c r="M40" i="8" s="1"/>
  <c r="K40" i="8"/>
  <c r="P40" i="8" s="1"/>
  <c r="L40" i="8"/>
  <c r="N40" i="8"/>
  <c r="J41" i="8"/>
  <c r="K41" i="8"/>
  <c r="N41" i="8" s="1"/>
  <c r="L41" i="8"/>
  <c r="M41" i="8"/>
  <c r="O41" i="8"/>
  <c r="J42" i="8"/>
  <c r="K42" i="8"/>
  <c r="L42" i="8"/>
  <c r="M42" i="8"/>
  <c r="N42" i="8"/>
  <c r="O42" i="8"/>
  <c r="P42" i="8"/>
  <c r="J43" i="8"/>
  <c r="K43" i="8"/>
  <c r="L43" i="8"/>
  <c r="M43" i="8"/>
  <c r="N43" i="8"/>
  <c r="O43" i="8"/>
  <c r="P43" i="8"/>
  <c r="J44" i="8"/>
  <c r="O44" i="8" s="1"/>
  <c r="K44" i="8"/>
  <c r="L44" i="8"/>
  <c r="N44" i="8"/>
  <c r="P44" i="8"/>
  <c r="J45" i="8"/>
  <c r="M45" i="8" s="1"/>
  <c r="K45" i="8"/>
  <c r="N45" i="8" s="1"/>
  <c r="L45" i="8"/>
  <c r="O45" i="8"/>
  <c r="J46" i="8"/>
  <c r="M46" i="8" s="1"/>
  <c r="K46" i="8"/>
  <c r="N46" i="8" s="1"/>
  <c r="L46" i="8"/>
  <c r="P46" i="8"/>
  <c r="J47" i="8"/>
  <c r="O47" i="8" s="1"/>
  <c r="K47" i="8"/>
  <c r="N47" i="8" s="1"/>
  <c r="L47" i="8"/>
  <c r="M47" i="8"/>
  <c r="J48" i="8"/>
  <c r="M48" i="8" s="1"/>
  <c r="K48" i="8"/>
  <c r="P48" i="8" s="1"/>
  <c r="L48" i="8"/>
  <c r="N48" i="8"/>
  <c r="J49" i="8"/>
  <c r="K49" i="8"/>
  <c r="N49" i="8" s="1"/>
  <c r="L49" i="8"/>
  <c r="M49" i="8"/>
  <c r="O49" i="8"/>
  <c r="J50" i="8"/>
  <c r="K50" i="8"/>
  <c r="L50" i="8"/>
  <c r="M50" i="8"/>
  <c r="N50" i="8"/>
  <c r="O50" i="8"/>
  <c r="P50" i="8"/>
  <c r="J51" i="8"/>
  <c r="K51" i="8"/>
  <c r="L51" i="8"/>
  <c r="M51" i="8"/>
  <c r="N51" i="8"/>
  <c r="O51" i="8"/>
  <c r="P51" i="8"/>
  <c r="J52" i="8"/>
  <c r="O52" i="8" s="1"/>
  <c r="K52" i="8"/>
  <c r="L52" i="8"/>
  <c r="N52" i="8"/>
  <c r="P52" i="8"/>
  <c r="J53" i="8"/>
  <c r="M53" i="8" s="1"/>
  <c r="K53" i="8"/>
  <c r="P53" i="8" s="1"/>
  <c r="L53" i="8"/>
  <c r="O53" i="8"/>
  <c r="J54" i="8"/>
  <c r="M54" i="8" s="1"/>
  <c r="K54" i="8"/>
  <c r="N54" i="8" s="1"/>
  <c r="L54" i="8"/>
  <c r="P54" i="8"/>
  <c r="J55" i="8"/>
  <c r="O55" i="8" s="1"/>
  <c r="K55" i="8"/>
  <c r="N55" i="8" s="1"/>
  <c r="L55" i="8"/>
  <c r="M55" i="8"/>
  <c r="J56" i="8"/>
  <c r="M56" i="8" s="1"/>
  <c r="K56" i="8"/>
  <c r="P56" i="8" s="1"/>
  <c r="L56" i="8"/>
  <c r="N56" i="8"/>
  <c r="J57" i="8"/>
  <c r="K57" i="8"/>
  <c r="N57" i="8" s="1"/>
  <c r="L57" i="8"/>
  <c r="M57" i="8"/>
  <c r="O57" i="8"/>
  <c r="J58" i="8"/>
  <c r="K58" i="8"/>
  <c r="L58" i="8"/>
  <c r="M58" i="8"/>
  <c r="N58" i="8"/>
  <c r="O58" i="8"/>
  <c r="P58" i="8"/>
  <c r="J59" i="8"/>
  <c r="K59" i="8"/>
  <c r="L59" i="8"/>
  <c r="M59" i="8"/>
  <c r="N59" i="8"/>
  <c r="O59" i="8"/>
  <c r="P59" i="8"/>
  <c r="J60" i="8"/>
  <c r="O60" i="8" s="1"/>
  <c r="K60" i="8"/>
  <c r="L60" i="8"/>
  <c r="N60" i="8"/>
  <c r="P60" i="8"/>
  <c r="J61" i="8"/>
  <c r="M61" i="8" s="1"/>
  <c r="K61" i="8"/>
  <c r="P61" i="8" s="1"/>
  <c r="L61" i="8"/>
  <c r="O61" i="8"/>
  <c r="J62" i="8"/>
  <c r="M62" i="8" s="1"/>
  <c r="K62" i="8"/>
  <c r="N62" i="8" s="1"/>
  <c r="L62" i="8"/>
  <c r="P62" i="8"/>
  <c r="J63" i="8"/>
  <c r="O63" i="8" s="1"/>
  <c r="K63" i="8"/>
  <c r="N63" i="8" s="1"/>
  <c r="L63" i="8"/>
  <c r="M63" i="8"/>
  <c r="J64" i="8"/>
  <c r="M64" i="8" s="1"/>
  <c r="K64" i="8"/>
  <c r="P64" i="8" s="1"/>
  <c r="L64" i="8"/>
  <c r="N64" i="8"/>
  <c r="J65" i="8"/>
  <c r="K65" i="8"/>
  <c r="N65" i="8" s="1"/>
  <c r="L65" i="8"/>
  <c r="M65" i="8"/>
  <c r="O65" i="8"/>
  <c r="J66" i="8"/>
  <c r="K66" i="8"/>
  <c r="L66" i="8"/>
  <c r="M66" i="8"/>
  <c r="N66" i="8"/>
  <c r="O66" i="8"/>
  <c r="P66" i="8"/>
  <c r="J67" i="8"/>
  <c r="K67" i="8"/>
  <c r="L67" i="8"/>
  <c r="M67" i="8"/>
  <c r="N67" i="8"/>
  <c r="O67" i="8"/>
  <c r="P67" i="8"/>
  <c r="L7" i="8" l="1"/>
  <c r="N7" i="8"/>
  <c r="P45" i="8"/>
  <c r="P37" i="8"/>
  <c r="O36" i="8"/>
  <c r="O20" i="8"/>
  <c r="O17" i="8" s="1"/>
  <c r="N4" i="8" s="1"/>
  <c r="P63" i="8"/>
  <c r="O62" i="8"/>
  <c r="N61" i="8"/>
  <c r="M60" i="8"/>
  <c r="P55" i="8"/>
  <c r="O54" i="8"/>
  <c r="N53" i="8"/>
  <c r="M52" i="8"/>
  <c r="P47" i="8"/>
  <c r="O46" i="8"/>
  <c r="M44" i="8"/>
  <c r="P39" i="8"/>
  <c r="O38" i="8"/>
  <c r="P31" i="8"/>
  <c r="O30" i="8"/>
  <c r="N29" i="8"/>
  <c r="M28" i="8"/>
  <c r="M17" i="8" s="1"/>
  <c r="L4" i="8" s="1"/>
  <c r="L8" i="8" s="1"/>
  <c r="P23" i="8"/>
  <c r="P17" i="8" s="1"/>
  <c r="N5" i="8" s="1"/>
  <c r="O22" i="8"/>
  <c r="N21" i="8"/>
  <c r="N17" i="8" s="1"/>
  <c r="L5" i="8" s="1"/>
  <c r="P65" i="8"/>
  <c r="O64" i="8"/>
  <c r="P57" i="8"/>
  <c r="O56" i="8"/>
  <c r="P49" i="8"/>
  <c r="O48" i="8"/>
  <c r="P41" i="8"/>
  <c r="O40" i="8"/>
  <c r="P33" i="8"/>
  <c r="O32" i="8"/>
  <c r="P25" i="8"/>
  <c r="O24" i="8"/>
  <c r="F75" i="6"/>
  <c r="F74" i="6"/>
  <c r="E74" i="6"/>
  <c r="F73" i="6"/>
  <c r="F72" i="6"/>
  <c r="F71" i="6"/>
  <c r="F70" i="6"/>
  <c r="F69" i="6"/>
  <c r="E69" i="6"/>
  <c r="F68" i="6"/>
  <c r="F67" i="6"/>
  <c r="F66" i="6"/>
  <c r="F65" i="6"/>
  <c r="F64" i="6"/>
  <c r="E64" i="6"/>
  <c r="F63" i="6"/>
  <c r="F62" i="6"/>
  <c r="F61" i="6"/>
  <c r="F60" i="6"/>
  <c r="F59" i="6"/>
  <c r="E59" i="6"/>
  <c r="F58" i="6"/>
  <c r="F57" i="6"/>
  <c r="F56" i="6"/>
  <c r="F55" i="6"/>
  <c r="F54" i="6"/>
  <c r="F53" i="6"/>
  <c r="F52" i="6"/>
  <c r="F51" i="6"/>
  <c r="F50" i="6"/>
  <c r="D38" i="6"/>
  <c r="E38" i="6" s="1"/>
  <c r="D37" i="6"/>
  <c r="E37" i="6" s="1"/>
  <c r="D36" i="6"/>
  <c r="E36" i="6" s="1"/>
  <c r="D35" i="6"/>
  <c r="E35" i="6" s="1"/>
  <c r="D34" i="6"/>
  <c r="E34" i="6" s="1"/>
  <c r="D33" i="6"/>
  <c r="E33" i="6" s="1"/>
  <c r="D32" i="6"/>
  <c r="E32" i="6" s="1"/>
  <c r="D31" i="6"/>
  <c r="E31" i="6" s="1"/>
  <c r="D30" i="6"/>
  <c r="E30" i="6" s="1"/>
  <c r="D29" i="6"/>
  <c r="E29" i="6" s="1"/>
  <c r="D28" i="6"/>
  <c r="E28" i="6" s="1"/>
  <c r="D27" i="6"/>
  <c r="E27" i="6" s="1"/>
  <c r="D26" i="6"/>
  <c r="E26" i="6" s="1"/>
  <c r="D25" i="6"/>
  <c r="E25" i="6" s="1"/>
  <c r="D24" i="6"/>
  <c r="E24" i="6" s="1"/>
  <c r="D23" i="6"/>
  <c r="E23" i="6" s="1"/>
  <c r="D22" i="6"/>
  <c r="E22" i="6" s="1"/>
  <c r="D21" i="6"/>
  <c r="E21" i="6" s="1"/>
  <c r="D20" i="6"/>
  <c r="E20" i="6" s="1"/>
  <c r="D19" i="6"/>
  <c r="E19" i="6" s="1"/>
  <c r="D18" i="6"/>
  <c r="E18" i="6" s="1"/>
  <c r="D17" i="6"/>
  <c r="E17" i="6" s="1"/>
  <c r="D16" i="6"/>
  <c r="E16" i="6" s="1"/>
  <c r="D15" i="6"/>
  <c r="E15" i="6" s="1"/>
  <c r="D14" i="6"/>
  <c r="E14" i="6" s="1"/>
  <c r="N8" i="8" l="1"/>
  <c r="F77" i="6"/>
  <c r="E77" i="6" a="1"/>
  <c r="E77" i="6" s="1"/>
  <c r="E39" i="6"/>
</calcChain>
</file>

<file path=xl/sharedStrings.xml><?xml version="1.0" encoding="utf-8"?>
<sst xmlns="http://schemas.openxmlformats.org/spreadsheetml/2006/main" count="68" uniqueCount="49">
  <si>
    <t>Year</t>
  </si>
  <si>
    <t>TWR</t>
  </si>
  <si>
    <t>BoY Balance</t>
  </si>
  <si>
    <t>Annzd TWR</t>
  </si>
  <si>
    <t>Annzd MWR</t>
  </si>
  <si>
    <t>(3 points)  Calculate the annualized time-weighted and money-weighted returns of Member A’s account over the 25-year period.</t>
  </si>
  <si>
    <t>(a)</t>
  </si>
  <si>
    <t>(b)</t>
  </si>
  <si>
    <t xml:space="preserve">(2 points)  Calculate the annualized time-weighted and money-weighted returns for Member B’s account over the 25-year period. </t>
  </si>
  <si>
    <t>Additional Contributions (EOY)</t>
  </si>
  <si>
    <t>Cashflow for MWR (BoY)</t>
  </si>
  <si>
    <t>Note: MWR = TWR in this case because the loan repayments offset the loans. If there were other contributions, this would not be the case.</t>
  </si>
  <si>
    <t>Commentary on Question:</t>
  </si>
  <si>
    <t>Question 2</t>
  </si>
  <si>
    <t>This question was mostly well answered. Candidates performed better on the calculation of the TWR than the calculation of MWR.</t>
  </si>
  <si>
    <r>
      <t xml:space="preserve">As mentioned, any assumed contribution amounts was acceptable. Below is </t>
    </r>
    <r>
      <rPr>
        <b/>
        <i/>
        <sz val="12"/>
        <color theme="1"/>
        <rFont val="Times New Roman"/>
        <family val="1"/>
      </rPr>
      <t xml:space="preserve">one example </t>
    </r>
    <r>
      <rPr>
        <i/>
        <sz val="12"/>
        <color theme="1"/>
        <rFont val="Times New Roman"/>
        <family val="1"/>
      </rPr>
      <t>of a correct answer which assumes that there were no contributions.</t>
    </r>
  </si>
  <si>
    <t>Some candidates were penalized because they did not annualize the rates of returns.</t>
  </si>
  <si>
    <t>Yearly TWR</t>
  </si>
  <si>
    <t>(1+TWR)</t>
  </si>
  <si>
    <t>also MWR since there are no contributions</t>
  </si>
  <si>
    <t>To calculate the MWR, some candidates recognized that it would be equal to the TWR since there are no contributions, others either used the Goal-seek function or the IRR function. All of the aforementioned methods were acceptable.</t>
  </si>
  <si>
    <t>Similar to part a), candidates performed better on the calculation of the TWR than the calculation of MWR.</t>
  </si>
  <si>
    <t>Some candidates were penalized because they did not reflect the loan/repayments in the correct years.</t>
  </si>
  <si>
    <r>
      <t xml:space="preserve">As mentioned, any assumed contribution amounts was acceptable. Below is </t>
    </r>
    <r>
      <rPr>
        <b/>
        <i/>
        <sz val="12"/>
        <color theme="1"/>
        <rFont val="Times New Roman"/>
        <family val="1"/>
      </rPr>
      <t xml:space="preserve">one example </t>
    </r>
    <r>
      <rPr>
        <i/>
        <sz val="12"/>
        <color theme="1"/>
        <rFont val="Times New Roman"/>
        <family val="1"/>
      </rPr>
      <t>of a correct answer which assumes that there were no contributions (other than the loan/loan repayments).</t>
    </r>
  </si>
  <si>
    <t>Nominal Rate = +100bps</t>
  </si>
  <si>
    <t>Nominal Rate = -100bps</t>
  </si>
  <si>
    <t>+100bps</t>
  </si>
  <si>
    <t>-100bps</t>
  </si>
  <si>
    <t>Inflation =2%</t>
  </si>
  <si>
    <t>Inflation = 3%</t>
  </si>
  <si>
    <t>Inflation = 1%</t>
  </si>
  <si>
    <t>Inflation</t>
  </si>
  <si>
    <t>Nominal Rate</t>
  </si>
  <si>
    <t>PV</t>
  </si>
  <si>
    <t>Effective duration</t>
  </si>
  <si>
    <t>PV0</t>
  </si>
  <si>
    <t>Nominal Rates</t>
  </si>
  <si>
    <t>Time</t>
  </si>
  <si>
    <t>D</t>
  </si>
  <si>
    <t>Plan Cash Flows</t>
  </si>
  <si>
    <t>Spot Rates</t>
  </si>
  <si>
    <t>PV(2)</t>
  </si>
  <si>
    <t>PV(1)</t>
  </si>
  <si>
    <t>(ii)</t>
  </si>
  <si>
    <t>(i)</t>
  </si>
  <si>
    <t>(ii) 100 basis point change in real rates and inflation remains constant</t>
  </si>
  <si>
    <t>Effective Duration = -[PV(1)-PV(2)]/2*D*PV(0)</t>
  </si>
  <si>
    <t>(i) 100 basis point change in inflation and real interest rates remain constant</t>
  </si>
  <si>
    <t>(2 points) Calculate the effective duration under the following scenarios: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</si>
</sst>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General\ &quot;grade points&quot;"/>
    <numFmt numFmtId="166" formatCode="_-* #,##0.00_-;\-* #,##0.00_-;_-* &quot;-&quot;??_-;_-@_-"/>
    <numFmt numFmtId="167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FF"/>
      <name val="Times New Roman"/>
      <family val="1"/>
    </font>
    <font>
      <sz val="12"/>
      <color theme="4" tint="-0.249977111117893"/>
      <name val="Times New Roman"/>
      <family val="1"/>
    </font>
    <font>
      <i/>
      <sz val="12"/>
      <color rgb="FF0000FF"/>
      <name val="Times New Roman"/>
      <family val="1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5" fontId="6" fillId="0" borderId="0" xfId="0" applyNumberFormat="1" applyFont="1"/>
    <xf numFmtId="165" fontId="2" fillId="0" borderId="0" xfId="0" applyNumberFormat="1" applyFont="1"/>
    <xf numFmtId="165" fontId="3" fillId="0" borderId="0" xfId="0" applyNumberFormat="1" applyFont="1"/>
    <xf numFmtId="0" fontId="3" fillId="0" borderId="0" xfId="0" applyFont="1" applyAlignment="1">
      <alignment horizontal="right"/>
    </xf>
    <xf numFmtId="0" fontId="7" fillId="3" borderId="1" xfId="0" applyFont="1" applyFill="1" applyBorder="1" applyAlignment="1">
      <alignment horizontal="left"/>
    </xf>
    <xf numFmtId="164" fontId="7" fillId="3" borderId="1" xfId="2" applyNumberFormat="1" applyFont="1" applyFill="1" applyBorder="1"/>
    <xf numFmtId="9" fontId="3" fillId="0" borderId="0" xfId="3" applyFont="1"/>
    <xf numFmtId="9" fontId="3" fillId="0" borderId="0" xfId="0" applyNumberFormat="1" applyFont="1"/>
    <xf numFmtId="10" fontId="3" fillId="2" borderId="0" xfId="0" applyNumberFormat="1" applyFont="1" applyFill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43" fontId="3" fillId="0" borderId="0" xfId="1" applyFont="1" applyAlignment="1">
      <alignment horizontal="right"/>
    </xf>
    <xf numFmtId="10" fontId="3" fillId="0" borderId="0" xfId="0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9" fontId="3" fillId="0" borderId="0" xfId="0" applyNumberFormat="1" applyFont="1" applyAlignment="1">
      <alignment horizontal="right"/>
    </xf>
    <xf numFmtId="44" fontId="3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0" fontId="3" fillId="2" borderId="0" xfId="0" applyNumberFormat="1" applyFont="1" applyFill="1" applyAlignment="1">
      <alignment horizontal="right"/>
    </xf>
    <xf numFmtId="43" fontId="2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quotePrefix="1" applyFont="1"/>
    <xf numFmtId="165" fontId="8" fillId="0" borderId="0" xfId="0" applyNumberFormat="1" applyFont="1"/>
    <xf numFmtId="0" fontId="9" fillId="0" borderId="0" xfId="0" applyFont="1"/>
    <xf numFmtId="167" fontId="9" fillId="0" borderId="0" xfId="4" applyNumberFormat="1" applyFont="1" applyFill="1" applyAlignment="1">
      <alignment horizontal="right"/>
    </xf>
    <xf numFmtId="167" fontId="9" fillId="0" borderId="0" xfId="4" applyNumberFormat="1" applyFont="1" applyFill="1"/>
    <xf numFmtId="167" fontId="9" fillId="3" borderId="0" xfId="4" applyNumberFormat="1" applyFont="1" applyFill="1" applyAlignment="1">
      <alignment horizontal="right"/>
    </xf>
    <xf numFmtId="10" fontId="10" fillId="3" borderId="0" xfId="0" applyNumberFormat="1" applyFont="1" applyFill="1" applyAlignment="1">
      <alignment vertical="center"/>
    </xf>
    <xf numFmtId="3" fontId="10" fillId="0" borderId="0" xfId="0" applyNumberFormat="1" applyFont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10" fontId="10" fillId="0" borderId="2" xfId="0" applyNumberFormat="1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9" fontId="9" fillId="0" borderId="0" xfId="0" applyNumberFormat="1" applyFont="1"/>
    <xf numFmtId="167" fontId="11" fillId="3" borderId="4" xfId="4" applyNumberFormat="1" applyFont="1" applyFill="1" applyBorder="1" applyAlignment="1">
      <alignment horizontal="right"/>
    </xf>
    <xf numFmtId="167" fontId="11" fillId="3" borderId="5" xfId="4" applyNumberFormat="1" applyFont="1" applyFill="1" applyBorder="1" applyAlignment="1">
      <alignment horizontal="right"/>
    </xf>
    <xf numFmtId="0" fontId="12" fillId="3" borderId="0" xfId="0" applyFont="1" applyFill="1" applyAlignment="1">
      <alignment vertical="center" wrapText="1"/>
    </xf>
    <xf numFmtId="167" fontId="11" fillId="3" borderId="0" xfId="3" applyNumberFormat="1" applyFont="1" applyFill="1" applyAlignment="1">
      <alignment horizontal="right"/>
    </xf>
    <xf numFmtId="9" fontId="11" fillId="3" borderId="0" xfId="3" applyFont="1" applyFill="1" applyAlignment="1">
      <alignment horizontal="right"/>
    </xf>
    <xf numFmtId="0" fontId="12" fillId="3" borderId="0" xfId="0" quotePrefix="1" applyFont="1" applyFill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67" fontId="11" fillId="3" borderId="0" xfId="4" applyNumberFormat="1" applyFont="1" applyFill="1" applyAlignment="1">
      <alignment horizontal="right"/>
    </xf>
    <xf numFmtId="0" fontId="9" fillId="3" borderId="0" xfId="0" applyFont="1" applyFill="1"/>
    <xf numFmtId="0" fontId="9" fillId="3" borderId="0" xfId="0" applyFont="1" applyFill="1" applyAlignment="1">
      <alignment horizontal="right"/>
    </xf>
    <xf numFmtId="0" fontId="13" fillId="3" borderId="0" xfId="0" applyFont="1" applyFill="1" applyAlignment="1">
      <alignment wrapText="1"/>
    </xf>
    <xf numFmtId="10" fontId="10" fillId="0" borderId="0" xfId="3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11" fillId="0" borderId="0" xfId="0" applyFont="1"/>
    <xf numFmtId="167" fontId="11" fillId="0" borderId="0" xfId="4" applyNumberFormat="1" applyFont="1" applyFill="1" applyBorder="1"/>
    <xf numFmtId="0" fontId="9" fillId="0" borderId="0" xfId="0" applyFont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14" fillId="2" borderId="0" xfId="0" applyFont="1" applyFill="1"/>
    <xf numFmtId="166" fontId="11" fillId="2" borderId="0" xfId="0" applyNumberFormat="1" applyFont="1" applyFill="1"/>
    <xf numFmtId="0" fontId="11" fillId="2" borderId="0" xfId="0" applyFont="1" applyFill="1" applyAlignment="1">
      <alignment horizontal="right"/>
    </xf>
    <xf numFmtId="0" fontId="11" fillId="2" borderId="0" xfId="0" applyFont="1" applyFill="1"/>
    <xf numFmtId="9" fontId="11" fillId="0" borderId="0" xfId="3" applyFont="1" applyFill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10" fontId="12" fillId="0" borderId="6" xfId="0" applyNumberFormat="1" applyFont="1" applyBorder="1" applyAlignment="1">
      <alignment horizontal="center" vertical="center" wrapText="1"/>
    </xf>
    <xf numFmtId="0" fontId="13" fillId="3" borderId="0" xfId="0" applyFont="1" applyFill="1"/>
    <xf numFmtId="167" fontId="9" fillId="3" borderId="0" xfId="0" applyNumberFormat="1" applyFont="1" applyFill="1"/>
    <xf numFmtId="167" fontId="11" fillId="0" borderId="0" xfId="4" applyNumberFormat="1" applyFont="1" applyFill="1" applyAlignment="1">
      <alignment horizontal="center"/>
    </xf>
    <xf numFmtId="9" fontId="9" fillId="3" borderId="0" xfId="0" applyNumberFormat="1" applyFont="1" applyFill="1"/>
    <xf numFmtId="9" fontId="9" fillId="3" borderId="0" xfId="3" applyFont="1" applyFill="1"/>
    <xf numFmtId="0" fontId="12" fillId="0" borderId="0" xfId="0" applyFont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5" fillId="0" borderId="0" xfId="0" applyFont="1" applyAlignment="1">
      <alignment horizontal="left" vertical="center" indent="5"/>
    </xf>
    <xf numFmtId="0" fontId="9" fillId="3" borderId="0" xfId="0" applyFont="1" applyFill="1" applyAlignment="1">
      <alignment horizontal="center"/>
    </xf>
    <xf numFmtId="0" fontId="9" fillId="3" borderId="0" xfId="0" quotePrefix="1" applyFont="1" applyFill="1"/>
    <xf numFmtId="0" fontId="15" fillId="0" borderId="0" xfId="0" applyFont="1" applyAlignment="1">
      <alignment vertical="center"/>
    </xf>
    <xf numFmtId="0" fontId="12" fillId="0" borderId="11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</cellXfs>
  <cellStyles count="5">
    <cellStyle name="Comma" xfId="1" builtinId="3"/>
    <cellStyle name="Comma 2" xfId="4" xr:uid="{E64D15CF-820D-42C4-8FED-78B88939E249}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4833C-50DE-4136-9E73-C94AB29478E3}">
  <dimension ref="A1:M85"/>
  <sheetViews>
    <sheetView workbookViewId="0">
      <selection activeCell="E50" sqref="E50"/>
    </sheetView>
  </sheetViews>
  <sheetFormatPr defaultColWidth="9.109375" defaultRowHeight="15.6" x14ac:dyDescent="0.3"/>
  <cols>
    <col min="1" max="1" width="11.5546875" style="3" customWidth="1"/>
    <col min="2" max="2" width="9.44140625" style="3" bestFit="1" customWidth="1"/>
    <col min="3" max="3" width="12.44140625" style="3" bestFit="1" customWidth="1"/>
    <col min="4" max="4" width="13" style="3" customWidth="1"/>
    <col min="5" max="5" width="9.44140625" style="3" bestFit="1" customWidth="1"/>
    <col min="6" max="6" width="14" style="3" bestFit="1" customWidth="1"/>
    <col min="7" max="16384" width="9.109375" style="3"/>
  </cols>
  <sheetData>
    <row r="1" spans="1:13" x14ac:dyDescent="0.3">
      <c r="A1" s="1" t="s">
        <v>13</v>
      </c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3">
      <c r="A2" s="1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6.2" x14ac:dyDescent="0.35">
      <c r="A3" s="3" t="s">
        <v>6</v>
      </c>
      <c r="B3" s="2" t="s">
        <v>5</v>
      </c>
      <c r="C3" s="2"/>
      <c r="D3" s="5"/>
      <c r="E3" s="6"/>
      <c r="F3" s="6"/>
      <c r="G3" s="6"/>
      <c r="H3" s="6"/>
      <c r="I3" s="6"/>
      <c r="J3" s="6"/>
      <c r="K3" s="6"/>
      <c r="L3" s="6"/>
      <c r="M3" s="6"/>
    </row>
    <row r="4" spans="1:13" ht="16.2" x14ac:dyDescent="0.35">
      <c r="B4" s="2"/>
      <c r="C4" s="2"/>
      <c r="D4" s="5"/>
      <c r="E4" s="6"/>
      <c r="F4" s="6"/>
      <c r="G4" s="6"/>
      <c r="H4" s="6"/>
      <c r="I4" s="6"/>
      <c r="J4" s="6"/>
      <c r="K4" s="6"/>
      <c r="L4" s="6"/>
      <c r="M4" s="6"/>
    </row>
    <row r="5" spans="1:13" x14ac:dyDescent="0.3">
      <c r="A5" s="7"/>
      <c r="B5" s="1" t="s">
        <v>12</v>
      </c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3">
      <c r="A6" s="7"/>
      <c r="B6" s="2" t="s">
        <v>14</v>
      </c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">
      <c r="A7" s="7"/>
      <c r="B7" s="2" t="s">
        <v>20</v>
      </c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x14ac:dyDescent="0.3">
      <c r="A8" s="7"/>
      <c r="B8" s="2" t="s">
        <v>16</v>
      </c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16.2" x14ac:dyDescent="0.35">
      <c r="A9" s="7"/>
      <c r="B9" s="2" t="s">
        <v>15</v>
      </c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x14ac:dyDescent="0.3">
      <c r="A10" s="8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x14ac:dyDescent="0.3">
      <c r="A11" s="9"/>
      <c r="G11" s="4"/>
      <c r="H11" s="4"/>
      <c r="I11" s="4"/>
      <c r="J11" s="4"/>
      <c r="K11" s="4"/>
      <c r="L11" s="4"/>
      <c r="M11" s="4"/>
    </row>
    <row r="12" spans="1:13" x14ac:dyDescent="0.3">
      <c r="A12" s="9"/>
      <c r="B12" s="3" t="s">
        <v>0</v>
      </c>
      <c r="C12" s="10" t="s">
        <v>2</v>
      </c>
      <c r="D12" s="3" t="s">
        <v>17</v>
      </c>
      <c r="E12" s="3" t="s">
        <v>18</v>
      </c>
      <c r="G12" s="4"/>
      <c r="H12" s="4"/>
      <c r="I12" s="4"/>
      <c r="J12" s="4"/>
      <c r="K12" s="4"/>
      <c r="L12" s="4"/>
      <c r="M12" s="4"/>
    </row>
    <row r="13" spans="1:13" x14ac:dyDescent="0.3">
      <c r="A13" s="9"/>
      <c r="B13" s="11">
        <v>0</v>
      </c>
      <c r="C13" s="12">
        <v>100000</v>
      </c>
      <c r="G13" s="4"/>
      <c r="H13" s="4"/>
      <c r="I13" s="4"/>
      <c r="J13" s="4"/>
      <c r="K13" s="4"/>
      <c r="L13" s="4"/>
      <c r="M13" s="4"/>
    </row>
    <row r="14" spans="1:13" x14ac:dyDescent="0.3">
      <c r="A14" s="9"/>
      <c r="B14" s="11">
        <v>1</v>
      </c>
      <c r="C14" s="12">
        <v>108840</v>
      </c>
      <c r="D14" s="13">
        <f t="shared" ref="D14:D38" si="0">(C14-C13)/C13</f>
        <v>8.8400000000000006E-2</v>
      </c>
      <c r="E14" s="14">
        <f>(1+D14)</f>
        <v>1.0884</v>
      </c>
      <c r="G14" s="4"/>
      <c r="H14" s="4"/>
      <c r="I14" s="4"/>
      <c r="J14" s="4"/>
      <c r="K14" s="4"/>
      <c r="L14" s="4"/>
      <c r="M14" s="4"/>
    </row>
    <row r="15" spans="1:13" x14ac:dyDescent="0.3">
      <c r="A15" s="9"/>
      <c r="B15" s="11">
        <v>2</v>
      </c>
      <c r="C15" s="12">
        <v>107245</v>
      </c>
      <c r="D15" s="13">
        <f t="shared" si="0"/>
        <v>-1.4654538772510106E-2</v>
      </c>
      <c r="E15" s="14">
        <f t="shared" ref="E15:E38" si="1">(1+D15)</f>
        <v>0.98534546122748989</v>
      </c>
      <c r="G15" s="4"/>
      <c r="H15" s="4"/>
      <c r="I15" s="4"/>
      <c r="J15" s="4"/>
      <c r="K15" s="4"/>
      <c r="L15" s="4"/>
      <c r="M15" s="4"/>
    </row>
    <row r="16" spans="1:13" x14ac:dyDescent="0.3">
      <c r="A16" s="9"/>
      <c r="B16" s="11">
        <v>3</v>
      </c>
      <c r="C16" s="12">
        <v>116076</v>
      </c>
      <c r="D16" s="13">
        <f t="shared" si="0"/>
        <v>8.2344165229148211E-2</v>
      </c>
      <c r="E16" s="14">
        <f t="shared" si="1"/>
        <v>1.0823441652291481</v>
      </c>
      <c r="G16" s="4"/>
      <c r="H16" s="4"/>
      <c r="I16" s="4"/>
      <c r="J16" s="4"/>
      <c r="K16" s="4"/>
      <c r="L16" s="4"/>
      <c r="M16" s="4"/>
    </row>
    <row r="17" spans="1:13" x14ac:dyDescent="0.3">
      <c r="A17" s="9"/>
      <c r="B17" s="11">
        <v>4</v>
      </c>
      <c r="C17" s="12">
        <v>130997</v>
      </c>
      <c r="D17" s="13">
        <f t="shared" si="0"/>
        <v>0.12854509114717944</v>
      </c>
      <c r="E17" s="14">
        <f t="shared" si="1"/>
        <v>1.1285450911471795</v>
      </c>
      <c r="G17" s="4"/>
      <c r="H17" s="4"/>
      <c r="I17" s="4"/>
      <c r="J17" s="4"/>
      <c r="K17" s="4"/>
      <c r="L17" s="4"/>
      <c r="M17" s="4"/>
    </row>
    <row r="18" spans="1:13" x14ac:dyDescent="0.3">
      <c r="A18" s="9"/>
      <c r="B18" s="11">
        <v>5</v>
      </c>
      <c r="C18" s="12">
        <v>139667</v>
      </c>
      <c r="D18" s="13">
        <f t="shared" si="0"/>
        <v>6.6184721787521855E-2</v>
      </c>
      <c r="E18" s="14">
        <f t="shared" si="1"/>
        <v>1.0661847217875218</v>
      </c>
      <c r="G18" s="4"/>
      <c r="H18" s="4"/>
      <c r="I18" s="4"/>
      <c r="J18" s="4"/>
      <c r="K18" s="4"/>
      <c r="L18" s="4"/>
      <c r="M18" s="4"/>
    </row>
    <row r="19" spans="1:13" x14ac:dyDescent="0.3">
      <c r="A19" s="9"/>
      <c r="B19" s="11">
        <v>6</v>
      </c>
      <c r="C19" s="12">
        <v>145737</v>
      </c>
      <c r="D19" s="13">
        <f t="shared" si="0"/>
        <v>4.3460516800675891E-2</v>
      </c>
      <c r="E19" s="14">
        <f t="shared" si="1"/>
        <v>1.0434605168006759</v>
      </c>
      <c r="G19" s="4"/>
      <c r="H19" s="4"/>
      <c r="I19" s="4"/>
      <c r="J19" s="4"/>
      <c r="K19" s="4"/>
      <c r="L19" s="4"/>
      <c r="M19" s="4"/>
    </row>
    <row r="20" spans="1:13" x14ac:dyDescent="0.3">
      <c r="A20" s="9"/>
      <c r="B20" s="11">
        <v>7</v>
      </c>
      <c r="C20" s="12">
        <v>154119</v>
      </c>
      <c r="D20" s="13">
        <f t="shared" si="0"/>
        <v>5.7514563906214622E-2</v>
      </c>
      <c r="E20" s="14">
        <f t="shared" si="1"/>
        <v>1.0575145639062147</v>
      </c>
      <c r="G20" s="4"/>
      <c r="H20" s="4"/>
      <c r="I20" s="4"/>
      <c r="J20" s="4"/>
      <c r="K20" s="4"/>
      <c r="L20" s="4"/>
      <c r="M20" s="4"/>
    </row>
    <row r="21" spans="1:13" x14ac:dyDescent="0.3">
      <c r="A21" s="9"/>
      <c r="B21" s="11">
        <v>8</v>
      </c>
      <c r="C21" s="12">
        <v>151578</v>
      </c>
      <c r="D21" s="13">
        <f t="shared" si="0"/>
        <v>-1.6487259844665487E-2</v>
      </c>
      <c r="E21" s="14">
        <f t="shared" si="1"/>
        <v>0.98351274015533452</v>
      </c>
      <c r="G21" s="4"/>
      <c r="H21" s="4"/>
      <c r="I21" s="4"/>
      <c r="J21" s="4"/>
      <c r="K21" s="4"/>
      <c r="L21" s="4"/>
      <c r="M21" s="4"/>
    </row>
    <row r="22" spans="1:13" x14ac:dyDescent="0.3">
      <c r="A22" s="9"/>
      <c r="B22" s="11">
        <v>9</v>
      </c>
      <c r="C22" s="12">
        <v>159248</v>
      </c>
      <c r="D22" s="13">
        <f t="shared" si="0"/>
        <v>5.0601010700761326E-2</v>
      </c>
      <c r="E22" s="14">
        <f t="shared" si="1"/>
        <v>1.0506010107007613</v>
      </c>
      <c r="G22" s="4"/>
      <c r="H22" s="4"/>
      <c r="I22" s="4"/>
      <c r="J22" s="4"/>
      <c r="K22" s="4"/>
      <c r="L22" s="4"/>
      <c r="M22" s="4"/>
    </row>
    <row r="23" spans="1:13" x14ac:dyDescent="0.3">
      <c r="A23" s="9"/>
      <c r="B23" s="11">
        <v>10</v>
      </c>
      <c r="C23" s="12">
        <v>172197</v>
      </c>
      <c r="D23" s="13">
        <f t="shared" si="0"/>
        <v>8.1313423088516024E-2</v>
      </c>
      <c r="E23" s="14">
        <f t="shared" si="1"/>
        <v>1.081313423088516</v>
      </c>
      <c r="G23" s="4"/>
      <c r="H23" s="4"/>
      <c r="I23" s="4"/>
      <c r="J23" s="4"/>
      <c r="K23" s="4"/>
      <c r="L23" s="4"/>
      <c r="M23" s="4"/>
    </row>
    <row r="24" spans="1:13" x14ac:dyDescent="0.3">
      <c r="A24" s="9"/>
      <c r="B24" s="11">
        <v>11</v>
      </c>
      <c r="C24" s="12">
        <v>181078</v>
      </c>
      <c r="D24" s="13">
        <f t="shared" si="0"/>
        <v>5.1574649964865819E-2</v>
      </c>
      <c r="E24" s="14">
        <f t="shared" si="1"/>
        <v>1.0515746499648657</v>
      </c>
      <c r="G24" s="4"/>
      <c r="H24" s="4"/>
      <c r="I24" s="4"/>
      <c r="J24" s="4"/>
      <c r="K24" s="4"/>
      <c r="L24" s="4"/>
      <c r="M24" s="4"/>
    </row>
    <row r="25" spans="1:13" x14ac:dyDescent="0.3">
      <c r="A25" s="9"/>
      <c r="B25" s="11">
        <v>12</v>
      </c>
      <c r="C25" s="12">
        <v>190749</v>
      </c>
      <c r="D25" s="13">
        <f t="shared" si="0"/>
        <v>5.3407923657208499E-2</v>
      </c>
      <c r="E25" s="14">
        <f t="shared" si="1"/>
        <v>1.0534079236572085</v>
      </c>
      <c r="G25" s="4"/>
      <c r="H25" s="4"/>
      <c r="I25" s="4"/>
      <c r="J25" s="4"/>
      <c r="K25" s="4"/>
      <c r="L25" s="4"/>
      <c r="M25" s="4"/>
    </row>
    <row r="26" spans="1:13" x14ac:dyDescent="0.3">
      <c r="A26" s="9"/>
      <c r="B26" s="11">
        <v>13</v>
      </c>
      <c r="C26" s="12">
        <v>189050</v>
      </c>
      <c r="D26" s="13">
        <f t="shared" si="0"/>
        <v>-8.9069929593339932E-3</v>
      </c>
      <c r="E26" s="14">
        <f t="shared" si="1"/>
        <v>0.99109300704066605</v>
      </c>
      <c r="G26" s="4"/>
      <c r="H26" s="4"/>
      <c r="I26" s="4"/>
      <c r="J26" s="4"/>
      <c r="K26" s="4"/>
      <c r="L26" s="4"/>
      <c r="M26" s="4"/>
    </row>
    <row r="27" spans="1:13" x14ac:dyDescent="0.3">
      <c r="A27" s="9"/>
      <c r="B27" s="11">
        <v>14</v>
      </c>
      <c r="C27" s="12">
        <v>197751</v>
      </c>
      <c r="D27" s="13">
        <f t="shared" si="0"/>
        <v>4.6024861147844487E-2</v>
      </c>
      <c r="E27" s="14">
        <f t="shared" si="1"/>
        <v>1.0460248611478444</v>
      </c>
      <c r="G27" s="4"/>
      <c r="H27" s="4"/>
      <c r="I27" s="4"/>
      <c r="J27" s="4"/>
      <c r="K27" s="4"/>
      <c r="L27" s="4"/>
      <c r="M27" s="4"/>
    </row>
    <row r="28" spans="1:13" x14ac:dyDescent="0.3">
      <c r="A28" s="9"/>
      <c r="B28" s="11">
        <v>15</v>
      </c>
      <c r="C28" s="12">
        <v>187612</v>
      </c>
      <c r="D28" s="13">
        <f t="shared" si="0"/>
        <v>-5.1271548563597655E-2</v>
      </c>
      <c r="E28" s="14">
        <f t="shared" si="1"/>
        <v>0.94872845143640239</v>
      </c>
      <c r="G28" s="4"/>
      <c r="H28" s="4"/>
      <c r="I28" s="4"/>
      <c r="J28" s="4"/>
      <c r="K28" s="4"/>
      <c r="L28" s="4"/>
      <c r="M28" s="4"/>
    </row>
    <row r="29" spans="1:13" x14ac:dyDescent="0.3">
      <c r="A29" s="9"/>
      <c r="B29" s="11">
        <v>16</v>
      </c>
      <c r="C29" s="12">
        <v>202823</v>
      </c>
      <c r="D29" s="13">
        <f t="shared" si="0"/>
        <v>8.1076903396371233E-2</v>
      </c>
      <c r="E29" s="14">
        <f t="shared" si="1"/>
        <v>1.0810769033963712</v>
      </c>
      <c r="G29" s="4"/>
      <c r="H29" s="4"/>
      <c r="I29" s="4"/>
      <c r="J29" s="4"/>
      <c r="K29" s="4"/>
      <c r="L29" s="4"/>
      <c r="M29" s="4"/>
    </row>
    <row r="30" spans="1:13" x14ac:dyDescent="0.3">
      <c r="A30" s="9"/>
      <c r="B30" s="11">
        <v>17</v>
      </c>
      <c r="C30" s="12">
        <v>225586</v>
      </c>
      <c r="D30" s="13">
        <f t="shared" si="0"/>
        <v>0.11223086139145955</v>
      </c>
      <c r="E30" s="14">
        <f t="shared" si="1"/>
        <v>1.1122308613914595</v>
      </c>
      <c r="G30" s="4"/>
      <c r="H30" s="4"/>
      <c r="I30" s="4"/>
      <c r="J30" s="4"/>
      <c r="K30" s="4"/>
      <c r="L30" s="4"/>
      <c r="M30" s="4"/>
    </row>
    <row r="31" spans="1:13" x14ac:dyDescent="0.3">
      <c r="A31" s="9"/>
      <c r="B31" s="11">
        <v>18</v>
      </c>
      <c r="C31" s="12">
        <v>252108</v>
      </c>
      <c r="D31" s="13">
        <f t="shared" si="0"/>
        <v>0.11756935270805813</v>
      </c>
      <c r="E31" s="14">
        <f t="shared" si="1"/>
        <v>1.1175693527080581</v>
      </c>
      <c r="G31" s="4"/>
      <c r="H31" s="4"/>
      <c r="I31" s="4"/>
      <c r="J31" s="4"/>
      <c r="K31" s="4"/>
      <c r="L31" s="4"/>
      <c r="M31" s="4"/>
    </row>
    <row r="32" spans="1:13" x14ac:dyDescent="0.3">
      <c r="A32" s="9"/>
      <c r="B32" s="11">
        <v>19</v>
      </c>
      <c r="C32" s="12">
        <v>261502</v>
      </c>
      <c r="D32" s="13">
        <f t="shared" si="0"/>
        <v>3.726180843130722E-2</v>
      </c>
      <c r="E32" s="14">
        <f t="shared" si="1"/>
        <v>1.0372618084313072</v>
      </c>
      <c r="G32" s="4"/>
      <c r="H32" s="4"/>
      <c r="I32" s="4"/>
      <c r="J32" s="4"/>
      <c r="K32" s="4"/>
      <c r="L32" s="4"/>
      <c r="M32" s="4"/>
    </row>
    <row r="33" spans="1:13" x14ac:dyDescent="0.3">
      <c r="A33" s="9"/>
      <c r="B33" s="11">
        <v>20</v>
      </c>
      <c r="C33" s="12">
        <v>274071</v>
      </c>
      <c r="D33" s="13">
        <f t="shared" si="0"/>
        <v>4.8064641953025213E-2</v>
      </c>
      <c r="E33" s="14">
        <f t="shared" si="1"/>
        <v>1.0480646419530253</v>
      </c>
      <c r="G33" s="4"/>
      <c r="H33" s="4"/>
      <c r="I33" s="4"/>
      <c r="J33" s="4"/>
      <c r="K33" s="4"/>
      <c r="L33" s="4"/>
      <c r="M33" s="4"/>
    </row>
    <row r="34" spans="1:13" x14ac:dyDescent="0.3">
      <c r="A34" s="9"/>
      <c r="B34" s="11">
        <v>21</v>
      </c>
      <c r="C34" s="12">
        <v>305967</v>
      </c>
      <c r="D34" s="13">
        <f t="shared" si="0"/>
        <v>0.11637860262486728</v>
      </c>
      <c r="E34" s="14">
        <f t="shared" si="1"/>
        <v>1.1163786026248672</v>
      </c>
      <c r="G34" s="4"/>
      <c r="H34" s="4"/>
      <c r="I34" s="4"/>
      <c r="J34" s="4"/>
      <c r="K34" s="4"/>
      <c r="L34" s="4"/>
      <c r="M34" s="4"/>
    </row>
    <row r="35" spans="1:13" x14ac:dyDescent="0.3">
      <c r="A35" s="9"/>
      <c r="B35" s="11">
        <v>22</v>
      </c>
      <c r="C35" s="12">
        <v>323234</v>
      </c>
      <c r="D35" s="13">
        <f t="shared" si="0"/>
        <v>5.6434190615327798E-2</v>
      </c>
      <c r="E35" s="14">
        <f t="shared" si="1"/>
        <v>1.0564341906153278</v>
      </c>
      <c r="G35" s="4"/>
      <c r="H35" s="4"/>
      <c r="I35" s="4"/>
      <c r="J35" s="4"/>
      <c r="K35" s="4"/>
      <c r="L35" s="4"/>
      <c r="M35" s="4"/>
    </row>
    <row r="36" spans="1:13" x14ac:dyDescent="0.3">
      <c r="A36" s="9"/>
      <c r="B36" s="11">
        <v>23</v>
      </c>
      <c r="C36" s="12">
        <v>335355</v>
      </c>
      <c r="D36" s="13">
        <f t="shared" si="0"/>
        <v>3.7499149223163407E-2</v>
      </c>
      <c r="E36" s="14">
        <f t="shared" si="1"/>
        <v>1.0374991492231633</v>
      </c>
      <c r="G36" s="4"/>
      <c r="H36" s="4"/>
      <c r="I36" s="4"/>
      <c r="J36" s="4"/>
      <c r="K36" s="4"/>
      <c r="L36" s="4"/>
      <c r="M36" s="4"/>
    </row>
    <row r="37" spans="1:13" x14ac:dyDescent="0.3">
      <c r="A37" s="9"/>
      <c r="B37" s="11">
        <v>24</v>
      </c>
      <c r="C37" s="12">
        <v>364537</v>
      </c>
      <c r="D37" s="13">
        <f t="shared" si="0"/>
        <v>8.7018234408313577E-2</v>
      </c>
      <c r="E37" s="14">
        <f t="shared" si="1"/>
        <v>1.0870182344083137</v>
      </c>
      <c r="G37" s="4"/>
      <c r="H37" s="4"/>
      <c r="I37" s="4"/>
      <c r="J37" s="4"/>
      <c r="K37" s="4"/>
      <c r="L37" s="4"/>
      <c r="M37" s="4"/>
    </row>
    <row r="38" spans="1:13" x14ac:dyDescent="0.3">
      <c r="A38" s="9"/>
      <c r="B38" s="11">
        <v>25</v>
      </c>
      <c r="C38" s="12">
        <v>367252</v>
      </c>
      <c r="D38" s="13">
        <f t="shared" si="0"/>
        <v>7.4478036523041554E-3</v>
      </c>
      <c r="E38" s="14">
        <f t="shared" si="1"/>
        <v>1.0074478036523042</v>
      </c>
      <c r="G38" s="4"/>
      <c r="H38" s="4"/>
      <c r="I38" s="4"/>
      <c r="J38" s="4"/>
      <c r="K38" s="4"/>
      <c r="L38" s="4"/>
      <c r="M38" s="4"/>
    </row>
    <row r="39" spans="1:13" x14ac:dyDescent="0.3">
      <c r="A39" s="9"/>
      <c r="D39" s="10" t="s">
        <v>1</v>
      </c>
      <c r="E39" s="15">
        <f>PRODUCT(E14:E38)^(1/25)-1</f>
        <v>5.3412740876472853E-2</v>
      </c>
      <c r="F39" s="16" t="s">
        <v>19</v>
      </c>
      <c r="H39" s="4"/>
      <c r="I39" s="4"/>
      <c r="J39" s="4"/>
      <c r="K39" s="4"/>
      <c r="L39" s="4"/>
      <c r="M39" s="4"/>
    </row>
    <row r="40" spans="1:13" x14ac:dyDescent="0.3"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3">
      <c r="A41" s="3" t="s">
        <v>7</v>
      </c>
      <c r="B41" s="2" t="s">
        <v>8</v>
      </c>
      <c r="C41" s="2"/>
      <c r="D41" s="17"/>
      <c r="E41" s="4"/>
      <c r="F41" s="4"/>
      <c r="G41" s="4"/>
      <c r="H41" s="4"/>
      <c r="I41" s="4"/>
      <c r="J41" s="4"/>
      <c r="K41" s="4"/>
      <c r="L41" s="4"/>
      <c r="M41" s="4"/>
    </row>
    <row r="42" spans="1:13" x14ac:dyDescent="0.3">
      <c r="A42" s="7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x14ac:dyDescent="0.3">
      <c r="A43" s="7"/>
      <c r="B43" s="1" t="s">
        <v>12</v>
      </c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x14ac:dyDescent="0.3">
      <c r="A44" s="7"/>
      <c r="B44" s="2" t="s">
        <v>21</v>
      </c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3">
      <c r="A45" s="7"/>
      <c r="B45" s="2" t="s">
        <v>22</v>
      </c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ht="16.2" x14ac:dyDescent="0.35">
      <c r="A46" s="7"/>
      <c r="B46" s="2" t="s">
        <v>23</v>
      </c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x14ac:dyDescent="0.3">
      <c r="A47" s="8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x14ac:dyDescent="0.3">
      <c r="A48" s="8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ht="46.8" x14ac:dyDescent="0.3">
      <c r="A49" s="7"/>
      <c r="B49" s="3" t="s">
        <v>0</v>
      </c>
      <c r="C49" s="10" t="s">
        <v>2</v>
      </c>
      <c r="D49" s="18" t="s">
        <v>9</v>
      </c>
      <c r="E49" s="18" t="s">
        <v>1</v>
      </c>
      <c r="F49" s="18" t="s">
        <v>10</v>
      </c>
      <c r="I49" s="4"/>
      <c r="J49" s="4"/>
      <c r="K49" s="4"/>
      <c r="L49" s="4"/>
      <c r="M49" s="4"/>
    </row>
    <row r="50" spans="1:13" x14ac:dyDescent="0.3">
      <c r="A50" s="7"/>
      <c r="B50" s="11">
        <v>0</v>
      </c>
      <c r="C50" s="12">
        <v>100000</v>
      </c>
      <c r="D50" s="19"/>
      <c r="E50" s="20"/>
      <c r="F50" s="21">
        <f>-C50</f>
        <v>-100000</v>
      </c>
      <c r="I50" s="4"/>
      <c r="J50" s="4"/>
      <c r="K50" s="4"/>
      <c r="L50" s="4"/>
      <c r="M50" s="4"/>
    </row>
    <row r="51" spans="1:13" x14ac:dyDescent="0.3">
      <c r="A51" s="7"/>
      <c r="B51" s="11">
        <v>1</v>
      </c>
      <c r="C51" s="12">
        <v>108840</v>
      </c>
      <c r="D51" s="19"/>
      <c r="E51" s="20"/>
      <c r="F51" s="21">
        <f t="shared" ref="F51:F59" si="2">-D50</f>
        <v>0</v>
      </c>
      <c r="I51" s="4"/>
      <c r="J51" s="4"/>
      <c r="K51" s="4"/>
      <c r="L51" s="4"/>
      <c r="M51" s="4"/>
    </row>
    <row r="52" spans="1:13" x14ac:dyDescent="0.3">
      <c r="A52" s="7"/>
      <c r="B52" s="11">
        <v>2</v>
      </c>
      <c r="C52" s="12">
        <v>107245</v>
      </c>
      <c r="D52" s="19"/>
      <c r="E52" s="20"/>
      <c r="F52" s="21">
        <f t="shared" si="2"/>
        <v>0</v>
      </c>
      <c r="I52" s="4"/>
      <c r="J52" s="4"/>
      <c r="K52" s="4"/>
      <c r="L52" s="4"/>
      <c r="M52" s="4"/>
    </row>
    <row r="53" spans="1:13" x14ac:dyDescent="0.3">
      <c r="A53" s="7"/>
      <c r="B53" s="11">
        <v>3</v>
      </c>
      <c r="C53" s="12">
        <v>116076</v>
      </c>
      <c r="D53" s="19"/>
      <c r="E53" s="20"/>
      <c r="F53" s="21">
        <f t="shared" si="2"/>
        <v>0</v>
      </c>
      <c r="I53" s="4"/>
      <c r="J53" s="4"/>
      <c r="K53" s="4"/>
      <c r="L53" s="4"/>
      <c r="M53" s="4"/>
    </row>
    <row r="54" spans="1:13" x14ac:dyDescent="0.3">
      <c r="A54" s="7"/>
      <c r="B54" s="11">
        <v>4</v>
      </c>
      <c r="C54" s="12">
        <v>130997</v>
      </c>
      <c r="D54" s="19"/>
      <c r="E54" s="20"/>
      <c r="F54" s="21">
        <f t="shared" si="2"/>
        <v>0</v>
      </c>
      <c r="I54" s="4"/>
      <c r="J54" s="4"/>
      <c r="K54" s="4"/>
      <c r="L54" s="4"/>
      <c r="M54" s="4"/>
    </row>
    <row r="55" spans="1:13" x14ac:dyDescent="0.3">
      <c r="A55" s="7"/>
      <c r="B55" s="11">
        <v>5</v>
      </c>
      <c r="C55" s="12">
        <v>139667</v>
      </c>
      <c r="D55" s="19"/>
      <c r="E55" s="20"/>
      <c r="F55" s="21">
        <f t="shared" si="2"/>
        <v>0</v>
      </c>
      <c r="I55" s="4"/>
      <c r="J55" s="4"/>
      <c r="K55" s="4"/>
      <c r="L55" s="4"/>
      <c r="M55" s="4"/>
    </row>
    <row r="56" spans="1:13" x14ac:dyDescent="0.3">
      <c r="A56" s="7"/>
      <c r="B56" s="11">
        <v>6</v>
      </c>
      <c r="C56" s="12">
        <v>145737</v>
      </c>
      <c r="D56" s="19"/>
      <c r="E56" s="20"/>
      <c r="F56" s="21">
        <f t="shared" si="2"/>
        <v>0</v>
      </c>
      <c r="I56" s="4"/>
      <c r="J56" s="4"/>
      <c r="K56" s="4"/>
      <c r="L56" s="4"/>
      <c r="M56" s="4"/>
    </row>
    <row r="57" spans="1:13" x14ac:dyDescent="0.3">
      <c r="A57" s="7"/>
      <c r="B57" s="11">
        <v>7</v>
      </c>
      <c r="C57" s="12">
        <v>154119</v>
      </c>
      <c r="D57" s="19"/>
      <c r="E57" s="20"/>
      <c r="F57" s="21">
        <f t="shared" si="2"/>
        <v>0</v>
      </c>
      <c r="I57" s="4"/>
      <c r="J57" s="4"/>
      <c r="K57" s="4"/>
      <c r="L57" s="4"/>
      <c r="M57" s="4"/>
    </row>
    <row r="58" spans="1:13" x14ac:dyDescent="0.3">
      <c r="A58" s="7"/>
      <c r="B58" s="11">
        <v>8</v>
      </c>
      <c r="C58" s="12">
        <v>151578</v>
      </c>
      <c r="D58" s="19"/>
      <c r="E58" s="20"/>
      <c r="F58" s="21">
        <f t="shared" si="2"/>
        <v>0</v>
      </c>
      <c r="I58" s="4"/>
      <c r="J58" s="4"/>
      <c r="K58" s="4"/>
      <c r="L58" s="4"/>
      <c r="M58" s="4"/>
    </row>
    <row r="59" spans="1:13" x14ac:dyDescent="0.3">
      <c r="A59" s="7"/>
      <c r="B59" s="11">
        <v>9</v>
      </c>
      <c r="C59" s="12">
        <v>159248</v>
      </c>
      <c r="D59" s="19">
        <v>-75000</v>
      </c>
      <c r="E59" s="22">
        <f>(C60-D59)/C50-1</f>
        <v>0.72197</v>
      </c>
      <c r="F59" s="21">
        <f t="shared" si="2"/>
        <v>0</v>
      </c>
      <c r="I59" s="4"/>
      <c r="J59" s="4"/>
      <c r="K59" s="4"/>
      <c r="L59" s="4"/>
      <c r="M59" s="4"/>
    </row>
    <row r="60" spans="1:13" x14ac:dyDescent="0.3">
      <c r="A60" s="7"/>
      <c r="B60" s="11">
        <v>10</v>
      </c>
      <c r="C60" s="12">
        <v>97197</v>
      </c>
      <c r="E60" s="22"/>
      <c r="F60" s="21">
        <f>-D59</f>
        <v>75000</v>
      </c>
      <c r="I60" s="4"/>
      <c r="J60" s="4"/>
      <c r="K60" s="4"/>
      <c r="L60" s="4"/>
      <c r="M60" s="4"/>
    </row>
    <row r="61" spans="1:13" x14ac:dyDescent="0.3">
      <c r="A61" s="7"/>
      <c r="B61" s="11">
        <v>11</v>
      </c>
      <c r="C61" s="12">
        <v>104668</v>
      </c>
      <c r="D61" s="19"/>
      <c r="E61" s="22"/>
      <c r="F61" s="21">
        <f t="shared" ref="F61:F74" si="3">-D60</f>
        <v>0</v>
      </c>
      <c r="I61" s="4"/>
      <c r="J61" s="4"/>
      <c r="K61" s="4"/>
      <c r="L61" s="4"/>
      <c r="M61" s="4"/>
    </row>
    <row r="62" spans="1:13" x14ac:dyDescent="0.3">
      <c r="A62" s="7"/>
      <c r="B62" s="11">
        <v>12</v>
      </c>
      <c r="C62" s="12">
        <v>112712</v>
      </c>
      <c r="D62" s="19"/>
      <c r="E62" s="22"/>
      <c r="F62" s="21">
        <f t="shared" si="3"/>
        <v>0</v>
      </c>
      <c r="I62" s="4"/>
      <c r="J62" s="4"/>
      <c r="K62" s="4"/>
      <c r="L62" s="4"/>
      <c r="M62" s="4"/>
    </row>
    <row r="63" spans="1:13" x14ac:dyDescent="0.3">
      <c r="A63" s="7"/>
      <c r="B63" s="11">
        <v>13</v>
      </c>
      <c r="C63" s="12">
        <v>114158</v>
      </c>
      <c r="D63" s="19"/>
      <c r="E63" s="22"/>
      <c r="F63" s="21">
        <f t="shared" si="3"/>
        <v>0</v>
      </c>
      <c r="I63" s="4"/>
      <c r="J63" s="4"/>
      <c r="K63" s="4"/>
      <c r="L63" s="4"/>
      <c r="M63" s="4"/>
    </row>
    <row r="64" spans="1:13" x14ac:dyDescent="0.3">
      <c r="A64" s="7"/>
      <c r="B64" s="11">
        <v>14</v>
      </c>
      <c r="C64" s="12">
        <v>121855</v>
      </c>
      <c r="D64" s="19">
        <v>25000</v>
      </c>
      <c r="E64" s="22">
        <f>(C65-D64)/C60-1</f>
        <v>0.21449221683796815</v>
      </c>
      <c r="F64" s="21">
        <f t="shared" si="3"/>
        <v>0</v>
      </c>
      <c r="I64" s="4"/>
      <c r="J64" s="4"/>
      <c r="K64" s="4"/>
      <c r="L64" s="4"/>
      <c r="M64" s="4"/>
    </row>
    <row r="65" spans="1:13" x14ac:dyDescent="0.3">
      <c r="A65" s="7"/>
      <c r="B65" s="11">
        <v>15</v>
      </c>
      <c r="C65" s="12">
        <v>143045</v>
      </c>
      <c r="D65" s="19"/>
      <c r="E65" s="22"/>
      <c r="F65" s="21">
        <f t="shared" si="3"/>
        <v>-25000</v>
      </c>
      <c r="I65" s="4"/>
      <c r="J65" s="4"/>
      <c r="K65" s="4"/>
      <c r="L65" s="4"/>
      <c r="M65" s="4"/>
    </row>
    <row r="66" spans="1:13" x14ac:dyDescent="0.3">
      <c r="A66" s="7"/>
      <c r="B66" s="11">
        <v>16</v>
      </c>
      <c r="C66" s="12">
        <v>156197</v>
      </c>
      <c r="D66" s="19"/>
      <c r="E66" s="22"/>
      <c r="F66" s="21">
        <f t="shared" si="3"/>
        <v>0</v>
      </c>
      <c r="I66" s="4"/>
      <c r="J66" s="4"/>
      <c r="K66" s="4"/>
      <c r="L66" s="4"/>
      <c r="M66" s="4"/>
    </row>
    <row r="67" spans="1:13" x14ac:dyDescent="0.3">
      <c r="A67" s="7"/>
      <c r="B67" s="11">
        <v>17</v>
      </c>
      <c r="C67" s="12">
        <v>175277</v>
      </c>
      <c r="D67" s="19"/>
      <c r="E67" s="22"/>
      <c r="F67" s="21">
        <f t="shared" si="3"/>
        <v>0</v>
      </c>
      <c r="I67" s="4"/>
      <c r="J67" s="4"/>
      <c r="K67" s="4"/>
      <c r="L67" s="4"/>
      <c r="M67" s="4"/>
    </row>
    <row r="68" spans="1:13" x14ac:dyDescent="0.3">
      <c r="A68" s="7"/>
      <c r="B68" s="11">
        <v>18</v>
      </c>
      <c r="C68" s="12">
        <v>197433</v>
      </c>
      <c r="D68" s="19"/>
      <c r="E68" s="22"/>
      <c r="F68" s="21">
        <f t="shared" si="3"/>
        <v>0</v>
      </c>
      <c r="I68" s="4"/>
      <c r="J68" s="4"/>
      <c r="K68" s="4"/>
      <c r="L68" s="4"/>
      <c r="M68" s="4"/>
    </row>
    <row r="69" spans="1:13" x14ac:dyDescent="0.3">
      <c r="A69" s="7"/>
      <c r="B69" s="11">
        <v>19</v>
      </c>
      <c r="C69" s="12">
        <v>206340</v>
      </c>
      <c r="D69" s="19">
        <v>25000</v>
      </c>
      <c r="E69" s="22">
        <f>(C70-D69)/C65-1</f>
        <v>0.52267468279212825</v>
      </c>
      <c r="F69" s="21">
        <f t="shared" si="3"/>
        <v>0</v>
      </c>
      <c r="I69" s="4"/>
      <c r="J69" s="4"/>
      <c r="K69" s="4"/>
      <c r="L69" s="4"/>
      <c r="M69" s="4"/>
    </row>
    <row r="70" spans="1:13" x14ac:dyDescent="0.3">
      <c r="A70" s="7"/>
      <c r="B70" s="11">
        <v>20</v>
      </c>
      <c r="C70" s="12">
        <v>242811</v>
      </c>
      <c r="E70" s="22"/>
      <c r="F70" s="21">
        <f t="shared" si="3"/>
        <v>-25000</v>
      </c>
      <c r="I70" s="4"/>
      <c r="J70" s="4"/>
      <c r="K70" s="4"/>
      <c r="L70" s="4"/>
      <c r="M70" s="4"/>
    </row>
    <row r="71" spans="1:13" x14ac:dyDescent="0.3">
      <c r="A71" s="7"/>
      <c r="B71" s="11">
        <v>21</v>
      </c>
      <c r="C71" s="12">
        <v>271934</v>
      </c>
      <c r="D71" s="19"/>
      <c r="E71" s="22"/>
      <c r="F71" s="21">
        <f t="shared" si="3"/>
        <v>0</v>
      </c>
      <c r="I71" s="4"/>
      <c r="J71" s="4"/>
      <c r="K71" s="4"/>
      <c r="L71" s="4"/>
      <c r="M71" s="4"/>
    </row>
    <row r="72" spans="1:13" x14ac:dyDescent="0.3">
      <c r="A72" s="7"/>
      <c r="B72" s="11">
        <v>22</v>
      </c>
      <c r="C72" s="12">
        <v>288150</v>
      </c>
      <c r="D72" s="19"/>
      <c r="E72" s="22"/>
      <c r="F72" s="21">
        <f t="shared" si="3"/>
        <v>0</v>
      </c>
      <c r="I72" s="4"/>
      <c r="J72" s="4"/>
      <c r="K72" s="4"/>
      <c r="L72" s="4"/>
      <c r="M72" s="4"/>
    </row>
    <row r="73" spans="1:13" x14ac:dyDescent="0.3">
      <c r="A73" s="7"/>
      <c r="B73" s="11">
        <v>23</v>
      </c>
      <c r="C73" s="12">
        <v>299828</v>
      </c>
      <c r="D73" s="19"/>
      <c r="E73" s="22"/>
      <c r="F73" s="21">
        <f t="shared" si="3"/>
        <v>0</v>
      </c>
      <c r="I73" s="4"/>
      <c r="J73" s="4"/>
      <c r="K73" s="4"/>
      <c r="L73" s="4"/>
      <c r="M73" s="4"/>
    </row>
    <row r="74" spans="1:13" x14ac:dyDescent="0.3">
      <c r="A74" s="7"/>
      <c r="B74" s="11">
        <v>24</v>
      </c>
      <c r="C74" s="12">
        <v>326797</v>
      </c>
      <c r="D74" s="19">
        <v>25000</v>
      </c>
      <c r="E74" s="22">
        <f>(C75-D74)/C70-1</f>
        <v>0.31893530359003508</v>
      </c>
      <c r="F74" s="21">
        <f t="shared" si="3"/>
        <v>0</v>
      </c>
      <c r="I74" s="4"/>
      <c r="J74" s="4"/>
      <c r="K74" s="4"/>
      <c r="L74" s="4"/>
      <c r="M74" s="4"/>
    </row>
    <row r="75" spans="1:13" x14ac:dyDescent="0.3">
      <c r="A75" s="7"/>
      <c r="B75" s="11">
        <v>25</v>
      </c>
      <c r="C75" s="12">
        <v>345252</v>
      </c>
      <c r="D75" s="21"/>
      <c r="E75" s="21"/>
      <c r="F75" s="23">
        <f>C75-D74</f>
        <v>320252</v>
      </c>
      <c r="G75" s="10"/>
      <c r="H75" s="21"/>
      <c r="I75" s="4"/>
      <c r="J75" s="4"/>
      <c r="K75" s="4"/>
      <c r="L75" s="4"/>
      <c r="M75" s="4"/>
    </row>
    <row r="76" spans="1:13" x14ac:dyDescent="0.3">
      <c r="A76" s="7"/>
      <c r="B76" s="21"/>
      <c r="C76" s="21"/>
      <c r="D76" s="21"/>
      <c r="E76" s="10" t="s">
        <v>3</v>
      </c>
      <c r="F76" s="10" t="s">
        <v>4</v>
      </c>
      <c r="G76" s="10"/>
      <c r="H76" s="21"/>
      <c r="I76" s="4"/>
      <c r="J76" s="4"/>
      <c r="K76" s="4"/>
      <c r="L76" s="4"/>
      <c r="M76" s="4"/>
    </row>
    <row r="77" spans="1:13" x14ac:dyDescent="0.3">
      <c r="A77" s="7"/>
      <c r="B77" s="24"/>
      <c r="C77" s="24"/>
      <c r="E77" s="25">
        <f t="array" ref="E77">((PRODUCT(1+E59:E74))^(1/25))-1</f>
        <v>5.9083098788950572E-2</v>
      </c>
      <c r="F77" s="25">
        <f>IRR(F50:F75)</f>
        <v>5.9080286883183231E-2</v>
      </c>
      <c r="H77" s="26"/>
      <c r="I77" s="4"/>
      <c r="J77" s="4"/>
      <c r="K77" s="4"/>
      <c r="L77" s="4"/>
      <c r="M77" s="4"/>
    </row>
    <row r="78" spans="1:13" x14ac:dyDescent="0.3">
      <c r="A78" s="7"/>
      <c r="B78" s="27" t="s">
        <v>11</v>
      </c>
      <c r="C78" s="10"/>
      <c r="D78" s="20"/>
      <c r="F78" s="10"/>
      <c r="I78" s="4"/>
      <c r="J78" s="4"/>
      <c r="K78" s="4"/>
      <c r="L78" s="4"/>
      <c r="M78" s="4"/>
    </row>
    <row r="79" spans="1:13" x14ac:dyDescent="0.3"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x14ac:dyDescent="0.3">
      <c r="A80" s="28"/>
      <c r="B80" s="2"/>
      <c r="C80" s="2"/>
      <c r="D80" s="17"/>
      <c r="E80" s="4"/>
      <c r="F80" s="4"/>
      <c r="G80" s="4"/>
      <c r="H80" s="4"/>
      <c r="I80" s="4"/>
      <c r="J80" s="4"/>
      <c r="K80" s="4"/>
      <c r="L80" s="4"/>
      <c r="M80" s="4"/>
    </row>
    <row r="81" spans="1:13" x14ac:dyDescent="0.3">
      <c r="A81" s="7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x14ac:dyDescent="0.3">
      <c r="A82" s="7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x14ac:dyDescent="0.3">
      <c r="A83" s="7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x14ac:dyDescent="0.3">
      <c r="A84" s="7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x14ac:dyDescent="0.3">
      <c r="A85" s="29"/>
      <c r="B85" s="2"/>
      <c r="D85" s="4"/>
      <c r="E85" s="4"/>
      <c r="F85" s="4"/>
      <c r="G85" s="4"/>
      <c r="H85" s="4"/>
      <c r="I85" s="4"/>
      <c r="J85" s="4"/>
      <c r="K85" s="4"/>
      <c r="L85" s="4"/>
      <c r="M85" s="4"/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EE190-7BC0-4B8A-A6BB-EB53A6B9FAD8}">
  <dimension ref="A1:T67"/>
  <sheetViews>
    <sheetView tabSelected="1" workbookViewId="0">
      <selection activeCell="H10" sqref="H10"/>
    </sheetView>
  </sheetViews>
  <sheetFormatPr defaultColWidth="9.21875" defaultRowHeight="13.8" x14ac:dyDescent="0.25"/>
  <cols>
    <col min="1" max="3" width="9.21875" style="30"/>
    <col min="4" max="4" width="12.77734375" style="30" customWidth="1"/>
    <col min="5" max="5" width="11.5546875" style="30" customWidth="1"/>
    <col min="6" max="6" width="15.5546875" style="30" customWidth="1"/>
    <col min="7" max="7" width="9.21875" style="30"/>
    <col min="8" max="9" width="14.21875" style="32" customWidth="1"/>
    <col min="10" max="11" width="9.21875" style="30"/>
    <col min="12" max="16" width="23" style="31" customWidth="1"/>
    <col min="17" max="19" width="9.21875" style="30"/>
    <col min="20" max="21" width="11.5546875" style="30" bestFit="1" customWidth="1"/>
    <col min="22" max="16384" width="9.21875" style="30"/>
  </cols>
  <sheetData>
    <row r="1" spans="1:18" ht="15" x14ac:dyDescent="0.25">
      <c r="B1" s="74" t="s">
        <v>6</v>
      </c>
      <c r="C1" s="74" t="s">
        <v>48</v>
      </c>
    </row>
    <row r="2" spans="1:18" ht="15" x14ac:dyDescent="0.25">
      <c r="B2" s="71" t="s">
        <v>47</v>
      </c>
      <c r="J2" s="48"/>
      <c r="K2" s="73" t="s">
        <v>46</v>
      </c>
      <c r="L2" s="48"/>
      <c r="M2" s="48"/>
      <c r="N2" s="48"/>
      <c r="O2" s="48"/>
    </row>
    <row r="3" spans="1:18" ht="15" x14ac:dyDescent="0.25">
      <c r="B3" s="71" t="s">
        <v>45</v>
      </c>
      <c r="J3" s="48"/>
      <c r="K3" s="73"/>
      <c r="L3" s="72" t="s">
        <v>44</v>
      </c>
      <c r="M3" s="48"/>
      <c r="N3" s="72" t="s">
        <v>43</v>
      </c>
      <c r="O3" s="48"/>
    </row>
    <row r="4" spans="1:18" ht="15" x14ac:dyDescent="0.25">
      <c r="B4" s="71"/>
      <c r="J4" s="48"/>
      <c r="K4" s="48" t="s">
        <v>42</v>
      </c>
      <c r="L4" s="65">
        <f>M17</f>
        <v>30033310.744566463</v>
      </c>
      <c r="M4" s="64"/>
      <c r="N4" s="65">
        <f>O17</f>
        <v>30479097.70531138</v>
      </c>
      <c r="O4" s="64"/>
    </row>
    <row r="5" spans="1:18" ht="14.4" thickBot="1" x14ac:dyDescent="0.3">
      <c r="J5" s="48"/>
      <c r="K5" s="48" t="s">
        <v>41</v>
      </c>
      <c r="L5" s="65">
        <f>N17</f>
        <v>22602893.844729103</v>
      </c>
      <c r="M5" s="64"/>
      <c r="N5" s="65">
        <f>P17</f>
        <v>22227217.759560216</v>
      </c>
      <c r="O5" s="64"/>
      <c r="P5" s="52"/>
    </row>
    <row r="6" spans="1:18" ht="14.4" thickBot="1" x14ac:dyDescent="0.3">
      <c r="A6" s="70"/>
      <c r="B6" s="75" t="s">
        <v>40</v>
      </c>
      <c r="C6" s="76"/>
      <c r="D6" s="75" t="s">
        <v>39</v>
      </c>
      <c r="E6" s="77"/>
      <c r="F6" s="76"/>
      <c r="G6" s="69"/>
      <c r="H6" s="66"/>
      <c r="I6" s="66"/>
      <c r="J6" s="48"/>
      <c r="K6" s="48" t="s">
        <v>38</v>
      </c>
      <c r="L6" s="68">
        <f>0.01</f>
        <v>0.01</v>
      </c>
      <c r="M6" s="64"/>
      <c r="N6" s="67">
        <v>0.01</v>
      </c>
      <c r="O6" s="64"/>
      <c r="P6" s="52"/>
    </row>
    <row r="7" spans="1:18" x14ac:dyDescent="0.25">
      <c r="A7" s="78" t="s">
        <v>37</v>
      </c>
      <c r="B7" s="78" t="s">
        <v>31</v>
      </c>
      <c r="C7" s="78" t="s">
        <v>36</v>
      </c>
      <c r="D7" s="62" t="s">
        <v>31</v>
      </c>
      <c r="E7" s="62" t="s">
        <v>31</v>
      </c>
      <c r="F7" s="62" t="s">
        <v>31</v>
      </c>
      <c r="G7" s="46"/>
      <c r="H7" s="66"/>
      <c r="I7" s="66"/>
      <c r="J7" s="48"/>
      <c r="K7" s="48" t="s">
        <v>35</v>
      </c>
      <c r="L7" s="65">
        <f>L17</f>
        <v>25861220.421054643</v>
      </c>
      <c r="M7" s="64"/>
      <c r="N7" s="65">
        <f>L17</f>
        <v>25861220.421054643</v>
      </c>
      <c r="O7" s="64"/>
      <c r="P7" s="52"/>
    </row>
    <row r="8" spans="1:18" x14ac:dyDescent="0.25">
      <c r="A8" s="79"/>
      <c r="B8" s="79"/>
      <c r="C8" s="79"/>
      <c r="D8" s="62" t="s">
        <v>27</v>
      </c>
      <c r="E8" s="63">
        <v>0.02</v>
      </c>
      <c r="F8" s="62" t="s">
        <v>26</v>
      </c>
      <c r="G8" s="46"/>
      <c r="H8" s="61"/>
      <c r="I8" s="61"/>
      <c r="J8" s="60"/>
      <c r="K8" s="59" t="s">
        <v>34</v>
      </c>
      <c r="L8" s="58">
        <f>(L4-L5)/(2*L6*L7)</f>
        <v>14.365944025185996</v>
      </c>
      <c r="M8" s="57"/>
      <c r="N8" s="58">
        <f>(N4-N5)/(2*N6*N7)</f>
        <v>15.954158023866851</v>
      </c>
      <c r="O8" s="57"/>
      <c r="P8" s="52"/>
    </row>
    <row r="9" spans="1:18" ht="14.4" thickBot="1" x14ac:dyDescent="0.3">
      <c r="A9" s="80"/>
      <c r="B9" s="80"/>
      <c r="C9" s="80"/>
      <c r="D9" s="56"/>
      <c r="E9" s="56"/>
      <c r="F9" s="56"/>
      <c r="G9" s="55"/>
      <c r="H9" s="54"/>
      <c r="I9" s="54"/>
      <c r="M9" s="52"/>
      <c r="N9" s="52"/>
      <c r="O9" s="52"/>
      <c r="P9" s="52"/>
    </row>
    <row r="10" spans="1:18" ht="14.4" thickBot="1" x14ac:dyDescent="0.3">
      <c r="A10" s="38">
        <v>1</v>
      </c>
      <c r="B10" s="37">
        <v>0.02</v>
      </c>
      <c r="C10" s="37">
        <v>0.02</v>
      </c>
      <c r="D10" s="36">
        <v>759992</v>
      </c>
      <c r="E10" s="36">
        <v>759992</v>
      </c>
      <c r="F10" s="36">
        <v>759992</v>
      </c>
      <c r="G10" s="35"/>
      <c r="J10" s="53"/>
      <c r="M10" s="52"/>
      <c r="N10" s="52"/>
      <c r="O10" s="52"/>
      <c r="P10" s="52"/>
    </row>
    <row r="11" spans="1:18" ht="14.4" thickBot="1" x14ac:dyDescent="0.3">
      <c r="A11" s="38">
        <v>2</v>
      </c>
      <c r="B11" s="37">
        <v>0.02</v>
      </c>
      <c r="C11" s="37">
        <v>2.5000000000000001E-2</v>
      </c>
      <c r="D11" s="36">
        <v>799452</v>
      </c>
      <c r="E11" s="36">
        <v>811626</v>
      </c>
      <c r="F11" s="36">
        <v>825829</v>
      </c>
      <c r="G11" s="51"/>
      <c r="J11" s="48"/>
      <c r="K11" s="48"/>
      <c r="L11" s="33"/>
      <c r="M11" s="33"/>
      <c r="N11" s="33"/>
      <c r="O11" s="33"/>
      <c r="P11" s="33"/>
    </row>
    <row r="12" spans="1:18" ht="14.4" thickBot="1" x14ac:dyDescent="0.3">
      <c r="A12" s="38">
        <v>3</v>
      </c>
      <c r="B12" s="37">
        <v>0.02</v>
      </c>
      <c r="C12" s="37">
        <v>2.7E-2</v>
      </c>
      <c r="D12" s="36">
        <v>857628</v>
      </c>
      <c r="E12" s="36">
        <v>870688</v>
      </c>
      <c r="F12" s="36">
        <v>885925</v>
      </c>
      <c r="G12" s="35"/>
      <c r="J12" s="50"/>
      <c r="K12" s="50"/>
      <c r="L12" s="49"/>
      <c r="M12" s="49"/>
      <c r="N12" s="49"/>
      <c r="O12" s="49"/>
      <c r="P12" s="49"/>
    </row>
    <row r="13" spans="1:18" ht="14.4" thickBot="1" x14ac:dyDescent="0.3">
      <c r="A13" s="38">
        <v>4</v>
      </c>
      <c r="B13" s="37">
        <v>0.02</v>
      </c>
      <c r="C13" s="37">
        <v>2.9000000000000001E-2</v>
      </c>
      <c r="D13" s="36">
        <v>901560</v>
      </c>
      <c r="E13" s="36">
        <v>915289</v>
      </c>
      <c r="F13" s="36">
        <v>931307</v>
      </c>
      <c r="G13" s="35"/>
      <c r="J13" s="48"/>
      <c r="K13" s="48"/>
      <c r="L13" s="33"/>
      <c r="M13" s="33"/>
      <c r="N13" s="33"/>
      <c r="O13" s="33"/>
      <c r="P13" s="33"/>
    </row>
    <row r="14" spans="1:18" ht="14.4" thickBot="1" x14ac:dyDescent="0.3">
      <c r="A14" s="38">
        <v>5</v>
      </c>
      <c r="B14" s="37">
        <v>0.02</v>
      </c>
      <c r="C14" s="37">
        <v>2.9700000000000001E-2</v>
      </c>
      <c r="D14" s="36">
        <v>943298</v>
      </c>
      <c r="E14" s="36">
        <v>957663</v>
      </c>
      <c r="F14" s="36">
        <v>974422</v>
      </c>
      <c r="G14" s="35"/>
      <c r="J14" s="42"/>
      <c r="K14" s="42"/>
      <c r="L14" s="47" t="s">
        <v>33</v>
      </c>
      <c r="M14" s="47" t="s">
        <v>33</v>
      </c>
      <c r="N14" s="47" t="s">
        <v>33</v>
      </c>
      <c r="O14" s="47" t="s">
        <v>33</v>
      </c>
      <c r="P14" s="47" t="s">
        <v>33</v>
      </c>
    </row>
    <row r="15" spans="1:18" ht="21" thickBot="1" x14ac:dyDescent="0.3">
      <c r="A15" s="38">
        <v>6</v>
      </c>
      <c r="B15" s="37">
        <v>0.02</v>
      </c>
      <c r="C15" s="37">
        <v>3.0300000000000001E-2</v>
      </c>
      <c r="D15" s="36">
        <v>992757</v>
      </c>
      <c r="E15" s="36">
        <v>1007875</v>
      </c>
      <c r="F15" s="36">
        <v>1025513</v>
      </c>
      <c r="G15" s="35"/>
      <c r="J15" s="42" t="s">
        <v>32</v>
      </c>
      <c r="K15" s="42" t="s">
        <v>32</v>
      </c>
      <c r="L15" s="47" t="s">
        <v>31</v>
      </c>
      <c r="M15" s="47" t="s">
        <v>30</v>
      </c>
      <c r="N15" s="47" t="s">
        <v>29</v>
      </c>
      <c r="O15" s="47" t="s">
        <v>28</v>
      </c>
      <c r="P15" s="47" t="s">
        <v>28</v>
      </c>
      <c r="R15" s="46"/>
    </row>
    <row r="16" spans="1:18" ht="14.4" thickBot="1" x14ac:dyDescent="0.3">
      <c r="A16" s="38">
        <v>7</v>
      </c>
      <c r="B16" s="37">
        <v>0.02</v>
      </c>
      <c r="C16" s="37">
        <v>3.1E-2</v>
      </c>
      <c r="D16" s="36">
        <v>1029821</v>
      </c>
      <c r="E16" s="36">
        <v>1045504</v>
      </c>
      <c r="F16" s="36">
        <v>1063800</v>
      </c>
      <c r="G16" s="35"/>
      <c r="J16" s="45" t="s">
        <v>27</v>
      </c>
      <c r="K16" s="45" t="s">
        <v>26</v>
      </c>
      <c r="L16" s="44">
        <v>0.02</v>
      </c>
      <c r="M16" s="43" t="s">
        <v>25</v>
      </c>
      <c r="N16" s="43" t="s">
        <v>24</v>
      </c>
      <c r="O16" s="43" t="s">
        <v>25</v>
      </c>
      <c r="P16" s="43" t="s">
        <v>24</v>
      </c>
    </row>
    <row r="17" spans="1:16" ht="14.4" thickBot="1" x14ac:dyDescent="0.3">
      <c r="A17" s="38">
        <v>8</v>
      </c>
      <c r="B17" s="37">
        <v>0.02</v>
      </c>
      <c r="C17" s="37">
        <v>3.1699999999999999E-2</v>
      </c>
      <c r="D17" s="36">
        <v>1084301</v>
      </c>
      <c r="E17" s="36">
        <v>1100813</v>
      </c>
      <c r="F17" s="36">
        <v>1120077</v>
      </c>
      <c r="G17" s="35"/>
      <c r="J17" s="42"/>
      <c r="K17" s="42"/>
      <c r="L17" s="41">
        <f>SUM(L18:L67)</f>
        <v>25861220.421054643</v>
      </c>
      <c r="M17" s="40">
        <f>SUM(M18:M67)</f>
        <v>30033310.744566463</v>
      </c>
      <c r="N17" s="40">
        <f>SUM(N18:N67)</f>
        <v>22602893.844729103</v>
      </c>
      <c r="O17" s="40">
        <f>SUM(O18:O67)</f>
        <v>30479097.70531138</v>
      </c>
      <c r="P17" s="40">
        <f>SUM(P18:P67)</f>
        <v>22227217.759560216</v>
      </c>
    </row>
    <row r="18" spans="1:16" ht="14.4" thickBot="1" x14ac:dyDescent="0.3">
      <c r="A18" s="38">
        <v>9</v>
      </c>
      <c r="B18" s="37">
        <v>0.02</v>
      </c>
      <c r="C18" s="37">
        <v>3.2300000000000002E-2</v>
      </c>
      <c r="D18" s="36">
        <v>1116390</v>
      </c>
      <c r="E18" s="36">
        <v>1133391</v>
      </c>
      <c r="F18" s="36">
        <v>1153225</v>
      </c>
      <c r="G18" s="35"/>
      <c r="J18" s="34">
        <f t="shared" ref="J18:J49" si="0">C10-1%</f>
        <v>0.01</v>
      </c>
      <c r="K18" s="34">
        <f t="shared" ref="K18:K49" si="1">C10+1%</f>
        <v>0.03</v>
      </c>
      <c r="L18" s="33">
        <f t="shared" ref="L18:L49" si="2">E10*(1+$C10)^(-1*($A10-1))</f>
        <v>759992</v>
      </c>
      <c r="M18" s="33">
        <f t="shared" ref="M18:M49" si="3">D10*(1+$J18)^(-1*($A10-1))</f>
        <v>759992</v>
      </c>
      <c r="N18" s="33">
        <f t="shared" ref="N18:N49" si="4">F10*(1+$K18)^(-1*($A10-1))</f>
        <v>759992</v>
      </c>
      <c r="O18" s="33">
        <f t="shared" ref="O18:O49" si="5">E10*(1+$J18)^(-1*($A10-1))</f>
        <v>759992</v>
      </c>
      <c r="P18" s="33">
        <f t="shared" ref="P18:P49" si="6">E10*(1+$K18)^(-1*($A10-1))</f>
        <v>759992</v>
      </c>
    </row>
    <row r="19" spans="1:16" ht="14.4" thickBot="1" x14ac:dyDescent="0.3">
      <c r="A19" s="38">
        <v>10</v>
      </c>
      <c r="B19" s="37">
        <v>0.02</v>
      </c>
      <c r="C19" s="37">
        <v>3.3000000000000002E-2</v>
      </c>
      <c r="D19" s="36">
        <v>1141927</v>
      </c>
      <c r="E19" s="36">
        <v>1159317</v>
      </c>
      <c r="F19" s="36">
        <v>1179605</v>
      </c>
      <c r="G19" s="35"/>
      <c r="J19" s="34">
        <f t="shared" si="0"/>
        <v>1.5000000000000001E-2</v>
      </c>
      <c r="K19" s="34">
        <f t="shared" si="1"/>
        <v>3.5000000000000003E-2</v>
      </c>
      <c r="L19" s="33">
        <f t="shared" si="2"/>
        <v>791830.24390243914</v>
      </c>
      <c r="M19" s="33">
        <f t="shared" si="3"/>
        <v>787637.43842364545</v>
      </c>
      <c r="N19" s="33">
        <f t="shared" si="4"/>
        <v>797902.41545893729</v>
      </c>
      <c r="O19" s="33">
        <f t="shared" si="5"/>
        <v>799631.52709359617</v>
      </c>
      <c r="P19" s="33">
        <f t="shared" si="6"/>
        <v>784179.71014492761</v>
      </c>
    </row>
    <row r="20" spans="1:16" ht="14.4" thickBot="1" x14ac:dyDescent="0.3">
      <c r="A20" s="38">
        <v>11</v>
      </c>
      <c r="B20" s="37">
        <v>0.02</v>
      </c>
      <c r="C20" s="37">
        <v>3.3300000000000003E-2</v>
      </c>
      <c r="D20" s="36">
        <v>1173979</v>
      </c>
      <c r="E20" s="36">
        <v>1191857</v>
      </c>
      <c r="F20" s="36">
        <v>1212714</v>
      </c>
      <c r="G20" s="35"/>
      <c r="J20" s="34">
        <f t="shared" si="0"/>
        <v>1.7000000000000001E-2</v>
      </c>
      <c r="K20" s="34">
        <f t="shared" si="1"/>
        <v>3.6999999999999998E-2</v>
      </c>
      <c r="L20" s="33">
        <f t="shared" si="2"/>
        <v>825508.73257490795</v>
      </c>
      <c r="M20" s="33">
        <f t="shared" si="3"/>
        <v>829195.70835617534</v>
      </c>
      <c r="N20" s="33">
        <f t="shared" si="4"/>
        <v>823833.49343341694</v>
      </c>
      <c r="O20" s="33">
        <f t="shared" si="5"/>
        <v>841822.74006588117</v>
      </c>
      <c r="P20" s="33">
        <f t="shared" si="6"/>
        <v>809664.40356751974</v>
      </c>
    </row>
    <row r="21" spans="1:16" ht="14.4" thickBot="1" x14ac:dyDescent="0.3">
      <c r="A21" s="38">
        <v>12</v>
      </c>
      <c r="B21" s="37">
        <v>0.02</v>
      </c>
      <c r="C21" s="37">
        <v>3.3700000000000001E-2</v>
      </c>
      <c r="D21" s="36">
        <v>1205481</v>
      </c>
      <c r="E21" s="36">
        <v>1223839</v>
      </c>
      <c r="F21" s="36">
        <v>1245256</v>
      </c>
      <c r="G21" s="35"/>
      <c r="J21" s="34">
        <f t="shared" si="0"/>
        <v>1.9000000000000003E-2</v>
      </c>
      <c r="K21" s="34">
        <f t="shared" si="1"/>
        <v>3.9E-2</v>
      </c>
      <c r="L21" s="33">
        <f t="shared" si="2"/>
        <v>840063.50640706287</v>
      </c>
      <c r="M21" s="33">
        <f t="shared" si="3"/>
        <v>852063.73762249632</v>
      </c>
      <c r="N21" s="33">
        <f t="shared" si="4"/>
        <v>830321.38735463261</v>
      </c>
      <c r="O21" s="33">
        <f t="shared" si="5"/>
        <v>865039.00610581331</v>
      </c>
      <c r="P21" s="33">
        <f t="shared" si="6"/>
        <v>816040.28780030028</v>
      </c>
    </row>
    <row r="22" spans="1:16" ht="14.4" thickBot="1" x14ac:dyDescent="0.3">
      <c r="A22" s="38">
        <v>13</v>
      </c>
      <c r="B22" s="37">
        <v>0.02</v>
      </c>
      <c r="C22" s="37">
        <v>3.4000000000000002E-2</v>
      </c>
      <c r="D22" s="36">
        <v>1237127</v>
      </c>
      <c r="E22" s="36">
        <v>1255967</v>
      </c>
      <c r="F22" s="36">
        <v>1277946</v>
      </c>
      <c r="G22" s="35"/>
      <c r="J22" s="34">
        <f t="shared" si="0"/>
        <v>1.9700000000000002E-2</v>
      </c>
      <c r="K22" s="34">
        <f t="shared" si="1"/>
        <v>3.9699999999999999E-2</v>
      </c>
      <c r="L22" s="33">
        <f t="shared" si="2"/>
        <v>851863.20023323002</v>
      </c>
      <c r="M22" s="33">
        <f t="shared" si="3"/>
        <v>872487.54585684091</v>
      </c>
      <c r="N22" s="33">
        <f t="shared" si="4"/>
        <v>833901.78754777077</v>
      </c>
      <c r="O22" s="33">
        <f t="shared" si="5"/>
        <v>885774.20987630612</v>
      </c>
      <c r="P22" s="33">
        <f t="shared" si="6"/>
        <v>819559.58257137134</v>
      </c>
    </row>
    <row r="23" spans="1:16" ht="14.4" thickBot="1" x14ac:dyDescent="0.3">
      <c r="A23" s="38">
        <v>14</v>
      </c>
      <c r="B23" s="37">
        <v>0.02</v>
      </c>
      <c r="C23" s="37">
        <v>3.4299999999999997E-2</v>
      </c>
      <c r="D23" s="36">
        <v>1262633</v>
      </c>
      <c r="E23" s="36">
        <v>1281861</v>
      </c>
      <c r="F23" s="36">
        <v>1304294</v>
      </c>
      <c r="G23" s="35"/>
      <c r="J23" s="34">
        <f t="shared" si="0"/>
        <v>2.0299999999999999E-2</v>
      </c>
      <c r="K23" s="34">
        <f t="shared" si="1"/>
        <v>4.0300000000000002E-2</v>
      </c>
      <c r="L23" s="33">
        <f t="shared" si="2"/>
        <v>868136.8149596724</v>
      </c>
      <c r="M23" s="33">
        <f t="shared" si="3"/>
        <v>897849.45780974475</v>
      </c>
      <c r="N23" s="33">
        <f t="shared" si="4"/>
        <v>841682.26765861001</v>
      </c>
      <c r="O23" s="33">
        <f t="shared" si="5"/>
        <v>911522.17742105725</v>
      </c>
      <c r="P23" s="33">
        <f t="shared" si="6"/>
        <v>827206.00861853687</v>
      </c>
    </row>
    <row r="24" spans="1:16" ht="14.4" thickBot="1" x14ac:dyDescent="0.3">
      <c r="A24" s="38">
        <v>15</v>
      </c>
      <c r="B24" s="37">
        <v>0.02</v>
      </c>
      <c r="C24" s="37">
        <v>3.4700000000000002E-2</v>
      </c>
      <c r="D24" s="36">
        <v>1297493</v>
      </c>
      <c r="E24" s="36">
        <v>1317252</v>
      </c>
      <c r="F24" s="36">
        <v>1340304</v>
      </c>
      <c r="G24" s="35"/>
      <c r="J24" s="34">
        <f t="shared" si="0"/>
        <v>2.0999999999999998E-2</v>
      </c>
      <c r="K24" s="34">
        <f t="shared" si="1"/>
        <v>4.1000000000000002E-2</v>
      </c>
      <c r="L24" s="33">
        <f t="shared" si="2"/>
        <v>870509.88490118238</v>
      </c>
      <c r="M24" s="33">
        <f t="shared" si="3"/>
        <v>909090.85949120531</v>
      </c>
      <c r="N24" s="33">
        <f t="shared" si="4"/>
        <v>835902.470761984</v>
      </c>
      <c r="O24" s="33">
        <f t="shared" si="5"/>
        <v>922935.27706416277</v>
      </c>
      <c r="P24" s="33">
        <f t="shared" si="6"/>
        <v>821526.01691251853</v>
      </c>
    </row>
    <row r="25" spans="1:16" ht="14.4" thickBot="1" x14ac:dyDescent="0.3">
      <c r="A25" s="38">
        <v>16</v>
      </c>
      <c r="B25" s="37">
        <v>0.02</v>
      </c>
      <c r="C25" s="37">
        <v>3.5000000000000003E-2</v>
      </c>
      <c r="D25" s="36">
        <v>1327589</v>
      </c>
      <c r="E25" s="36">
        <v>1347806</v>
      </c>
      <c r="F25" s="36">
        <v>1371393</v>
      </c>
      <c r="G25" s="35"/>
      <c r="J25" s="34">
        <f t="shared" si="0"/>
        <v>2.1699999999999997E-2</v>
      </c>
      <c r="K25" s="34">
        <f t="shared" si="1"/>
        <v>4.1700000000000001E-2</v>
      </c>
      <c r="L25" s="33">
        <f t="shared" si="2"/>
        <v>884788.63575924619</v>
      </c>
      <c r="M25" s="33">
        <f t="shared" si="3"/>
        <v>933009.58343118348</v>
      </c>
      <c r="N25" s="33">
        <f t="shared" si="4"/>
        <v>841490.52496298437</v>
      </c>
      <c r="O25" s="33">
        <f t="shared" si="5"/>
        <v>947217.68085211702</v>
      </c>
      <c r="P25" s="33">
        <f t="shared" si="6"/>
        <v>827017.88292776095</v>
      </c>
    </row>
    <row r="26" spans="1:16" ht="14.4" thickBot="1" x14ac:dyDescent="0.3">
      <c r="A26" s="38">
        <v>17</v>
      </c>
      <c r="B26" s="37">
        <v>0.02</v>
      </c>
      <c r="C26" s="37">
        <v>3.5299999999999998E-2</v>
      </c>
      <c r="D26" s="36">
        <v>1347973</v>
      </c>
      <c r="E26" s="36">
        <v>1368500</v>
      </c>
      <c r="F26" s="36">
        <v>1392449</v>
      </c>
      <c r="G26" s="35"/>
      <c r="J26" s="34">
        <f t="shared" si="0"/>
        <v>2.23E-2</v>
      </c>
      <c r="K26" s="34">
        <f t="shared" si="1"/>
        <v>4.2300000000000004E-2</v>
      </c>
      <c r="L26" s="33">
        <f t="shared" si="2"/>
        <v>878885.58396868163</v>
      </c>
      <c r="M26" s="33">
        <f t="shared" si="3"/>
        <v>935812.95116889279</v>
      </c>
      <c r="N26" s="33">
        <f t="shared" si="4"/>
        <v>827889.06524036685</v>
      </c>
      <c r="O26" s="33">
        <f t="shared" si="5"/>
        <v>950064.02470307203</v>
      </c>
      <c r="P26" s="33">
        <f t="shared" si="6"/>
        <v>813650.42861700419</v>
      </c>
    </row>
    <row r="27" spans="1:16" ht="14.4" thickBot="1" x14ac:dyDescent="0.3">
      <c r="A27" s="38">
        <v>18</v>
      </c>
      <c r="B27" s="37">
        <v>0.02</v>
      </c>
      <c r="C27" s="37">
        <v>3.5700000000000003E-2</v>
      </c>
      <c r="D27" s="36">
        <v>1375980</v>
      </c>
      <c r="E27" s="36">
        <v>1396934</v>
      </c>
      <c r="F27" s="36">
        <v>1421380</v>
      </c>
      <c r="G27" s="35"/>
      <c r="J27" s="34">
        <f t="shared" si="0"/>
        <v>2.3E-2</v>
      </c>
      <c r="K27" s="34">
        <f t="shared" si="1"/>
        <v>4.3000000000000003E-2</v>
      </c>
      <c r="L27" s="33">
        <f t="shared" si="2"/>
        <v>865564.24995256576</v>
      </c>
      <c r="M27" s="33">
        <f t="shared" si="3"/>
        <v>930588.40767607291</v>
      </c>
      <c r="N27" s="33">
        <f t="shared" si="4"/>
        <v>807565.63335420936</v>
      </c>
      <c r="O27" s="33">
        <f t="shared" si="5"/>
        <v>944760.00744513597</v>
      </c>
      <c r="P27" s="33">
        <f t="shared" si="6"/>
        <v>793676.33009634749</v>
      </c>
    </row>
    <row r="28" spans="1:16" ht="14.4" thickBot="1" x14ac:dyDescent="0.3">
      <c r="A28" s="38">
        <v>19</v>
      </c>
      <c r="B28" s="37">
        <v>0.02</v>
      </c>
      <c r="C28" s="37">
        <v>3.5999999999999997E-2</v>
      </c>
      <c r="D28" s="36">
        <v>1396943</v>
      </c>
      <c r="E28" s="36">
        <v>1418216</v>
      </c>
      <c r="F28" s="36">
        <v>1443035</v>
      </c>
      <c r="G28" s="35"/>
      <c r="J28" s="34">
        <f t="shared" si="0"/>
        <v>2.3300000000000001E-2</v>
      </c>
      <c r="K28" s="34">
        <f t="shared" si="1"/>
        <v>4.3300000000000005E-2</v>
      </c>
      <c r="L28" s="33">
        <f t="shared" si="2"/>
        <v>858934.12548942352</v>
      </c>
      <c r="M28" s="33">
        <f t="shared" si="3"/>
        <v>932460.80788637057</v>
      </c>
      <c r="N28" s="33">
        <f t="shared" si="4"/>
        <v>793718.16091217217</v>
      </c>
      <c r="O28" s="33">
        <f t="shared" si="5"/>
        <v>946660.83558992611</v>
      </c>
      <c r="P28" s="33">
        <f t="shared" si="6"/>
        <v>780067.30862371414</v>
      </c>
    </row>
    <row r="29" spans="1:16" ht="14.4" thickBot="1" x14ac:dyDescent="0.3">
      <c r="A29" s="38">
        <v>20</v>
      </c>
      <c r="B29" s="37">
        <v>0.02</v>
      </c>
      <c r="C29" s="37">
        <v>3.5999999999999997E-2</v>
      </c>
      <c r="D29" s="36">
        <v>1402336</v>
      </c>
      <c r="E29" s="36">
        <v>1423691</v>
      </c>
      <c r="F29" s="36">
        <v>1448606</v>
      </c>
      <c r="G29" s="35"/>
      <c r="J29" s="34">
        <f t="shared" si="0"/>
        <v>2.3699999999999999E-2</v>
      </c>
      <c r="K29" s="34">
        <f t="shared" si="1"/>
        <v>4.3700000000000003E-2</v>
      </c>
      <c r="L29" s="33">
        <f t="shared" si="2"/>
        <v>849932.83945567126</v>
      </c>
      <c r="M29" s="33">
        <f t="shared" si="3"/>
        <v>931666.82980289089</v>
      </c>
      <c r="N29" s="33">
        <f t="shared" si="4"/>
        <v>777904.21526177018</v>
      </c>
      <c r="O29" s="33">
        <f t="shared" si="5"/>
        <v>945854.9751668754</v>
      </c>
      <c r="P29" s="33">
        <f t="shared" si="6"/>
        <v>764525.1393301856</v>
      </c>
    </row>
    <row r="30" spans="1:16" ht="14.4" thickBot="1" x14ac:dyDescent="0.3">
      <c r="A30" s="38">
        <v>21</v>
      </c>
      <c r="B30" s="37">
        <v>0.02</v>
      </c>
      <c r="C30" s="37">
        <v>3.61E-2</v>
      </c>
      <c r="D30" s="36">
        <v>1407796</v>
      </c>
      <c r="E30" s="36">
        <v>1429235</v>
      </c>
      <c r="F30" s="36">
        <v>1454247</v>
      </c>
      <c r="G30" s="35"/>
      <c r="J30" s="34">
        <f t="shared" si="0"/>
        <v>2.4E-2</v>
      </c>
      <c r="K30" s="34">
        <f t="shared" si="1"/>
        <v>4.4000000000000004E-2</v>
      </c>
      <c r="L30" s="33">
        <f t="shared" si="2"/>
        <v>840875.6251210114</v>
      </c>
      <c r="M30" s="33">
        <f t="shared" si="3"/>
        <v>930710.91183982347</v>
      </c>
      <c r="N30" s="33">
        <f t="shared" si="4"/>
        <v>762265.94729809859</v>
      </c>
      <c r="O30" s="33">
        <f t="shared" si="5"/>
        <v>944884.55252429831</v>
      </c>
      <c r="P30" s="33">
        <f t="shared" si="6"/>
        <v>749155.96983765438</v>
      </c>
    </row>
    <row r="31" spans="1:16" ht="14.4" thickBot="1" x14ac:dyDescent="0.3">
      <c r="A31" s="38">
        <v>22</v>
      </c>
      <c r="B31" s="37">
        <v>0.02</v>
      </c>
      <c r="C31" s="37">
        <v>3.61E-2</v>
      </c>
      <c r="D31" s="36">
        <v>1427531</v>
      </c>
      <c r="E31" s="36">
        <v>1449270</v>
      </c>
      <c r="F31" s="36">
        <v>1474632</v>
      </c>
      <c r="G31" s="35"/>
      <c r="J31" s="34">
        <f t="shared" si="0"/>
        <v>2.4299999999999995E-2</v>
      </c>
      <c r="K31" s="34">
        <f t="shared" si="1"/>
        <v>4.4299999999999999E-2</v>
      </c>
      <c r="L31" s="33">
        <f t="shared" si="2"/>
        <v>826867.86424424883</v>
      </c>
      <c r="M31" s="33">
        <f t="shared" si="3"/>
        <v>924110.46942573879</v>
      </c>
      <c r="N31" s="33">
        <f t="shared" si="4"/>
        <v>742415.24695991492</v>
      </c>
      <c r="O31" s="33">
        <f t="shared" si="5"/>
        <v>938183.28084926261</v>
      </c>
      <c r="P31" s="33">
        <f t="shared" si="6"/>
        <v>729646.19241005741</v>
      </c>
    </row>
    <row r="32" spans="1:16" ht="14.4" thickBot="1" x14ac:dyDescent="0.3">
      <c r="A32" s="38">
        <v>23</v>
      </c>
      <c r="B32" s="37">
        <v>0.02</v>
      </c>
      <c r="C32" s="37">
        <v>3.6200000000000003E-2</v>
      </c>
      <c r="D32" s="36">
        <v>1423129</v>
      </c>
      <c r="E32" s="36">
        <v>1444801</v>
      </c>
      <c r="F32" s="36">
        <v>1470085</v>
      </c>
      <c r="G32" s="35"/>
      <c r="J32" s="34">
        <f t="shared" si="0"/>
        <v>2.47E-2</v>
      </c>
      <c r="K32" s="34">
        <f t="shared" si="1"/>
        <v>4.4700000000000004E-2</v>
      </c>
      <c r="L32" s="33">
        <f t="shared" si="2"/>
        <v>817083.76128714625</v>
      </c>
      <c r="M32" s="33">
        <f t="shared" si="3"/>
        <v>922042.02659281343</v>
      </c>
      <c r="N32" s="33">
        <f t="shared" si="4"/>
        <v>726642.82200926228</v>
      </c>
      <c r="O32" s="33">
        <f t="shared" si="5"/>
        <v>936083.43444892322</v>
      </c>
      <c r="P32" s="33">
        <f t="shared" si="6"/>
        <v>714145.23166188016</v>
      </c>
    </row>
    <row r="33" spans="1:20" ht="14.4" thickBot="1" x14ac:dyDescent="0.3">
      <c r="A33" s="38">
        <v>24</v>
      </c>
      <c r="B33" s="37">
        <v>0.02</v>
      </c>
      <c r="C33" s="37">
        <v>3.6200000000000003E-2</v>
      </c>
      <c r="D33" s="36">
        <v>1409436</v>
      </c>
      <c r="E33" s="36">
        <v>1430899</v>
      </c>
      <c r="F33" s="36">
        <v>1455940</v>
      </c>
      <c r="G33" s="35"/>
      <c r="J33" s="34">
        <f t="shared" si="0"/>
        <v>2.5000000000000001E-2</v>
      </c>
      <c r="K33" s="34">
        <f t="shared" si="1"/>
        <v>4.5000000000000005E-2</v>
      </c>
      <c r="L33" s="33">
        <f t="shared" si="2"/>
        <v>804492.75712622388</v>
      </c>
      <c r="M33" s="33">
        <f t="shared" si="3"/>
        <v>916654.47813831235</v>
      </c>
      <c r="N33" s="33">
        <f t="shared" si="4"/>
        <v>708626.79754874797</v>
      </c>
      <c r="O33" s="33">
        <f t="shared" si="5"/>
        <v>930613.62030092615</v>
      </c>
      <c r="P33" s="33">
        <f t="shared" si="6"/>
        <v>696438.91247584601</v>
      </c>
    </row>
    <row r="34" spans="1:20" ht="14.4" thickBot="1" x14ac:dyDescent="0.3">
      <c r="A34" s="38">
        <v>25</v>
      </c>
      <c r="B34" s="37">
        <v>0.02</v>
      </c>
      <c r="C34" s="37">
        <v>3.6299999999999999E-2</v>
      </c>
      <c r="D34" s="36">
        <v>1386979</v>
      </c>
      <c r="E34" s="36">
        <v>1408101</v>
      </c>
      <c r="F34" s="36">
        <v>1432743</v>
      </c>
      <c r="G34" s="35"/>
      <c r="J34" s="34">
        <f t="shared" si="0"/>
        <v>2.5299999999999996E-2</v>
      </c>
      <c r="K34" s="34">
        <f t="shared" si="1"/>
        <v>4.53E-2</v>
      </c>
      <c r="L34" s="33">
        <f t="shared" si="2"/>
        <v>785570.88211976504</v>
      </c>
      <c r="M34" s="33">
        <f t="shared" si="3"/>
        <v>903786.55292831897</v>
      </c>
      <c r="N34" s="33">
        <f t="shared" si="4"/>
        <v>685368.42298564164</v>
      </c>
      <c r="O34" s="33">
        <f t="shared" si="5"/>
        <v>917549.45958294743</v>
      </c>
      <c r="P34" s="33">
        <f t="shared" si="6"/>
        <v>673580.63875650067</v>
      </c>
    </row>
    <row r="35" spans="1:20" ht="14.4" thickBot="1" x14ac:dyDescent="0.3">
      <c r="A35" s="38">
        <v>26</v>
      </c>
      <c r="B35" s="37">
        <v>0.02</v>
      </c>
      <c r="C35" s="37">
        <v>3.6299999999999999E-2</v>
      </c>
      <c r="D35" s="36">
        <v>1366758</v>
      </c>
      <c r="E35" s="36">
        <v>1387572</v>
      </c>
      <c r="F35" s="36">
        <v>1411855</v>
      </c>
      <c r="G35" s="35"/>
      <c r="J35" s="34">
        <f t="shared" si="0"/>
        <v>2.5700000000000001E-2</v>
      </c>
      <c r="K35" s="34">
        <f t="shared" si="1"/>
        <v>4.5700000000000005E-2</v>
      </c>
      <c r="L35" s="33">
        <f t="shared" si="2"/>
        <v>769481.69254439161</v>
      </c>
      <c r="M35" s="33">
        <f t="shared" si="3"/>
        <v>893852.94972055487</v>
      </c>
      <c r="N35" s="33">
        <f t="shared" si="4"/>
        <v>664950.57200296398</v>
      </c>
      <c r="O35" s="33">
        <f t="shared" si="5"/>
        <v>907464.91697912291</v>
      </c>
      <c r="P35" s="33">
        <f t="shared" si="6"/>
        <v>653514.23430074181</v>
      </c>
    </row>
    <row r="36" spans="1:20" ht="14.4" thickBot="1" x14ac:dyDescent="0.3">
      <c r="A36" s="38">
        <v>27</v>
      </c>
      <c r="B36" s="37">
        <v>0.02</v>
      </c>
      <c r="C36" s="37">
        <v>3.6400000000000002E-2</v>
      </c>
      <c r="D36" s="36">
        <v>1346350</v>
      </c>
      <c r="E36" s="36">
        <v>1366853</v>
      </c>
      <c r="F36" s="36">
        <v>1390773</v>
      </c>
      <c r="G36" s="35"/>
      <c r="J36" s="34">
        <f t="shared" si="0"/>
        <v>2.5999999999999995E-2</v>
      </c>
      <c r="K36" s="34">
        <f t="shared" si="1"/>
        <v>4.5999999999999999E-2</v>
      </c>
      <c r="L36" s="33">
        <f t="shared" si="2"/>
        <v>750355.00432568428</v>
      </c>
      <c r="M36" s="33">
        <f t="shared" si="3"/>
        <v>880088.18724718795</v>
      </c>
      <c r="N36" s="33">
        <f t="shared" si="4"/>
        <v>642253.59400561859</v>
      </c>
      <c r="O36" s="33">
        <f t="shared" si="5"/>
        <v>893490.39192362025</v>
      </c>
      <c r="P36" s="33">
        <f t="shared" si="6"/>
        <v>631207.36716453324</v>
      </c>
    </row>
    <row r="37" spans="1:20" ht="14.4" thickBot="1" x14ac:dyDescent="0.3">
      <c r="A37" s="38">
        <v>28</v>
      </c>
      <c r="B37" s="37">
        <v>0.02</v>
      </c>
      <c r="C37" s="37">
        <v>3.6400000000000002E-2</v>
      </c>
      <c r="D37" s="36">
        <v>1321711</v>
      </c>
      <c r="E37" s="36">
        <v>1341839</v>
      </c>
      <c r="F37" s="36">
        <v>1365321</v>
      </c>
      <c r="G37" s="35"/>
      <c r="J37" s="34">
        <f t="shared" si="0"/>
        <v>2.5999999999999995E-2</v>
      </c>
      <c r="K37" s="34">
        <f t="shared" si="1"/>
        <v>4.5999999999999999E-2</v>
      </c>
      <c r="L37" s="33">
        <f t="shared" si="2"/>
        <v>727076.9669119661</v>
      </c>
      <c r="M37" s="33">
        <f t="shared" si="3"/>
        <v>861097.30182323116</v>
      </c>
      <c r="N37" s="33">
        <f t="shared" si="4"/>
        <v>616379.62401735538</v>
      </c>
      <c r="O37" s="33">
        <f t="shared" si="5"/>
        <v>874210.2311642986</v>
      </c>
      <c r="P37" s="33">
        <f t="shared" si="6"/>
        <v>605778.32985428243</v>
      </c>
      <c r="T37" s="39"/>
    </row>
    <row r="38" spans="1:20" ht="14.4" thickBot="1" x14ac:dyDescent="0.3">
      <c r="A38" s="38">
        <v>29</v>
      </c>
      <c r="B38" s="37">
        <v>0.02</v>
      </c>
      <c r="C38" s="37">
        <v>3.6499999999999998E-2</v>
      </c>
      <c r="D38" s="36">
        <v>1279040</v>
      </c>
      <c r="E38" s="36">
        <v>1298518</v>
      </c>
      <c r="F38" s="36">
        <v>1321242</v>
      </c>
      <c r="G38" s="35"/>
      <c r="J38" s="34">
        <f t="shared" si="0"/>
        <v>2.6099999999999998E-2</v>
      </c>
      <c r="K38" s="34">
        <f t="shared" si="1"/>
        <v>4.6100000000000002E-2</v>
      </c>
      <c r="L38" s="33">
        <f t="shared" si="2"/>
        <v>703185.92432134249</v>
      </c>
      <c r="M38" s="33">
        <f t="shared" si="3"/>
        <v>840903.14101789345</v>
      </c>
      <c r="N38" s="33">
        <f t="shared" si="4"/>
        <v>590437.77454688645</v>
      </c>
      <c r="O38" s="33">
        <f t="shared" si="5"/>
        <v>853709.0606541778</v>
      </c>
      <c r="P38" s="33">
        <f t="shared" si="6"/>
        <v>580282.67048480711</v>
      </c>
      <c r="T38" s="39"/>
    </row>
    <row r="39" spans="1:20" ht="14.4" thickBot="1" x14ac:dyDescent="0.3">
      <c r="A39" s="38">
        <v>30</v>
      </c>
      <c r="B39" s="37">
        <v>0.02</v>
      </c>
      <c r="C39" s="37">
        <v>3.6600000000000001E-2</v>
      </c>
      <c r="D39" s="36">
        <v>1232551</v>
      </c>
      <c r="E39" s="36">
        <v>1251321</v>
      </c>
      <c r="F39" s="36">
        <v>1273219</v>
      </c>
      <c r="G39" s="35"/>
      <c r="J39" s="34">
        <f t="shared" si="0"/>
        <v>2.6099999999999998E-2</v>
      </c>
      <c r="K39" s="34">
        <f t="shared" si="1"/>
        <v>4.6100000000000002E-2</v>
      </c>
      <c r="L39" s="33">
        <f t="shared" si="2"/>
        <v>688199.18600839004</v>
      </c>
      <c r="M39" s="33">
        <f t="shared" si="3"/>
        <v>831002.07510896388</v>
      </c>
      <c r="N39" s="33">
        <f t="shared" si="4"/>
        <v>572329.86681915901</v>
      </c>
      <c r="O39" s="33">
        <f t="shared" si="5"/>
        <v>843656.89949511993</v>
      </c>
      <c r="P39" s="33">
        <f t="shared" si="6"/>
        <v>562486.44142064091</v>
      </c>
      <c r="T39" s="39"/>
    </row>
    <row r="40" spans="1:20" ht="14.4" thickBot="1" x14ac:dyDescent="0.3">
      <c r="A40" s="38">
        <v>31</v>
      </c>
      <c r="B40" s="37">
        <v>0.02</v>
      </c>
      <c r="C40" s="37">
        <v>3.6600000000000001E-2</v>
      </c>
      <c r="D40" s="36">
        <v>1185048</v>
      </c>
      <c r="E40" s="36">
        <v>1203094</v>
      </c>
      <c r="F40" s="36">
        <v>1224148</v>
      </c>
      <c r="G40" s="35"/>
      <c r="J40" s="34">
        <f t="shared" si="0"/>
        <v>2.6200000000000001E-2</v>
      </c>
      <c r="K40" s="34">
        <f t="shared" si="1"/>
        <v>4.6200000000000005E-2</v>
      </c>
      <c r="L40" s="33">
        <f t="shared" si="2"/>
        <v>660768.14612728637</v>
      </c>
      <c r="M40" s="33">
        <f t="shared" si="3"/>
        <v>805638.18357325438</v>
      </c>
      <c r="N40" s="33">
        <f t="shared" si="4"/>
        <v>544275.39427393756</v>
      </c>
      <c r="O40" s="33">
        <f t="shared" si="5"/>
        <v>817906.77673269354</v>
      </c>
      <c r="P40" s="33">
        <f t="shared" si="6"/>
        <v>534914.39877447858</v>
      </c>
    </row>
    <row r="41" spans="1:20" ht="14.4" thickBot="1" x14ac:dyDescent="0.3">
      <c r="A41" s="38">
        <v>32</v>
      </c>
      <c r="B41" s="37">
        <v>0.02</v>
      </c>
      <c r="C41" s="37">
        <v>3.6700000000000003E-2</v>
      </c>
      <c r="D41" s="36">
        <v>1133931</v>
      </c>
      <c r="E41" s="36">
        <v>1151199</v>
      </c>
      <c r="F41" s="36">
        <v>1171345</v>
      </c>
      <c r="G41" s="35"/>
      <c r="J41" s="34">
        <f t="shared" si="0"/>
        <v>2.6200000000000001E-2</v>
      </c>
      <c r="K41" s="34">
        <f t="shared" si="1"/>
        <v>4.6200000000000005E-2</v>
      </c>
      <c r="L41" s="33">
        <f t="shared" si="2"/>
        <v>631548.13545554166</v>
      </c>
      <c r="M41" s="33">
        <f t="shared" si="3"/>
        <v>777515.62029188185</v>
      </c>
      <c r="N41" s="33">
        <f t="shared" si="4"/>
        <v>515234.59651985223</v>
      </c>
      <c r="O41" s="33">
        <f t="shared" si="5"/>
        <v>789355.68806248275</v>
      </c>
      <c r="P41" s="33">
        <f t="shared" si="6"/>
        <v>506372.97479680483</v>
      </c>
    </row>
    <row r="42" spans="1:20" ht="14.4" thickBot="1" x14ac:dyDescent="0.3">
      <c r="A42" s="38">
        <v>33</v>
      </c>
      <c r="B42" s="37">
        <v>0.02</v>
      </c>
      <c r="C42" s="37">
        <v>3.6700000000000003E-2</v>
      </c>
      <c r="D42" s="36">
        <v>1078922</v>
      </c>
      <c r="E42" s="36">
        <v>1095352</v>
      </c>
      <c r="F42" s="36">
        <v>1114521</v>
      </c>
      <c r="G42" s="35"/>
      <c r="J42" s="34">
        <f t="shared" si="0"/>
        <v>2.6299999999999997E-2</v>
      </c>
      <c r="K42" s="34">
        <f t="shared" si="1"/>
        <v>4.6300000000000001E-2</v>
      </c>
      <c r="L42" s="33">
        <f t="shared" si="2"/>
        <v>598386.5884784275</v>
      </c>
      <c r="M42" s="33">
        <f t="shared" si="3"/>
        <v>743851.06961020338</v>
      </c>
      <c r="N42" s="33">
        <f t="shared" si="4"/>
        <v>483524.94880876003</v>
      </c>
      <c r="O42" s="33">
        <f t="shared" si="5"/>
        <v>755179.0149448528</v>
      </c>
      <c r="P42" s="33">
        <f t="shared" si="6"/>
        <v>475208.71778299654</v>
      </c>
    </row>
    <row r="43" spans="1:20" ht="14.4" thickBot="1" x14ac:dyDescent="0.3">
      <c r="A43" s="38">
        <v>34</v>
      </c>
      <c r="B43" s="37">
        <v>0.02</v>
      </c>
      <c r="C43" s="37">
        <v>3.6799999999999999E-2</v>
      </c>
      <c r="D43" s="36">
        <v>1022386</v>
      </c>
      <c r="E43" s="36">
        <v>1037955</v>
      </c>
      <c r="F43" s="36">
        <v>1056119</v>
      </c>
      <c r="G43" s="35"/>
      <c r="J43" s="34">
        <f t="shared" si="0"/>
        <v>2.6299999999999997E-2</v>
      </c>
      <c r="K43" s="34">
        <f t="shared" si="1"/>
        <v>4.6300000000000001E-2</v>
      </c>
      <c r="L43" s="33">
        <f t="shared" si="2"/>
        <v>569007.60862723051</v>
      </c>
      <c r="M43" s="33">
        <f t="shared" si="3"/>
        <v>714222.2935016976</v>
      </c>
      <c r="N43" s="33">
        <f t="shared" si="4"/>
        <v>455391.02088051394</v>
      </c>
      <c r="O43" s="33">
        <f t="shared" si="5"/>
        <v>725098.99794896937</v>
      </c>
      <c r="P43" s="33">
        <f t="shared" si="6"/>
        <v>447558.58754986629</v>
      </c>
    </row>
    <row r="44" spans="1:20" ht="14.4" thickBot="1" x14ac:dyDescent="0.3">
      <c r="A44" s="38">
        <v>35</v>
      </c>
      <c r="B44" s="37">
        <v>0.02</v>
      </c>
      <c r="C44" s="37">
        <v>3.6799999999999999E-2</v>
      </c>
      <c r="D44" s="36">
        <v>963429</v>
      </c>
      <c r="E44" s="36">
        <v>978100</v>
      </c>
      <c r="F44" s="36">
        <v>995217</v>
      </c>
      <c r="G44" s="35"/>
      <c r="J44" s="34">
        <f t="shared" si="0"/>
        <v>2.64E-2</v>
      </c>
      <c r="K44" s="34">
        <f t="shared" si="1"/>
        <v>4.6400000000000004E-2</v>
      </c>
      <c r="L44" s="33">
        <f t="shared" si="2"/>
        <v>539522.17344416212</v>
      </c>
      <c r="M44" s="33">
        <f t="shared" si="3"/>
        <v>683793.93924334645</v>
      </c>
      <c r="N44" s="33">
        <f t="shared" si="4"/>
        <v>427676.36025622924</v>
      </c>
      <c r="O44" s="33">
        <f t="shared" si="5"/>
        <v>694207.15061951638</v>
      </c>
      <c r="P44" s="33">
        <f t="shared" si="6"/>
        <v>420320.72526954993</v>
      </c>
    </row>
    <row r="45" spans="1:20" ht="14.4" thickBot="1" x14ac:dyDescent="0.3">
      <c r="A45" s="38">
        <v>36</v>
      </c>
      <c r="B45" s="37">
        <v>0.02</v>
      </c>
      <c r="C45" s="37">
        <v>3.6900000000000002E-2</v>
      </c>
      <c r="D45" s="36">
        <v>903784</v>
      </c>
      <c r="E45" s="36">
        <v>917547</v>
      </c>
      <c r="F45" s="36">
        <v>933604</v>
      </c>
      <c r="G45" s="35"/>
      <c r="J45" s="34">
        <f t="shared" si="0"/>
        <v>2.64E-2</v>
      </c>
      <c r="K45" s="34">
        <f t="shared" si="1"/>
        <v>4.6400000000000004E-2</v>
      </c>
      <c r="L45" s="33">
        <f t="shared" si="2"/>
        <v>511046.58891040506</v>
      </c>
      <c r="M45" s="33">
        <f t="shared" si="3"/>
        <v>654014.13326662593</v>
      </c>
      <c r="N45" s="33">
        <f t="shared" si="4"/>
        <v>401232.43522496143</v>
      </c>
      <c r="O45" s="33">
        <f t="shared" si="5"/>
        <v>663973.94783606718</v>
      </c>
      <c r="P45" s="33">
        <f t="shared" si="6"/>
        <v>394331.68438032304</v>
      </c>
    </row>
    <row r="46" spans="1:20" ht="14.4" thickBot="1" x14ac:dyDescent="0.3">
      <c r="A46" s="38">
        <v>37</v>
      </c>
      <c r="B46" s="37">
        <v>0.02</v>
      </c>
      <c r="C46" s="37">
        <v>3.6900000000000002E-2</v>
      </c>
      <c r="D46" s="36">
        <v>843190</v>
      </c>
      <c r="E46" s="36">
        <v>856030</v>
      </c>
      <c r="F46" s="36">
        <v>871011</v>
      </c>
      <c r="G46" s="35"/>
      <c r="J46" s="34">
        <f t="shared" si="0"/>
        <v>2.6499999999999996E-2</v>
      </c>
      <c r="K46" s="34">
        <f t="shared" si="1"/>
        <v>4.65E-2</v>
      </c>
      <c r="L46" s="33">
        <f t="shared" si="2"/>
        <v>475890.89326700429</v>
      </c>
      <c r="M46" s="33">
        <f t="shared" si="3"/>
        <v>614940.96182815987</v>
      </c>
      <c r="N46" s="33">
        <f t="shared" si="4"/>
        <v>370069.97929484636</v>
      </c>
      <c r="O46" s="33">
        <f t="shared" si="5"/>
        <v>624305.65726730868</v>
      </c>
      <c r="P46" s="33">
        <f t="shared" si="6"/>
        <v>363705.15724900155</v>
      </c>
    </row>
    <row r="47" spans="1:20" ht="14.4" thickBot="1" x14ac:dyDescent="0.3">
      <c r="A47" s="38">
        <v>38</v>
      </c>
      <c r="B47" s="37">
        <v>0.02</v>
      </c>
      <c r="C47" s="37">
        <v>3.6999999999999998E-2</v>
      </c>
      <c r="D47" s="36">
        <v>781845</v>
      </c>
      <c r="E47" s="36">
        <v>793751</v>
      </c>
      <c r="F47" s="36">
        <v>807642</v>
      </c>
      <c r="G47" s="35"/>
      <c r="J47" s="34">
        <f t="shared" si="0"/>
        <v>2.6599999999999999E-2</v>
      </c>
      <c r="K47" s="34">
        <f t="shared" si="1"/>
        <v>4.6600000000000003E-2</v>
      </c>
      <c r="L47" s="33">
        <f t="shared" si="2"/>
        <v>441208.43073591864</v>
      </c>
      <c r="M47" s="33">
        <f t="shared" si="3"/>
        <v>575663.05823502352</v>
      </c>
      <c r="N47" s="33">
        <f t="shared" si="4"/>
        <v>339830.16720778996</v>
      </c>
      <c r="O47" s="33">
        <f t="shared" si="5"/>
        <v>584429.5884662848</v>
      </c>
      <c r="P47" s="33">
        <f t="shared" si="6"/>
        <v>333985.45313934126</v>
      </c>
    </row>
    <row r="48" spans="1:20" ht="14.4" thickBot="1" x14ac:dyDescent="0.3">
      <c r="A48" s="38">
        <v>39</v>
      </c>
      <c r="B48" s="37">
        <v>0.02</v>
      </c>
      <c r="C48" s="37">
        <v>3.7100000000000001E-2</v>
      </c>
      <c r="D48" s="36">
        <v>721542</v>
      </c>
      <c r="E48" s="36">
        <v>732530</v>
      </c>
      <c r="F48" s="36">
        <v>745349</v>
      </c>
      <c r="G48" s="35"/>
      <c r="J48" s="34">
        <f t="shared" si="0"/>
        <v>2.6599999999999999E-2</v>
      </c>
      <c r="K48" s="34">
        <f t="shared" si="1"/>
        <v>4.6600000000000003E-2</v>
      </c>
      <c r="L48" s="33">
        <f t="shared" si="2"/>
        <v>409226.19521535625</v>
      </c>
      <c r="M48" s="33">
        <f t="shared" si="3"/>
        <v>539135.76631946047</v>
      </c>
      <c r="N48" s="33">
        <f t="shared" si="4"/>
        <v>312184.98792262567</v>
      </c>
      <c r="O48" s="33">
        <f t="shared" si="5"/>
        <v>547345.76628486358</v>
      </c>
      <c r="P48" s="33">
        <f t="shared" si="6"/>
        <v>306815.74928830779</v>
      </c>
    </row>
    <row r="49" spans="1:16" ht="14.4" thickBot="1" x14ac:dyDescent="0.3">
      <c r="A49" s="38">
        <v>40</v>
      </c>
      <c r="B49" s="37">
        <v>0.02</v>
      </c>
      <c r="C49" s="37">
        <v>3.6999999999999998E-2</v>
      </c>
      <c r="D49" s="36">
        <v>662160</v>
      </c>
      <c r="E49" s="36">
        <v>672244</v>
      </c>
      <c r="F49" s="36">
        <v>684008</v>
      </c>
      <c r="G49" s="35"/>
      <c r="J49" s="34">
        <f t="shared" si="0"/>
        <v>2.6700000000000002E-2</v>
      </c>
      <c r="K49" s="34">
        <f t="shared" si="1"/>
        <v>4.6700000000000005E-2</v>
      </c>
      <c r="L49" s="33">
        <f t="shared" si="2"/>
        <v>376620.84122000646</v>
      </c>
      <c r="M49" s="33">
        <f t="shared" si="3"/>
        <v>500998.24639511242</v>
      </c>
      <c r="N49" s="33">
        <f t="shared" si="4"/>
        <v>284574.43276794098</v>
      </c>
      <c r="O49" s="33">
        <f t="shared" si="5"/>
        <v>508627.66804312344</v>
      </c>
      <c r="P49" s="33">
        <f t="shared" si="6"/>
        <v>279680.02802591969</v>
      </c>
    </row>
    <row r="50" spans="1:16" ht="14.4" thickBot="1" x14ac:dyDescent="0.3">
      <c r="A50" s="38">
        <v>41</v>
      </c>
      <c r="B50" s="37">
        <v>0.02</v>
      </c>
      <c r="C50" s="37">
        <v>3.6999999999999998E-2</v>
      </c>
      <c r="D50" s="36">
        <v>604115</v>
      </c>
      <c r="E50" s="36">
        <v>613315</v>
      </c>
      <c r="F50" s="36">
        <v>624048</v>
      </c>
      <c r="G50" s="35"/>
      <c r="J50" s="34">
        <f t="shared" ref="J50:J67" si="7">C42-1%</f>
        <v>2.6700000000000002E-2</v>
      </c>
      <c r="K50" s="34">
        <f t="shared" ref="K50:K67" si="8">C42+1%</f>
        <v>4.6700000000000005E-2</v>
      </c>
      <c r="L50" s="33">
        <f t="shared" ref="L50:L67" si="9">E42*(1+$C42)^(-1*($A42-1))</f>
        <v>345664.31929277541</v>
      </c>
      <c r="M50" s="33">
        <f t="shared" ref="M50:M67" si="10">D42*(1+$J50)^(-1*($A42-1))</f>
        <v>464297.1994128871</v>
      </c>
      <c r="N50" s="33">
        <f t="shared" ref="N50:N67" si="11">F42*(1+$K50)^(-1*($A42-1))</f>
        <v>258688.47617239476</v>
      </c>
      <c r="O50" s="33">
        <f t="shared" ref="O50:O67" si="12">E42*(1+$J50)^(-1*($A42-1))</f>
        <v>471367.59281144023</v>
      </c>
      <c r="P50" s="33">
        <f t="shared" ref="P50:P67" si="13">E42*(1+$K50)^(-1*($A42-1))</f>
        <v>254239.21106231731</v>
      </c>
    </row>
    <row r="51" spans="1:16" ht="14.4" thickBot="1" x14ac:dyDescent="0.3">
      <c r="A51" s="38">
        <v>42</v>
      </c>
      <c r="B51" s="37">
        <v>0.02</v>
      </c>
      <c r="C51" s="37">
        <v>3.6999999999999998E-2</v>
      </c>
      <c r="D51" s="36">
        <v>547792</v>
      </c>
      <c r="E51" s="36">
        <v>556134</v>
      </c>
      <c r="F51" s="36">
        <v>565866</v>
      </c>
      <c r="G51" s="35"/>
      <c r="J51" s="34">
        <f t="shared" si="7"/>
        <v>2.6799999999999997E-2</v>
      </c>
      <c r="K51" s="34">
        <f t="shared" si="8"/>
        <v>4.6800000000000001E-2</v>
      </c>
      <c r="L51" s="33">
        <f t="shared" si="9"/>
        <v>314951.66161544411</v>
      </c>
      <c r="M51" s="33">
        <f t="shared" si="10"/>
        <v>427151.085035489</v>
      </c>
      <c r="N51" s="33">
        <f t="shared" si="11"/>
        <v>233458.82473017863</v>
      </c>
      <c r="O51" s="33">
        <f t="shared" si="12"/>
        <v>433655.78604168189</v>
      </c>
      <c r="P51" s="33">
        <f t="shared" si="13"/>
        <v>229443.60855435097</v>
      </c>
    </row>
    <row r="52" spans="1:16" ht="14.4" thickBot="1" x14ac:dyDescent="0.3">
      <c r="A52" s="38">
        <v>43</v>
      </c>
      <c r="B52" s="37">
        <v>0.02</v>
      </c>
      <c r="C52" s="37">
        <v>3.6999999999999998E-2</v>
      </c>
      <c r="D52" s="36">
        <v>493541</v>
      </c>
      <c r="E52" s="36">
        <v>501057</v>
      </c>
      <c r="F52" s="36">
        <v>509825</v>
      </c>
      <c r="G52" s="35"/>
      <c r="J52" s="34">
        <f t="shared" si="7"/>
        <v>2.6799999999999997E-2</v>
      </c>
      <c r="K52" s="34">
        <f t="shared" si="8"/>
        <v>4.6800000000000001E-2</v>
      </c>
      <c r="L52" s="33">
        <f t="shared" si="9"/>
        <v>286255.37424772867</v>
      </c>
      <c r="M52" s="33">
        <f t="shared" si="10"/>
        <v>392013.00488268473</v>
      </c>
      <c r="N52" s="33">
        <f t="shared" si="11"/>
        <v>210160.70226011871</v>
      </c>
      <c r="O52" s="33">
        <f t="shared" si="12"/>
        <v>397982.53952886403</v>
      </c>
      <c r="P52" s="33">
        <f t="shared" si="13"/>
        <v>206546.09284268867</v>
      </c>
    </row>
    <row r="53" spans="1:16" ht="14.4" thickBot="1" x14ac:dyDescent="0.3">
      <c r="A53" s="38">
        <v>44</v>
      </c>
      <c r="B53" s="37">
        <v>0.02</v>
      </c>
      <c r="C53" s="37">
        <v>3.6999999999999998E-2</v>
      </c>
      <c r="D53" s="36">
        <v>441590</v>
      </c>
      <c r="E53" s="36">
        <v>448315</v>
      </c>
      <c r="F53" s="36">
        <v>456161</v>
      </c>
      <c r="G53" s="35"/>
      <c r="J53" s="34">
        <f t="shared" si="7"/>
        <v>2.69E-2</v>
      </c>
      <c r="K53" s="34">
        <f t="shared" si="8"/>
        <v>4.6900000000000004E-2</v>
      </c>
      <c r="L53" s="33">
        <f t="shared" si="9"/>
        <v>258129.54321708472</v>
      </c>
      <c r="M53" s="33">
        <f t="shared" si="10"/>
        <v>356926.88647482998</v>
      </c>
      <c r="N53" s="33">
        <f t="shared" si="11"/>
        <v>187707.10455126473</v>
      </c>
      <c r="O53" s="33">
        <f t="shared" si="12"/>
        <v>362362.2391017332</v>
      </c>
      <c r="P53" s="33">
        <f t="shared" si="13"/>
        <v>184478.74115759926</v>
      </c>
    </row>
    <row r="54" spans="1:16" ht="14.4" thickBot="1" x14ac:dyDescent="0.3">
      <c r="A54" s="38">
        <v>45</v>
      </c>
      <c r="B54" s="37">
        <v>0.02</v>
      </c>
      <c r="C54" s="37">
        <v>3.6999999999999998E-2</v>
      </c>
      <c r="D54" s="36">
        <v>392131</v>
      </c>
      <c r="E54" s="36">
        <v>398103</v>
      </c>
      <c r="F54" s="36">
        <v>405070</v>
      </c>
      <c r="G54" s="35"/>
      <c r="J54" s="34">
        <f t="shared" si="7"/>
        <v>2.69E-2</v>
      </c>
      <c r="K54" s="34">
        <f t="shared" si="8"/>
        <v>4.6900000000000004E-2</v>
      </c>
      <c r="L54" s="33">
        <f t="shared" si="9"/>
        <v>232253.09164135187</v>
      </c>
      <c r="M54" s="33">
        <f t="shared" si="10"/>
        <v>324273.83550185204</v>
      </c>
      <c r="N54" s="33">
        <f t="shared" si="11"/>
        <v>167277.08307375168</v>
      </c>
      <c r="O54" s="33">
        <f t="shared" si="12"/>
        <v>329211.84004156879</v>
      </c>
      <c r="P54" s="33">
        <f t="shared" si="13"/>
        <v>164399.99199048424</v>
      </c>
    </row>
    <row r="55" spans="1:16" ht="14.4" thickBot="1" x14ac:dyDescent="0.3">
      <c r="A55" s="38">
        <v>46</v>
      </c>
      <c r="B55" s="37">
        <v>0.02</v>
      </c>
      <c r="C55" s="37">
        <v>3.6999999999999998E-2</v>
      </c>
      <c r="D55" s="36">
        <v>345374</v>
      </c>
      <c r="E55" s="36">
        <v>350634</v>
      </c>
      <c r="F55" s="36">
        <v>356770</v>
      </c>
      <c r="G55" s="35"/>
      <c r="J55" s="34">
        <f t="shared" si="7"/>
        <v>2.6999999999999996E-2</v>
      </c>
      <c r="K55" s="34">
        <f t="shared" si="8"/>
        <v>4.7E-2</v>
      </c>
      <c r="L55" s="33">
        <f t="shared" si="9"/>
        <v>206952.3198605103</v>
      </c>
      <c r="M55" s="33">
        <f t="shared" si="10"/>
        <v>291752.27419902052</v>
      </c>
      <c r="N55" s="33">
        <f t="shared" si="11"/>
        <v>147635.79719155267</v>
      </c>
      <c r="O55" s="33">
        <f t="shared" si="12"/>
        <v>296195.10183955485</v>
      </c>
      <c r="P55" s="33">
        <f t="shared" si="13"/>
        <v>145096.54234994235</v>
      </c>
    </row>
    <row r="56" spans="1:16" ht="14.4" thickBot="1" x14ac:dyDescent="0.3">
      <c r="A56" s="38">
        <v>47</v>
      </c>
      <c r="B56" s="37">
        <v>0.02</v>
      </c>
      <c r="C56" s="37">
        <v>3.6999999999999998E-2</v>
      </c>
      <c r="D56" s="36">
        <v>301539</v>
      </c>
      <c r="E56" s="36">
        <v>306131</v>
      </c>
      <c r="F56" s="36">
        <v>311488</v>
      </c>
      <c r="G56" s="35"/>
      <c r="J56" s="34">
        <f t="shared" si="7"/>
        <v>2.7099999999999999E-2</v>
      </c>
      <c r="K56" s="34">
        <f t="shared" si="8"/>
        <v>4.7100000000000003E-2</v>
      </c>
      <c r="L56" s="33">
        <f t="shared" si="9"/>
        <v>183502.21611983137</v>
      </c>
      <c r="M56" s="33">
        <f t="shared" si="10"/>
        <v>261202.84656527214</v>
      </c>
      <c r="N56" s="33">
        <f t="shared" si="11"/>
        <v>129661.072226313</v>
      </c>
      <c r="O56" s="33">
        <f t="shared" si="12"/>
        <v>265180.57326456229</v>
      </c>
      <c r="P56" s="33">
        <f t="shared" si="13"/>
        <v>127431.07623132394</v>
      </c>
    </row>
    <row r="57" spans="1:16" ht="14.4" thickBot="1" x14ac:dyDescent="0.3">
      <c r="A57" s="38">
        <v>48</v>
      </c>
      <c r="B57" s="37">
        <v>0.02</v>
      </c>
      <c r="C57" s="37">
        <v>3.6999999999999998E-2</v>
      </c>
      <c r="D57" s="36">
        <v>260786</v>
      </c>
      <c r="E57" s="36">
        <v>264757</v>
      </c>
      <c r="F57" s="36">
        <v>269390</v>
      </c>
      <c r="G57" s="35"/>
      <c r="J57" s="34">
        <f t="shared" si="7"/>
        <v>2.6999999999999996E-2</v>
      </c>
      <c r="K57" s="34">
        <f t="shared" si="8"/>
        <v>4.7E-2</v>
      </c>
      <c r="L57" s="33">
        <f t="shared" si="9"/>
        <v>162987.92677685892</v>
      </c>
      <c r="M57" s="33">
        <f t="shared" si="10"/>
        <v>234269.44134262536</v>
      </c>
      <c r="N57" s="33">
        <f t="shared" si="11"/>
        <v>114061.89844008897</v>
      </c>
      <c r="O57" s="33">
        <f t="shared" si="12"/>
        <v>237837.11840934493</v>
      </c>
      <c r="P57" s="33">
        <f t="shared" si="13"/>
        <v>112100.19013660538</v>
      </c>
    </row>
    <row r="58" spans="1:16" ht="14.4" thickBot="1" x14ac:dyDescent="0.3">
      <c r="A58" s="38">
        <v>49</v>
      </c>
      <c r="B58" s="37">
        <v>0.02</v>
      </c>
      <c r="C58" s="37">
        <v>3.6999999999999998E-2</v>
      </c>
      <c r="D58" s="36">
        <v>223246</v>
      </c>
      <c r="E58" s="36">
        <v>226646</v>
      </c>
      <c r="F58" s="36">
        <v>230612</v>
      </c>
      <c r="G58" s="35"/>
      <c r="J58" s="34">
        <f t="shared" si="7"/>
        <v>2.6999999999999996E-2</v>
      </c>
      <c r="K58" s="34">
        <f t="shared" si="8"/>
        <v>4.7E-2</v>
      </c>
      <c r="L58" s="33">
        <f t="shared" si="9"/>
        <v>143394.77633753806</v>
      </c>
      <c r="M58" s="33">
        <f t="shared" si="10"/>
        <v>208114.27737881028</v>
      </c>
      <c r="N58" s="33">
        <f t="shared" si="11"/>
        <v>99391.839524362003</v>
      </c>
      <c r="O58" s="33">
        <f t="shared" si="12"/>
        <v>211283.62651247697</v>
      </c>
      <c r="P58" s="33">
        <f t="shared" si="13"/>
        <v>97682.399523568834</v>
      </c>
    </row>
    <row r="59" spans="1:16" ht="14.4" thickBot="1" x14ac:dyDescent="0.3">
      <c r="A59" s="38">
        <v>50</v>
      </c>
      <c r="B59" s="37">
        <v>0.02</v>
      </c>
      <c r="C59" s="37">
        <v>3.6999999999999998E-2</v>
      </c>
      <c r="D59" s="36">
        <v>189043</v>
      </c>
      <c r="E59" s="36">
        <v>191922</v>
      </c>
      <c r="F59" s="36">
        <v>195281</v>
      </c>
      <c r="G59" s="35"/>
      <c r="J59" s="34">
        <f t="shared" si="7"/>
        <v>2.6999999999999996E-2</v>
      </c>
      <c r="K59" s="34">
        <f t="shared" si="8"/>
        <v>4.7E-2</v>
      </c>
      <c r="L59" s="33">
        <f t="shared" si="9"/>
        <v>125386.40048868657</v>
      </c>
      <c r="M59" s="33">
        <f t="shared" si="10"/>
        <v>183750.06356944513</v>
      </c>
      <c r="N59" s="33">
        <f t="shared" si="11"/>
        <v>86079.483282181085</v>
      </c>
      <c r="O59" s="33">
        <f t="shared" si="12"/>
        <v>186548.28448230313</v>
      </c>
      <c r="P59" s="33">
        <f t="shared" si="13"/>
        <v>84599.0523474683</v>
      </c>
    </row>
    <row r="60" spans="1:16" x14ac:dyDescent="0.25">
      <c r="J60" s="34">
        <f t="shared" si="7"/>
        <v>2.6999999999999996E-2</v>
      </c>
      <c r="K60" s="34">
        <f t="shared" si="8"/>
        <v>4.7E-2</v>
      </c>
      <c r="L60" s="33">
        <f t="shared" si="9"/>
        <v>108937.99189725095</v>
      </c>
      <c r="M60" s="33">
        <f t="shared" si="10"/>
        <v>161199.83970939188</v>
      </c>
      <c r="N60" s="33">
        <f t="shared" si="11"/>
        <v>74073.096060372831</v>
      </c>
      <c r="O60" s="33">
        <f t="shared" si="12"/>
        <v>163654.70768440465</v>
      </c>
      <c r="P60" s="33">
        <f t="shared" si="13"/>
        <v>72799.18264644187</v>
      </c>
    </row>
    <row r="61" spans="1:16" x14ac:dyDescent="0.25">
      <c r="J61" s="34">
        <f t="shared" si="7"/>
        <v>2.6999999999999996E-2</v>
      </c>
      <c r="K61" s="34">
        <f t="shared" si="8"/>
        <v>4.7E-2</v>
      </c>
      <c r="L61" s="33">
        <f t="shared" si="9"/>
        <v>93993.267061620849</v>
      </c>
      <c r="M61" s="33">
        <f t="shared" si="10"/>
        <v>140439.78481555474</v>
      </c>
      <c r="N61" s="33">
        <f t="shared" si="11"/>
        <v>63301.039206143192</v>
      </c>
      <c r="O61" s="33">
        <f t="shared" si="12"/>
        <v>142578.55053236129</v>
      </c>
      <c r="P61" s="33">
        <f t="shared" si="13"/>
        <v>62212.257057710071</v>
      </c>
    </row>
    <row r="62" spans="1:16" x14ac:dyDescent="0.25">
      <c r="J62" s="34">
        <f t="shared" si="7"/>
        <v>2.6999999999999996E-2</v>
      </c>
      <c r="K62" s="34">
        <f t="shared" si="8"/>
        <v>4.7E-2</v>
      </c>
      <c r="L62" s="33">
        <f t="shared" si="9"/>
        <v>80487.820825700503</v>
      </c>
      <c r="M62" s="33">
        <f t="shared" si="10"/>
        <v>121431.58357030372</v>
      </c>
      <c r="N62" s="33">
        <f t="shared" si="11"/>
        <v>53687.85910849311</v>
      </c>
      <c r="O62" s="33">
        <f t="shared" si="12"/>
        <v>123280.93854882327</v>
      </c>
      <c r="P62" s="33">
        <f t="shared" si="13"/>
        <v>52764.454969927254</v>
      </c>
    </row>
    <row r="63" spans="1:16" x14ac:dyDescent="0.25">
      <c r="J63" s="34">
        <f t="shared" si="7"/>
        <v>2.6999999999999996E-2</v>
      </c>
      <c r="K63" s="34">
        <f t="shared" si="8"/>
        <v>4.7E-2</v>
      </c>
      <c r="L63" s="33">
        <f t="shared" si="9"/>
        <v>68361.248949756235</v>
      </c>
      <c r="M63" s="33">
        <f t="shared" si="10"/>
        <v>104140.50482113785</v>
      </c>
      <c r="N63" s="33">
        <f t="shared" si="11"/>
        <v>45163.506457600932</v>
      </c>
      <c r="O63" s="33">
        <f t="shared" si="12"/>
        <v>105726.55083316882</v>
      </c>
      <c r="P63" s="33">
        <f t="shared" si="13"/>
        <v>44386.750352480434</v>
      </c>
    </row>
    <row r="64" spans="1:16" x14ac:dyDescent="0.25">
      <c r="J64" s="34">
        <f t="shared" si="7"/>
        <v>2.6999999999999996E-2</v>
      </c>
      <c r="K64" s="34">
        <f t="shared" si="8"/>
        <v>4.7E-2</v>
      </c>
      <c r="L64" s="33">
        <f t="shared" si="9"/>
        <v>57555.193222240872</v>
      </c>
      <c r="M64" s="33">
        <f t="shared" si="10"/>
        <v>88532.572708321604</v>
      </c>
      <c r="N64" s="33">
        <f t="shared" si="11"/>
        <v>37661.183450787728</v>
      </c>
      <c r="O64" s="33">
        <f t="shared" si="12"/>
        <v>89880.79490802584</v>
      </c>
      <c r="P64" s="33">
        <f t="shared" si="13"/>
        <v>37013.482866027261</v>
      </c>
    </row>
    <row r="65" spans="10:16" x14ac:dyDescent="0.25">
      <c r="J65" s="34">
        <f t="shared" si="7"/>
        <v>2.6999999999999996E-2</v>
      </c>
      <c r="K65" s="34">
        <f t="shared" si="8"/>
        <v>4.7E-2</v>
      </c>
      <c r="L65" s="33">
        <f t="shared" si="9"/>
        <v>48000.515457224858</v>
      </c>
      <c r="M65" s="33">
        <f t="shared" si="10"/>
        <v>74554.424818249274</v>
      </c>
      <c r="N65" s="33">
        <f t="shared" si="11"/>
        <v>31109.098883843257</v>
      </c>
      <c r="O65" s="33">
        <f t="shared" si="12"/>
        <v>75689.668354916372</v>
      </c>
      <c r="P65" s="33">
        <f t="shared" si="13"/>
        <v>30574.081046771182</v>
      </c>
    </row>
    <row r="66" spans="10:16" x14ac:dyDescent="0.25">
      <c r="J66" s="34">
        <f t="shared" si="7"/>
        <v>2.6999999999999996E-2</v>
      </c>
      <c r="K66" s="34">
        <f t="shared" si="8"/>
        <v>4.7E-2</v>
      </c>
      <c r="L66" s="33">
        <f t="shared" si="9"/>
        <v>39624.861027540908</v>
      </c>
      <c r="M66" s="33">
        <f t="shared" si="10"/>
        <v>62144.456409942075</v>
      </c>
      <c r="N66" s="33">
        <f t="shared" si="11"/>
        <v>25435.552854159079</v>
      </c>
      <c r="O66" s="33">
        <f t="shared" si="12"/>
        <v>63090.906298378162</v>
      </c>
      <c r="P66" s="33">
        <f t="shared" si="13"/>
        <v>24998.119404817349</v>
      </c>
    </row>
    <row r="67" spans="10:16" x14ac:dyDescent="0.25">
      <c r="J67" s="34">
        <f t="shared" si="7"/>
        <v>2.6999999999999996E-2</v>
      </c>
      <c r="K67" s="34">
        <f t="shared" si="8"/>
        <v>4.7E-2</v>
      </c>
      <c r="L67" s="33">
        <f t="shared" si="9"/>
        <v>32356.809919904859</v>
      </c>
      <c r="M67" s="33">
        <f t="shared" si="10"/>
        <v>51239.969717516331</v>
      </c>
      <c r="N67" s="33">
        <f t="shared" si="11"/>
        <v>20571.813957536451</v>
      </c>
      <c r="O67" s="33">
        <f t="shared" si="12"/>
        <v>52020.320604969078</v>
      </c>
      <c r="P67" s="33">
        <f t="shared" si="13"/>
        <v>20217.961185974626</v>
      </c>
    </row>
  </sheetData>
  <mergeCells count="5">
    <mergeCell ref="B6:C6"/>
    <mergeCell ref="D6:F6"/>
    <mergeCell ref="A7:A9"/>
    <mergeCell ref="B7:B9"/>
    <mergeCell ref="C7:C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 a, b </vt:lpstr>
      <vt:lpstr>5a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Lim Fat</dc:creator>
  <cp:lastModifiedBy>A Zionce</cp:lastModifiedBy>
  <dcterms:created xsi:type="dcterms:W3CDTF">2021-05-03T01:54:00Z</dcterms:created>
  <dcterms:modified xsi:type="dcterms:W3CDTF">2022-02-02T21:27:25Z</dcterms:modified>
</cp:coreProperties>
</file>