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M:\Education\Exams\0-Examinations\Exams\2021\S21\"/>
    </mc:Choice>
  </mc:AlternateContent>
  <xr:revisionPtr revIDLastSave="0" documentId="13_ncr:1_{5CBD35DF-39AA-4077-90E8-EDC232DA4E09}" xr6:coauthVersionLast="45" xr6:coauthVersionMax="45" xr10:uidLastSave="{00000000-0000-0000-0000-000000000000}"/>
  <bookViews>
    <workbookView xWindow="22932" yWindow="-108" windowWidth="23256" windowHeight="12576" xr2:uid="{00000000-000D-0000-FFFF-FFFF00000000}"/>
  </bookViews>
  <sheets>
    <sheet name="Q1" sheetId="1" r:id="rId1"/>
    <sheet name="Q2" sheetId="3" r:id="rId2"/>
    <sheet name="Q3" sheetId="4" r:id="rId3"/>
    <sheet name="Q4" sheetId="5" r:id="rId4"/>
    <sheet name="Q5" sheetId="7" r:id="rId5"/>
    <sheet name="Q6" sheetId="8" r:id="rId6"/>
    <sheet name="Thunderball Charts" sheetId="6" r:id="rId7"/>
  </sheets>
  <definedNames>
    <definedName name="_xlnm._FilterDatabase" localSheetId="6" hidden="1">'Thunderball Charts'!$BE$6:$BR$54</definedName>
    <definedName name="_Hlk32767325" localSheetId="1">'Q2'!$A$26</definedName>
    <definedName name="valuevx">42.314159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6" l="1"/>
  <c r="M29" i="6" s="1"/>
  <c r="L28" i="6"/>
  <c r="M28" i="6" s="1"/>
  <c r="L27" i="6"/>
  <c r="M27" i="6" s="1"/>
  <c r="L26" i="6"/>
  <c r="V25" i="6"/>
  <c r="U25" i="6"/>
  <c r="P25" i="6"/>
  <c r="L25" i="6"/>
  <c r="K25" i="6" s="1"/>
  <c r="V24" i="6"/>
  <c r="U24" i="6"/>
  <c r="P24" i="6"/>
  <c r="L24" i="6"/>
  <c r="K24" i="6" s="1"/>
  <c r="V23" i="6"/>
  <c r="U23" i="6"/>
  <c r="P23" i="6"/>
  <c r="V22" i="6"/>
  <c r="U22" i="6"/>
  <c r="P22" i="6"/>
  <c r="L22" i="6"/>
  <c r="K22" i="6" s="1"/>
  <c r="V21" i="6"/>
  <c r="U21" i="6"/>
  <c r="P21" i="6"/>
  <c r="V20" i="6"/>
  <c r="U20" i="6"/>
  <c r="P20" i="6"/>
  <c r="L20" i="6"/>
  <c r="V19" i="6"/>
  <c r="U19" i="6"/>
  <c r="P19" i="6"/>
  <c r="V18" i="6"/>
  <c r="U18" i="6"/>
  <c r="P18" i="6"/>
  <c r="L18" i="6"/>
  <c r="V17" i="6"/>
  <c r="U17" i="6"/>
  <c r="P17" i="6"/>
  <c r="V16" i="6"/>
  <c r="U16" i="6"/>
  <c r="P16" i="6"/>
  <c r="L16" i="6"/>
  <c r="K16" i="6" s="1"/>
  <c r="J16" i="6"/>
  <c r="J17" i="6" s="1"/>
  <c r="J18" i="6" s="1"/>
  <c r="J19" i="6" s="1"/>
  <c r="J20" i="6" s="1"/>
  <c r="J21" i="6" s="1"/>
  <c r="J22" i="6" s="1"/>
  <c r="J23" i="6" s="1"/>
  <c r="J24" i="6" s="1"/>
  <c r="J25" i="6" s="1"/>
  <c r="J26" i="6" s="1"/>
  <c r="J27" i="6" s="1"/>
  <c r="V15" i="6"/>
  <c r="U15" i="6"/>
  <c r="P15" i="6"/>
  <c r="L15" i="6"/>
  <c r="K15" i="6" s="1"/>
  <c r="V14" i="6"/>
  <c r="U14" i="6"/>
  <c r="K27" i="6" l="1"/>
  <c r="K26" i="6"/>
  <c r="K20" i="6"/>
  <c r="K18" i="6"/>
  <c r="K19" i="6" s="1"/>
  <c r="K28" i="6"/>
  <c r="K29" i="6"/>
  <c r="N28" i="6"/>
  <c r="G28" i="6"/>
  <c r="N27" i="6"/>
  <c r="N29" i="6"/>
  <c r="G29" i="6"/>
  <c r="L17" i="6"/>
  <c r="K17" i="6" s="1"/>
  <c r="L21" i="6"/>
  <c r="K21" i="6" s="1"/>
  <c r="M15" i="6"/>
  <c r="M16" i="6"/>
  <c r="M18" i="6"/>
  <c r="M20" i="6"/>
  <c r="M22" i="6"/>
  <c r="M24" i="6"/>
  <c r="M25" i="6"/>
  <c r="L19" i="6"/>
  <c r="L23" i="6"/>
  <c r="K23" i="6" s="1"/>
  <c r="G25" i="6" l="1"/>
  <c r="N25" i="6"/>
  <c r="M26" i="6"/>
  <c r="N18" i="6"/>
  <c r="M19" i="6"/>
  <c r="G19" i="6" s="1"/>
  <c r="O27" i="6"/>
  <c r="N24" i="6"/>
  <c r="G16" i="6"/>
  <c r="N16" i="6"/>
  <c r="M17" i="6"/>
  <c r="G17" i="6" s="1"/>
  <c r="N20" i="6"/>
  <c r="M21" i="6"/>
  <c r="G21" i="6" s="1"/>
  <c r="N22" i="6"/>
  <c r="M23" i="6"/>
  <c r="G23" i="6" s="1"/>
  <c r="G15" i="6"/>
  <c r="N15" i="6"/>
  <c r="H29" i="6"/>
  <c r="O29" i="6"/>
  <c r="I29" i="6" s="1"/>
  <c r="O28" i="6"/>
  <c r="H28" i="6"/>
  <c r="I28" i="6" l="1"/>
  <c r="G20" i="6"/>
  <c r="O16" i="6"/>
  <c r="N17" i="6"/>
  <c r="H17" i="6" s="1"/>
  <c r="H16" i="6"/>
  <c r="G18" i="6"/>
  <c r="O22" i="6"/>
  <c r="N23" i="6"/>
  <c r="H23" i="6" s="1"/>
  <c r="O24" i="6"/>
  <c r="O25" i="6"/>
  <c r="N26" i="6"/>
  <c r="H25" i="6"/>
  <c r="O20" i="6"/>
  <c r="N21" i="6"/>
  <c r="H21" i="6" s="1"/>
  <c r="H20" i="6"/>
  <c r="G26" i="6"/>
  <c r="G27" i="6"/>
  <c r="O15" i="6"/>
  <c r="I15" i="6" s="1"/>
  <c r="H15" i="6"/>
  <c r="G22" i="6"/>
  <c r="G24" i="6"/>
  <c r="O18" i="6"/>
  <c r="H18" i="6"/>
  <c r="N19" i="6"/>
  <c r="H19" i="6" s="1"/>
  <c r="H22" i="6" l="1"/>
  <c r="H26" i="6"/>
  <c r="H27" i="6"/>
  <c r="O19" i="6"/>
  <c r="I19" i="6" s="1"/>
  <c r="O26" i="6"/>
  <c r="I25" i="6"/>
  <c r="O21" i="6"/>
  <c r="I21" i="6" s="1"/>
  <c r="H24" i="6"/>
  <c r="O23" i="6"/>
  <c r="I23" i="6" s="1"/>
  <c r="O17" i="6"/>
  <c r="I17" i="6" s="1"/>
  <c r="I16" i="6"/>
  <c r="I18" i="6" l="1"/>
  <c r="I22" i="6"/>
  <c r="I24" i="6"/>
  <c r="I20" i="6"/>
  <c r="I26" i="6"/>
  <c r="I27" i="6"/>
</calcChain>
</file>

<file path=xl/sharedStrings.xml><?xml version="1.0" encoding="utf-8"?>
<sst xmlns="http://schemas.openxmlformats.org/spreadsheetml/2006/main" count="196" uniqueCount="136">
  <si>
    <t>Question 2</t>
  </si>
  <si>
    <t>ANSWER</t>
  </si>
  <si>
    <t>(b)</t>
  </si>
  <si>
    <t>(c)</t>
  </si>
  <si>
    <t>You are given the following policy information, including the latest coverage date through which premium has been paid.</t>
  </si>
  <si>
    <t>Policy Number</t>
  </si>
  <si>
    <t>Annual Premium</t>
  </si>
  <si>
    <t>Premium Mode</t>
  </si>
  <si>
    <t>Issue Date</t>
  </si>
  <si>
    <r>
      <t>Paid-Through</t>
    </r>
    <r>
      <rPr>
        <sz val="12"/>
        <color rgb="FFFF0000"/>
        <rFont val="Times New Roman"/>
        <family val="1"/>
      </rPr>
      <t xml:space="preserve"> </t>
    </r>
    <r>
      <rPr>
        <sz val="12"/>
        <color rgb="FF000000"/>
        <rFont val="Times New Roman"/>
        <family val="1"/>
      </rPr>
      <t>Date</t>
    </r>
  </si>
  <si>
    <t>Monthly</t>
  </si>
  <si>
    <t>Annual</t>
  </si>
  <si>
    <t>Semi-annual</t>
  </si>
  <si>
    <r>
      <t>(</t>
    </r>
    <r>
      <rPr>
        <i/>
        <sz val="12"/>
        <color theme="1"/>
        <rFont val="Times New Roman"/>
        <family val="1"/>
      </rPr>
      <t>2 points</t>
    </r>
    <r>
      <rPr>
        <sz val="12"/>
        <color theme="1"/>
        <rFont val="Times New Roman"/>
        <family val="1"/>
      </rPr>
      <t>)</t>
    </r>
    <r>
      <rPr>
        <i/>
        <sz val="12"/>
        <color theme="1"/>
        <rFont val="Times New Roman"/>
        <family val="1"/>
      </rPr>
      <t xml:space="preserve">  </t>
    </r>
    <r>
      <rPr>
        <sz val="12"/>
        <color theme="1"/>
        <rFont val="Times New Roman"/>
        <family val="1"/>
      </rPr>
      <t>Calculate each type of premium reserve that should be held as of 12/31/2020 for each policy.  Show your work.</t>
    </r>
  </si>
  <si>
    <t>Question 1</t>
  </si>
  <si>
    <t>Employer A has an experience rating refund (ERR) provision in its contract.  The future experience of Employer A through the end of its rate guarantee period is projected as follows:</t>
  </si>
  <si>
    <r>
      <t>·</t>
    </r>
    <r>
      <rPr>
        <sz val="7"/>
        <color theme="1"/>
        <rFont val="Times New Roman"/>
        <family val="1"/>
      </rPr>
      <t xml:space="preserve">         </t>
    </r>
    <r>
      <rPr>
        <sz val="11"/>
        <color theme="1"/>
        <rFont val="Calibri"/>
        <family val="2"/>
        <scheme val="minor"/>
      </rPr>
      <t>Premium: $1,000,000</t>
    </r>
  </si>
  <si>
    <r>
      <t>·</t>
    </r>
    <r>
      <rPr>
        <sz val="7"/>
        <color theme="1"/>
        <rFont val="Times New Roman"/>
        <family val="1"/>
      </rPr>
      <t xml:space="preserve">         </t>
    </r>
    <r>
      <rPr>
        <sz val="11"/>
        <color theme="1"/>
        <rFont val="Calibri"/>
        <family val="2"/>
        <scheme val="minor"/>
      </rPr>
      <t>Expense Premium: $300,000</t>
    </r>
  </si>
  <si>
    <r>
      <t>·</t>
    </r>
    <r>
      <rPr>
        <sz val="7"/>
        <color theme="1"/>
        <rFont val="Times New Roman"/>
        <family val="1"/>
      </rPr>
      <t xml:space="preserve">         </t>
    </r>
    <r>
      <rPr>
        <sz val="11"/>
        <color theme="1"/>
        <rFont val="Calibri"/>
        <family val="2"/>
        <scheme val="minor"/>
      </rPr>
      <t>Profit Charges: $10,000</t>
    </r>
  </si>
  <si>
    <r>
      <t>·</t>
    </r>
    <r>
      <rPr>
        <sz val="7"/>
        <color theme="1"/>
        <rFont val="Times New Roman"/>
        <family val="1"/>
      </rPr>
      <t xml:space="preserve">         </t>
    </r>
    <r>
      <rPr>
        <sz val="11"/>
        <color theme="1"/>
        <rFont val="Calibri"/>
        <family val="2"/>
        <scheme val="minor"/>
      </rPr>
      <t>Policyholder Liabilities on New Claims: $600,000</t>
    </r>
  </si>
  <si>
    <r>
      <t>·</t>
    </r>
    <r>
      <rPr>
        <sz val="7"/>
        <color theme="1"/>
        <rFont val="Times New Roman"/>
        <family val="1"/>
      </rPr>
      <t xml:space="preserve">         </t>
    </r>
    <r>
      <rPr>
        <sz val="11"/>
        <color theme="1"/>
        <rFont val="Calibri"/>
        <family val="2"/>
        <scheme val="minor"/>
      </rPr>
      <t>Interest Credited: $10,000</t>
    </r>
  </si>
  <si>
    <r>
      <t>·</t>
    </r>
    <r>
      <rPr>
        <sz val="7"/>
        <color theme="1"/>
        <rFont val="Times New Roman"/>
        <family val="1"/>
      </rPr>
      <t xml:space="preserve">         </t>
    </r>
    <r>
      <rPr>
        <sz val="11"/>
        <color theme="1"/>
        <rFont val="Calibri"/>
        <family val="2"/>
        <scheme val="minor"/>
      </rPr>
      <t>Interest Required on Existing Policyholder Liabilities: $15,000</t>
    </r>
  </si>
  <si>
    <r>
      <t>·</t>
    </r>
    <r>
      <rPr>
        <sz val="7"/>
        <color theme="1"/>
        <rFont val="Times New Roman"/>
        <family val="1"/>
      </rPr>
      <t xml:space="preserve">         </t>
    </r>
    <r>
      <rPr>
        <sz val="11"/>
        <color theme="1"/>
        <rFont val="Calibri"/>
        <family val="2"/>
        <scheme val="minor"/>
      </rPr>
      <t>Policyholder Margin on Existing Claim Liabilities: $3,000</t>
    </r>
  </si>
  <si>
    <r>
      <t>·</t>
    </r>
    <r>
      <rPr>
        <sz val="7"/>
        <color theme="1"/>
        <rFont val="Times New Roman"/>
        <family val="1"/>
      </rPr>
      <t xml:space="preserve">         </t>
    </r>
    <r>
      <rPr>
        <sz val="11"/>
        <color theme="1"/>
        <rFont val="Calibri"/>
        <family val="2"/>
        <scheme val="minor"/>
      </rPr>
      <t>Policyholder Margin on New Claim Liabilities: $6,000</t>
    </r>
  </si>
  <si>
    <r>
      <t>·</t>
    </r>
    <r>
      <rPr>
        <sz val="7"/>
        <color theme="1"/>
        <rFont val="Times New Roman"/>
        <family val="1"/>
      </rPr>
      <t xml:space="preserve">         </t>
    </r>
    <r>
      <rPr>
        <sz val="11"/>
        <color theme="1"/>
        <rFont val="Calibri"/>
        <family val="2"/>
        <scheme val="minor"/>
      </rPr>
      <t>Policyholder Valuation Expense: $10,000</t>
    </r>
  </si>
  <si>
    <r>
      <t>·</t>
    </r>
    <r>
      <rPr>
        <sz val="7"/>
        <color theme="1"/>
        <rFont val="Times New Roman"/>
        <family val="1"/>
      </rPr>
      <t xml:space="preserve">         </t>
    </r>
    <r>
      <rPr>
        <sz val="11"/>
        <color theme="1"/>
        <rFont val="Calibri"/>
        <family val="2"/>
        <scheme val="minor"/>
      </rPr>
      <t>Claims Administration Charges: $20,000</t>
    </r>
  </si>
  <si>
    <r>
      <t>·</t>
    </r>
    <r>
      <rPr>
        <sz val="7"/>
        <color theme="1"/>
        <rFont val="Times New Roman"/>
        <family val="1"/>
      </rPr>
      <t xml:space="preserve">         </t>
    </r>
    <r>
      <rPr>
        <sz val="11"/>
        <color theme="1"/>
        <rFont val="Calibri"/>
        <family val="2"/>
        <scheme val="minor"/>
      </rPr>
      <t>Discount Rate: 0%</t>
    </r>
  </si>
  <si>
    <t>Employer B has been a policyholder for several years.  You are given the following information on Employer B’s claim reserve development during 2020.  Amounts are in thousands of dollars.</t>
  </si>
  <si>
    <t>Claim Duration</t>
  </si>
  <si>
    <t>Reserve at</t>
  </si>
  <si>
    <t>Actual Claim Payments</t>
  </si>
  <si>
    <t>Valuation Interest Amount</t>
  </si>
  <si>
    <t>5+</t>
  </si>
  <si>
    <r>
      <t>(i)</t>
    </r>
    <r>
      <rPr>
        <sz val="7"/>
        <color theme="1"/>
        <rFont val="Times New Roman"/>
        <family val="1"/>
      </rPr>
      <t xml:space="preserve">                 </t>
    </r>
    <r>
      <rPr>
        <sz val="11"/>
        <color theme="1"/>
        <rFont val="Calibri"/>
        <family val="2"/>
        <scheme val="minor"/>
      </rPr>
      <t xml:space="preserve">For each individual claim duration. </t>
    </r>
  </si>
  <si>
    <r>
      <t>(ii)</t>
    </r>
    <r>
      <rPr>
        <sz val="7"/>
        <color theme="1"/>
        <rFont val="Times New Roman"/>
        <family val="1"/>
      </rPr>
      <t xml:space="preserve">              </t>
    </r>
    <r>
      <rPr>
        <sz val="11"/>
        <color theme="1"/>
        <rFont val="Calibri"/>
        <family val="2"/>
        <scheme val="minor"/>
      </rPr>
      <t>For the lifetime of the policy..</t>
    </r>
  </si>
  <si>
    <t>Show your work and justify your answer.</t>
  </si>
  <si>
    <r>
      <t>·</t>
    </r>
    <r>
      <rPr>
        <sz val="7"/>
        <color theme="1"/>
        <rFont val="Times New Roman"/>
        <family val="1"/>
      </rPr>
      <t xml:space="preserve">         </t>
    </r>
    <r>
      <rPr>
        <sz val="11"/>
        <color theme="1"/>
        <rFont val="Calibri"/>
        <family val="2"/>
        <scheme val="minor"/>
      </rPr>
      <t>50-year-old with an annual salary of $72,000</t>
    </r>
  </si>
  <si>
    <r>
      <t>·</t>
    </r>
    <r>
      <rPr>
        <sz val="7"/>
        <color theme="1"/>
        <rFont val="Times New Roman"/>
        <family val="1"/>
      </rPr>
      <t xml:space="preserve">         </t>
    </r>
    <r>
      <rPr>
        <sz val="11"/>
        <color theme="1"/>
        <rFont val="Calibri"/>
        <family val="2"/>
        <scheme val="minor"/>
      </rPr>
      <t>60-year-old with an annual salary of $96,000</t>
    </r>
  </si>
  <si>
    <t>The benefit terms of this sale are as follows:</t>
  </si>
  <si>
    <r>
      <t>·</t>
    </r>
    <r>
      <rPr>
        <sz val="7"/>
        <color theme="1"/>
        <rFont val="Times New Roman"/>
        <family val="1"/>
      </rPr>
      <t xml:space="preserve">         </t>
    </r>
    <r>
      <rPr>
        <sz val="11"/>
        <color theme="1"/>
        <rFont val="Calibri"/>
        <family val="2"/>
        <scheme val="minor"/>
      </rPr>
      <t>3-month elimination period</t>
    </r>
  </si>
  <si>
    <r>
      <t>·</t>
    </r>
    <r>
      <rPr>
        <sz val="7"/>
        <color theme="1"/>
        <rFont val="Times New Roman"/>
        <family val="1"/>
      </rPr>
      <t xml:space="preserve">         </t>
    </r>
    <r>
      <rPr>
        <sz val="11"/>
        <color theme="1"/>
        <rFont val="Calibri"/>
        <family val="2"/>
        <scheme val="minor"/>
      </rPr>
      <t>3-month benefit period</t>
    </r>
  </si>
  <si>
    <r>
      <t>·</t>
    </r>
    <r>
      <rPr>
        <sz val="7"/>
        <color theme="1"/>
        <rFont val="Times New Roman"/>
        <family val="1"/>
      </rPr>
      <t xml:space="preserve">         </t>
    </r>
    <r>
      <rPr>
        <sz val="11"/>
        <color theme="1"/>
        <rFont val="Calibri"/>
        <family val="2"/>
        <scheme val="minor"/>
      </rPr>
      <t>Benefits are paid at the beginning of the month to disabled individuals.</t>
    </r>
  </si>
  <si>
    <r>
      <t>·</t>
    </r>
    <r>
      <rPr>
        <sz val="7"/>
        <color theme="1"/>
        <rFont val="Times New Roman"/>
        <family val="1"/>
      </rPr>
      <t xml:space="preserve">         </t>
    </r>
    <r>
      <rPr>
        <sz val="11"/>
        <color theme="1"/>
        <rFont val="Calibri"/>
        <family val="2"/>
        <scheme val="minor"/>
      </rPr>
      <t>Benefit payments will be a fixed percentage of the disabled employee’s monthly salary.  The percentage will be the same for both employees.</t>
    </r>
  </si>
  <si>
    <t>The assumed annual interest rate is 4%.</t>
  </si>
  <si>
    <t xml:space="preserve">Reserves are set using the following continuance table: </t>
  </si>
  <si>
    <t>(in months)</t>
  </si>
  <si>
    <t>Number of Disabled Individuals by Claim Duration</t>
  </si>
  <si>
    <t>Age 50 at claim</t>
  </si>
  <si>
    <t>Age 60 at claim</t>
  </si>
  <si>
    <t>Your manager has requested that the maximum possible tabular claim reserve for both employees at any point in time equal $30,000.</t>
  </si>
  <si>
    <r>
      <t>(</t>
    </r>
    <r>
      <rPr>
        <i/>
        <sz val="12"/>
        <color theme="1"/>
        <rFont val="Times New Roman"/>
        <family val="1"/>
      </rPr>
      <t>3 points</t>
    </r>
    <r>
      <rPr>
        <sz val="12"/>
        <color theme="1"/>
        <rFont val="Times New Roman"/>
        <family val="1"/>
      </rPr>
      <t>)  Calculate the fixed percentage of salary that will be offered as a benefit based on your manager’s request. Show your work.</t>
    </r>
  </si>
  <si>
    <t>The startup insurer is about to make its first offer of short-term disability insurance to a company with two employees, as follows:</t>
  </si>
  <si>
    <t>Question 3</t>
  </si>
  <si>
    <t>Company offers 3 EP/BP combinations</t>
  </si>
  <si>
    <t>Exhibit 1 - Claim Reserve Factors</t>
  </si>
  <si>
    <t>Exhibit 2 - Claim Reserve Factors</t>
  </si>
  <si>
    <t>Exhibit 3 - Claim Reserve Factors</t>
  </si>
  <si>
    <t>Exhibit 4 - Claim Reserve Factors</t>
  </si>
  <si>
    <t>Exhibit 2 - Benefits</t>
  </si>
  <si>
    <t>$3,000 Indexed Gross Monthly Benefit to Age 65, Reserves per $1 Benefit, No Diagnosis,</t>
  </si>
  <si>
    <t>Benefit Level</t>
  </si>
  <si>
    <t>Elimination Period (Months)</t>
  </si>
  <si>
    <t>Benefit Period (Years)</t>
  </si>
  <si>
    <t>Three Month Elimination Period, 24 Month Own Occupation Period, 5.0% Discount Rate</t>
  </si>
  <si>
    <t>Six Month Elimination Period, 24 Month Own Occupation Period, 5.0% Discount Rate</t>
  </si>
  <si>
    <t>Age</t>
  </si>
  <si>
    <t>Duration (Months)</t>
  </si>
  <si>
    <t>Male</t>
  </si>
  <si>
    <t>Female</t>
  </si>
  <si>
    <t>Lifetime</t>
  </si>
  <si>
    <t>While claim cost should vary by duration, we are not doing so</t>
  </si>
  <si>
    <t>Exhibit 1 - LTD Continuance Table</t>
  </si>
  <si>
    <t>Duration (months)</t>
  </si>
  <si>
    <t>Age 20</t>
  </si>
  <si>
    <t>Age 30</t>
  </si>
  <si>
    <t>Age 40</t>
  </si>
  <si>
    <t>Age 50</t>
  </si>
  <si>
    <t>Age 60</t>
  </si>
  <si>
    <t>Age 32</t>
  </si>
  <si>
    <t>Age 42</t>
  </si>
  <si>
    <t>Age 52</t>
  </si>
  <si>
    <t>Question 4</t>
  </si>
  <si>
    <t>Mary Smith is a female LTD claimant with a monthly benefit of $3,000.  To set the reserve for her policy, Thunderball Corporation uses the factors from Exhibit 4 of the case study.</t>
  </si>
  <si>
    <t>Mary is age 35 and her claim duration is 48 months.  The present value of Mary’s next 12 monthly payments, discounted for interest and continuance probability, is $34,465.</t>
  </si>
  <si>
    <r>
      <t>(b)</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the probability that Mary will still be an active claimant in one year.  Show your work.</t>
    </r>
  </si>
  <si>
    <t xml:space="preserve">You are an actuarial associate in the Group Life valuation area.  </t>
  </si>
  <si>
    <t>You have been provided the following historical paid claims data.  Based on past experience, all claims are paid within 5 months of incurral.</t>
  </si>
  <si>
    <t>Incurral Year</t>
  </si>
  <si>
    <t>Months Between Incurral and Payment</t>
  </si>
  <si>
    <t>Total Paid Claims</t>
  </si>
  <si>
    <t>Number of Claims Paid</t>
  </si>
  <si>
    <t>You also received the following information splitting recent 2020 claims activity by incurral and paid month.</t>
  </si>
  <si>
    <t>Incurral Month</t>
  </si>
  <si>
    <t>Number of Claims by Paid Month</t>
  </si>
  <si>
    <t>Total Paid Claims Through 12/31/2020</t>
  </si>
  <si>
    <t>Based on recent internal studies, the average annual mortality rate increase is 4% and the average annual wage increase is 3%.  Group life benefit amounts are typically in proportion to wages.</t>
  </si>
  <si>
    <r>
      <t>(a)</t>
    </r>
    <r>
      <rPr>
        <sz val="7"/>
        <color theme="1"/>
        <rFont val="Times New Roman"/>
        <family val="1"/>
      </rPr>
      <t xml:space="preserve">               </t>
    </r>
    <r>
      <rPr>
        <sz val="12"/>
        <color theme="1"/>
        <rFont val="Times New Roman"/>
        <family val="1"/>
      </rPr>
      <t>(</t>
    </r>
    <r>
      <rPr>
        <i/>
        <sz val="12"/>
        <color theme="1"/>
        <rFont val="Times New Roman"/>
        <family val="1"/>
      </rPr>
      <t>2 point</t>
    </r>
    <r>
      <rPr>
        <sz val="12"/>
        <color theme="1"/>
        <rFont val="Times New Roman"/>
        <family val="1"/>
      </rPr>
      <t>)  Recommend completion factors for use in reserving. Show your work.</t>
    </r>
  </si>
  <si>
    <r>
      <t>(b)</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the number of incurred but not paid (IBNP) claims and the IBNP dollar amount for incurral months Oct 2020 to Dec 2020 using the completion factor method.  Show your work.</t>
    </r>
  </si>
  <si>
    <t>Question 5</t>
  </si>
  <si>
    <t>You are given the following about a block of group disability insurance; amounts are in $M:</t>
  </si>
  <si>
    <t>Component of Value</t>
  </si>
  <si>
    <t>Discounted Present Value</t>
  </si>
  <si>
    <t>Adjusted Book Value</t>
  </si>
  <si>
    <t>Present Value of Business In Force at 12/31/2020</t>
  </si>
  <si>
    <t>Cost of Capital Based on 200% of Risk-Based Capital for In Force Business</t>
  </si>
  <si>
    <t>Ten Years of New Business from 12/31/2020</t>
  </si>
  <si>
    <t>Unallocated Expense Related to New Business</t>
  </si>
  <si>
    <t>Cost of Capital Based on 200% of Risk-Based Capital for New Business</t>
  </si>
  <si>
    <t>In addition, you are provided:</t>
  </si>
  <si>
    <r>
      <t>·</t>
    </r>
    <r>
      <rPr>
        <sz val="7"/>
        <color theme="1"/>
        <rFont val="Times New Roman"/>
        <family val="1"/>
      </rPr>
      <t xml:space="preserve">         </t>
    </r>
    <r>
      <rPr>
        <sz val="11"/>
        <color theme="1"/>
        <rFont val="Calibri"/>
        <family val="2"/>
        <scheme val="minor"/>
      </rPr>
      <t xml:space="preserve">Discount Rate of 10% </t>
    </r>
  </si>
  <si>
    <r>
      <t>·</t>
    </r>
    <r>
      <rPr>
        <sz val="7"/>
        <color theme="1"/>
        <rFont val="Times New Roman"/>
        <family val="1"/>
      </rPr>
      <t xml:space="preserve">         </t>
    </r>
    <r>
      <rPr>
        <sz val="11"/>
        <color theme="1"/>
        <rFont val="Calibri"/>
        <family val="2"/>
        <scheme val="minor"/>
      </rPr>
      <t>Tax Rate of 30%</t>
    </r>
  </si>
  <si>
    <r>
      <t>(i)</t>
    </r>
    <r>
      <rPr>
        <sz val="7"/>
        <color theme="1"/>
        <rFont val="Times New Roman"/>
        <family val="1"/>
      </rPr>
      <t xml:space="preserve">                 </t>
    </r>
    <r>
      <rPr>
        <sz val="11"/>
        <color theme="1"/>
        <rFont val="Calibri"/>
        <family val="2"/>
        <scheme val="minor"/>
      </rPr>
      <t xml:space="preserve">Calculate the embedded value of the group disability block as of 12/31/2020.  </t>
    </r>
  </si>
  <si>
    <t>Show your work.</t>
  </si>
  <si>
    <r>
      <t>(ii)</t>
    </r>
    <r>
      <rPr>
        <sz val="7"/>
        <color theme="1"/>
        <rFont val="Times New Roman"/>
        <family val="1"/>
      </rPr>
      <t xml:space="preserve">              </t>
    </r>
    <r>
      <rPr>
        <sz val="11"/>
        <color theme="1"/>
        <rFont val="Calibri"/>
        <family val="2"/>
        <scheme val="minor"/>
      </rPr>
      <t>Calculate the actuarial appraisal value of the group disability block as of 12/31/2020.</t>
    </r>
  </si>
  <si>
    <r>
      <t>(b)</t>
    </r>
    <r>
      <rPr>
        <sz val="7"/>
        <color theme="1"/>
        <rFont val="Times New Roman"/>
        <family val="1"/>
      </rPr>
      <t xml:space="preserve">               </t>
    </r>
    <r>
      <rPr>
        <sz val="11"/>
        <color theme="1"/>
        <rFont val="Calibri"/>
        <family val="2"/>
        <scheme val="minor"/>
      </rPr>
      <t>(</t>
    </r>
    <r>
      <rPr>
        <i/>
        <sz val="11"/>
        <color theme="1"/>
        <rFont val="Calibri"/>
        <family val="2"/>
        <scheme val="minor"/>
      </rPr>
      <t>2 points</t>
    </r>
    <r>
      <rPr>
        <sz val="11"/>
        <color theme="1"/>
        <rFont val="Calibri"/>
        <family val="2"/>
        <scheme val="minor"/>
      </rPr>
      <t>)</t>
    </r>
  </si>
  <si>
    <t xml:space="preserve">Cherry Insurance Company is considering selling their company to Plum Insurance Company.  Cherry has retained you as a consulting actuary and asked you to develop an actuarial appraisal. </t>
  </si>
  <si>
    <t>You will use the following assumptions in your appraisal:</t>
  </si>
  <si>
    <r>
      <t>·</t>
    </r>
    <r>
      <rPr>
        <sz val="7"/>
        <color theme="1"/>
        <rFont val="Times New Roman"/>
        <family val="1"/>
      </rPr>
      <t xml:space="preserve">         </t>
    </r>
    <r>
      <rPr>
        <sz val="11"/>
        <color theme="1"/>
        <rFont val="Calibri"/>
        <family val="2"/>
        <scheme val="minor"/>
      </rPr>
      <t>2020 premium was $9,000,000.</t>
    </r>
  </si>
  <si>
    <r>
      <t>·</t>
    </r>
    <r>
      <rPr>
        <sz val="7"/>
        <color theme="1"/>
        <rFont val="Times New Roman"/>
        <family val="1"/>
      </rPr>
      <t xml:space="preserve">         </t>
    </r>
    <r>
      <rPr>
        <sz val="11"/>
        <color theme="1"/>
        <rFont val="Calibri"/>
        <family val="2"/>
        <scheme val="minor"/>
      </rPr>
      <t xml:space="preserve">Cherry has 10,000 members in 2021 and enrollment is projected to grow at 20% each year. </t>
    </r>
  </si>
  <si>
    <r>
      <t>·</t>
    </r>
    <r>
      <rPr>
        <sz val="7"/>
        <color theme="1"/>
        <rFont val="Times New Roman"/>
        <family val="1"/>
      </rPr>
      <t xml:space="preserve">         </t>
    </r>
    <r>
      <rPr>
        <sz val="11"/>
        <color theme="1"/>
        <rFont val="Calibri"/>
        <family val="2"/>
        <scheme val="minor"/>
      </rPr>
      <t>2021 average premium per member per year (PMPY) is $1,000. No growth in premium PMPY is expected.</t>
    </r>
  </si>
  <si>
    <r>
      <t>·</t>
    </r>
    <r>
      <rPr>
        <sz val="7"/>
        <color theme="1"/>
        <rFont val="Times New Roman"/>
        <family val="1"/>
      </rPr>
      <t xml:space="preserve">         </t>
    </r>
    <r>
      <rPr>
        <sz val="11"/>
        <color theme="1"/>
        <rFont val="Calibri"/>
        <family val="2"/>
        <scheme val="minor"/>
      </rPr>
      <t>The target loss ratio is 70%.</t>
    </r>
  </si>
  <si>
    <r>
      <t>·</t>
    </r>
    <r>
      <rPr>
        <sz val="7"/>
        <color theme="1"/>
        <rFont val="Times New Roman"/>
        <family val="1"/>
      </rPr>
      <t xml:space="preserve">         </t>
    </r>
    <r>
      <rPr>
        <sz val="11"/>
        <color theme="1"/>
        <rFont val="Calibri"/>
        <family val="2"/>
        <scheme val="minor"/>
      </rPr>
      <t>Expenses including commissions are 10% of premiums.</t>
    </r>
  </si>
  <si>
    <r>
      <t>·</t>
    </r>
    <r>
      <rPr>
        <sz val="7"/>
        <color theme="1"/>
        <rFont val="Times New Roman"/>
        <family val="1"/>
      </rPr>
      <t xml:space="preserve">         </t>
    </r>
    <r>
      <rPr>
        <sz val="11"/>
        <color theme="1"/>
        <rFont val="Calibri"/>
        <family val="2"/>
        <scheme val="minor"/>
      </rPr>
      <t>The claims reserve under Generally Accepted Accounting Practice (GAAP) accounting is 15% of premium.</t>
    </r>
  </si>
  <si>
    <r>
      <t>·</t>
    </r>
    <r>
      <rPr>
        <sz val="7"/>
        <color theme="1"/>
        <rFont val="Times New Roman"/>
        <family val="1"/>
      </rPr>
      <t xml:space="preserve">         </t>
    </r>
    <r>
      <rPr>
        <sz val="11"/>
        <color theme="1"/>
        <rFont val="Calibri"/>
        <family val="2"/>
        <scheme val="minor"/>
      </rPr>
      <t>The claims reserves under statutory accounting is more conservative at 20% of premium.</t>
    </r>
  </si>
  <si>
    <r>
      <t>·</t>
    </r>
    <r>
      <rPr>
        <sz val="7"/>
        <color theme="1"/>
        <rFont val="Times New Roman"/>
        <family val="1"/>
      </rPr>
      <t xml:space="preserve">         </t>
    </r>
    <r>
      <rPr>
        <sz val="11"/>
        <color theme="1"/>
        <rFont val="Calibri"/>
        <family val="2"/>
        <scheme val="minor"/>
      </rPr>
      <t>Required capital is 10% of premium.</t>
    </r>
  </si>
  <si>
    <r>
      <t>·</t>
    </r>
    <r>
      <rPr>
        <sz val="7"/>
        <color theme="1"/>
        <rFont val="Times New Roman"/>
        <family val="1"/>
      </rPr>
      <t xml:space="preserve">         </t>
    </r>
    <r>
      <rPr>
        <sz val="11"/>
        <color theme="1"/>
        <rFont val="Calibri"/>
        <family val="2"/>
        <scheme val="minor"/>
      </rPr>
      <t>Cherry always holds the minimum required capital, and earns no interest on capital. The capital will not be released at the end of the appraisal projection time horizon.</t>
    </r>
  </si>
  <si>
    <r>
      <t>·</t>
    </r>
    <r>
      <rPr>
        <sz val="7"/>
        <color theme="1"/>
        <rFont val="Times New Roman"/>
        <family val="1"/>
      </rPr>
      <t xml:space="preserve">         </t>
    </r>
    <r>
      <rPr>
        <sz val="11"/>
        <color theme="1"/>
        <rFont val="Calibri"/>
        <family val="2"/>
        <scheme val="minor"/>
      </rPr>
      <t>You will select a discount rate using the Capital Asset Pricing Model and the following information:</t>
    </r>
  </si>
  <si>
    <r>
      <t>o</t>
    </r>
    <r>
      <rPr>
        <sz val="7"/>
        <color theme="1"/>
        <rFont val="Times New Roman"/>
        <family val="1"/>
      </rPr>
      <t xml:space="preserve">   </t>
    </r>
    <r>
      <rPr>
        <sz val="11"/>
        <color theme="1"/>
        <rFont val="Calibri"/>
        <family val="2"/>
        <scheme val="minor"/>
      </rPr>
      <t>Risk free rate = 3%</t>
    </r>
  </si>
  <si>
    <r>
      <t>o</t>
    </r>
    <r>
      <rPr>
        <sz val="7"/>
        <color theme="1"/>
        <rFont val="Times New Roman"/>
        <family val="1"/>
      </rPr>
      <t xml:space="preserve">   </t>
    </r>
    <r>
      <rPr>
        <sz val="11"/>
        <color theme="1"/>
        <rFont val="Calibri"/>
        <family val="2"/>
        <scheme val="minor"/>
      </rPr>
      <t>Beta = 2</t>
    </r>
  </si>
  <si>
    <r>
      <t>o</t>
    </r>
    <r>
      <rPr>
        <sz val="7"/>
        <color theme="1"/>
        <rFont val="Times New Roman"/>
        <family val="1"/>
      </rPr>
      <t xml:space="preserve">   </t>
    </r>
    <r>
      <rPr>
        <sz val="11"/>
        <color theme="1"/>
        <rFont val="Calibri"/>
        <family val="2"/>
        <scheme val="minor"/>
      </rPr>
      <t>Expected market rate of return = 5%</t>
    </r>
  </si>
  <si>
    <r>
      <t>o</t>
    </r>
    <r>
      <rPr>
        <sz val="7"/>
        <color theme="1"/>
        <rFont val="Times New Roman"/>
        <family val="1"/>
      </rPr>
      <t xml:space="preserve">   </t>
    </r>
    <r>
      <rPr>
        <sz val="11"/>
        <color theme="1"/>
        <rFont val="Calibri"/>
        <family val="2"/>
        <scheme val="minor"/>
      </rPr>
      <t>Tax rate = 21%</t>
    </r>
  </si>
  <si>
    <r>
      <t>o</t>
    </r>
    <r>
      <rPr>
        <sz val="7"/>
        <color theme="1"/>
        <rFont val="Times New Roman"/>
        <family val="1"/>
      </rPr>
      <t xml:space="preserve">   </t>
    </r>
    <r>
      <rPr>
        <sz val="11"/>
        <color theme="1"/>
        <rFont val="Calibri"/>
        <family val="2"/>
        <scheme val="minor"/>
      </rPr>
      <t>Cherry has no debt and no investment income.</t>
    </r>
  </si>
  <si>
    <r>
      <t>(c)</t>
    </r>
    <r>
      <rPr>
        <sz val="7"/>
        <color theme="1"/>
        <rFont val="Times New Roman"/>
        <family val="1"/>
      </rPr>
      <t xml:space="preserve">               </t>
    </r>
    <r>
      <rPr>
        <sz val="11"/>
        <color theme="1"/>
        <rFont val="Calibri"/>
        <family val="2"/>
        <scheme val="minor"/>
      </rPr>
      <t>(</t>
    </r>
    <r>
      <rPr>
        <i/>
        <sz val="11"/>
        <color theme="1"/>
        <rFont val="Calibri"/>
        <family val="2"/>
        <scheme val="minor"/>
      </rPr>
      <t>4 points</t>
    </r>
    <r>
      <rPr>
        <sz val="11"/>
        <color theme="1"/>
        <rFont val="Calibri"/>
        <family val="2"/>
        <scheme val="minor"/>
      </rPr>
      <t>)  Calculate the actuarial appraisal value of Cherry as of 12/31/2020 assuming a 3-year time horizon. Show your work.</t>
    </r>
  </si>
  <si>
    <t>Question 6</t>
  </si>
  <si>
    <r>
      <t>(b)</t>
    </r>
    <r>
      <rPr>
        <sz val="7"/>
        <color theme="1"/>
        <rFont val="Times New Roman"/>
        <family val="1"/>
      </rPr>
      <t xml:space="preserve">               </t>
    </r>
    <r>
      <rPr>
        <sz val="11"/>
        <color theme="1"/>
        <rFont val="Calibri"/>
        <family val="2"/>
        <scheme val="minor"/>
      </rPr>
      <t>(</t>
    </r>
    <r>
      <rPr>
        <i/>
        <sz val="11"/>
        <color theme="1"/>
        <rFont val="Calibri"/>
        <family val="2"/>
        <scheme val="minor"/>
      </rPr>
      <t>1 point</t>
    </r>
    <r>
      <rPr>
        <sz val="11"/>
        <color theme="1"/>
        <rFont val="Calibri"/>
        <family val="2"/>
        <scheme val="minor"/>
      </rPr>
      <t>)  Calculate the future ERR liability for Employer A.  Show your work.</t>
    </r>
  </si>
  <si>
    <r>
      <t>(c)</t>
    </r>
    <r>
      <rPr>
        <sz val="7"/>
        <color theme="1"/>
        <rFont val="Times New Roman"/>
        <family val="1"/>
      </rPr>
      <t xml:space="preserve">               </t>
    </r>
    <r>
      <rPr>
        <sz val="11"/>
        <color theme="1"/>
        <rFont val="Calibri"/>
        <family val="2"/>
        <scheme val="minor"/>
      </rPr>
      <t>(</t>
    </r>
    <r>
      <rPr>
        <i/>
        <sz val="11"/>
        <color theme="1"/>
        <rFont val="Calibri"/>
        <family val="2"/>
        <scheme val="minor"/>
      </rPr>
      <t>1 point</t>
    </r>
    <r>
      <rPr>
        <sz val="11"/>
        <color theme="1"/>
        <rFont val="Calibri"/>
        <family val="2"/>
        <scheme val="minor"/>
      </rPr>
      <t>)  Evaluate the adequacy of the claim reserves: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</si>
</sst>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409]d\-mmm\-yyyy;@"/>
  </numFmts>
  <fonts count="15" x14ac:knownFonts="1">
    <font>
      <sz val="11"/>
      <color theme="1"/>
      <name val="Calibri"/>
      <family val="2"/>
      <scheme val="minor"/>
    </font>
    <font>
      <sz val="11"/>
      <color theme="1"/>
      <name val="Calibri"/>
      <family val="2"/>
      <scheme val="minor"/>
    </font>
    <font>
      <sz val="12"/>
      <color theme="1"/>
      <name val="Times New Roman"/>
      <family val="1"/>
    </font>
    <font>
      <sz val="12"/>
      <color rgb="FF000000"/>
      <name val="Times New Roman"/>
      <family val="1"/>
    </font>
    <font>
      <sz val="12"/>
      <color rgb="FFFF0000"/>
      <name val="Times New Roman"/>
      <family val="1"/>
    </font>
    <font>
      <i/>
      <sz val="12"/>
      <color theme="1"/>
      <name val="Times New Roman"/>
      <family val="1"/>
    </font>
    <font>
      <b/>
      <sz val="18"/>
      <color theme="1"/>
      <name val="Calibri"/>
      <family val="2"/>
      <scheme val="minor"/>
    </font>
    <font>
      <sz val="11"/>
      <color theme="1"/>
      <name val="Symbol"/>
      <family val="1"/>
      <charset val="2"/>
    </font>
    <font>
      <sz val="7"/>
      <color theme="1"/>
      <name val="Times New Roman"/>
      <family val="1"/>
    </font>
    <font>
      <i/>
      <sz val="11"/>
      <color theme="1"/>
      <name val="Calibri"/>
      <family val="2"/>
      <scheme val="minor"/>
    </font>
    <font>
      <b/>
      <sz val="12"/>
      <color theme="1"/>
      <name val="Times New Roman"/>
      <family val="1"/>
    </font>
    <font>
      <b/>
      <sz val="18"/>
      <color theme="1"/>
      <name val="Times New Roman"/>
      <family val="1"/>
    </font>
    <font>
      <sz val="11"/>
      <color theme="1"/>
      <name val="Times New Roman"/>
      <family val="1"/>
    </font>
    <font>
      <b/>
      <sz val="11"/>
      <color theme="1"/>
      <name val="Times New Roman"/>
      <family val="1"/>
    </font>
    <font>
      <sz val="11"/>
      <color theme="1"/>
      <name val="Courier New"/>
      <family val="3"/>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indent="5"/>
    </xf>
    <xf numFmtId="0" fontId="0" fillId="0" borderId="0" xfId="0" applyAlignment="1">
      <alignment horizontal="left" vertical="center" indent="5"/>
    </xf>
    <xf numFmtId="0" fontId="2" fillId="2" borderId="0" xfId="0" applyFont="1" applyFill="1" applyAlignment="1">
      <alignment vertical="center"/>
    </xf>
    <xf numFmtId="0" fontId="0" fillId="2" borderId="0" xfId="0" applyFill="1"/>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6"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2" fillId="2" borderId="0" xfId="0" applyFont="1" applyFill="1" applyAlignment="1">
      <alignment horizontal="left" vertical="center" indent="5"/>
    </xf>
    <xf numFmtId="164" fontId="3" fillId="2" borderId="6" xfId="0" applyNumberFormat="1" applyFont="1" applyFill="1" applyBorder="1" applyAlignment="1">
      <alignment horizontal="center" vertical="center"/>
    </xf>
    <xf numFmtId="0" fontId="6" fillId="2" borderId="0" xfId="0" applyFont="1" applyFill="1"/>
    <xf numFmtId="0" fontId="9" fillId="0" borderId="0" xfId="0" applyFont="1" applyAlignment="1">
      <alignment horizontal="left" vertical="center" indent="5"/>
    </xf>
    <xf numFmtId="0" fontId="11" fillId="0" borderId="0" xfId="0" applyFont="1" applyAlignment="1">
      <alignment vertical="center"/>
    </xf>
    <xf numFmtId="0" fontId="6" fillId="2" borderId="0" xfId="0" quotePrefix="1" applyFont="1" applyFill="1" applyAlignment="1">
      <alignment horizontal="left"/>
    </xf>
    <xf numFmtId="0" fontId="7" fillId="2" borderId="0" xfId="0" applyFont="1" applyFill="1" applyAlignment="1">
      <alignment horizontal="left" vertical="center" indent="8"/>
    </xf>
    <xf numFmtId="0" fontId="0" fillId="2" borderId="0" xfId="0" applyFill="1" applyAlignment="1">
      <alignment horizontal="left" vertical="center" indent="5"/>
    </xf>
    <xf numFmtId="0" fontId="10" fillId="2" borderId="8" xfId="0" applyFont="1" applyFill="1" applyBorder="1" applyAlignment="1">
      <alignment horizontal="center" vertical="center"/>
    </xf>
    <xf numFmtId="15" fontId="10" fillId="2" borderId="6"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2" borderId="0" xfId="0" applyFill="1" applyAlignment="1">
      <alignment horizontal="left" vertical="center" indent="10"/>
    </xf>
    <xf numFmtId="0" fontId="2" fillId="2" borderId="0" xfId="0" applyFont="1" applyFill="1" applyAlignment="1">
      <alignment horizontal="left" vertical="center" indent="7"/>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12" fillId="0" borderId="0" xfId="0" applyFont="1"/>
    <xf numFmtId="0" fontId="13" fillId="3" borderId="10" xfId="0" applyFont="1" applyFill="1" applyBorder="1" applyAlignment="1">
      <alignment horizontal="centerContinuous" vertical="center"/>
    </xf>
    <xf numFmtId="0" fontId="13" fillId="3" borderId="9" xfId="0" applyFont="1" applyFill="1" applyBorder="1" applyAlignment="1">
      <alignment horizontal="centerContinuous" vertical="center"/>
    </xf>
    <xf numFmtId="0" fontId="13" fillId="3" borderId="4" xfId="0" applyFont="1" applyFill="1" applyBorder="1" applyAlignment="1">
      <alignment horizontal="centerContinuous" vertical="center"/>
    </xf>
    <xf numFmtId="0" fontId="12" fillId="3" borderId="9" xfId="0" applyFont="1" applyFill="1" applyBorder="1" applyAlignment="1">
      <alignment horizontal="centerContinuous" vertical="center"/>
    </xf>
    <xf numFmtId="0" fontId="12" fillId="3" borderId="4" xfId="0" applyFont="1" applyFill="1" applyBorder="1" applyAlignment="1">
      <alignment horizontal="centerContinuous" vertical="center"/>
    </xf>
    <xf numFmtId="0" fontId="12" fillId="0" borderId="11" xfId="0" applyFont="1" applyBorder="1"/>
    <xf numFmtId="0" fontId="12" fillId="0" borderId="0" xfId="0" applyFont="1" applyBorder="1"/>
    <xf numFmtId="0" fontId="12" fillId="0" borderId="12" xfId="0" applyFont="1" applyBorder="1"/>
    <xf numFmtId="0" fontId="12" fillId="0" borderId="11" xfId="0" applyFont="1" applyBorder="1" applyAlignment="1">
      <alignment horizontal="center" wrapText="1"/>
    </xf>
    <xf numFmtId="0" fontId="12" fillId="0" borderId="0" xfId="0" applyFont="1" applyBorder="1" applyAlignment="1">
      <alignment horizontal="center" wrapText="1"/>
    </xf>
    <xf numFmtId="0" fontId="12" fillId="0" borderId="12" xfId="0" applyFont="1" applyBorder="1" applyAlignment="1">
      <alignment horizontal="center" wrapText="1"/>
    </xf>
    <xf numFmtId="0" fontId="12" fillId="0" borderId="11" xfId="0"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43" fontId="12" fillId="0" borderId="0" xfId="1" applyFont="1" applyBorder="1"/>
    <xf numFmtId="43" fontId="12" fillId="0" borderId="12" xfId="1" applyFont="1" applyBorder="1"/>
    <xf numFmtId="0" fontId="12" fillId="0" borderId="13" xfId="0" applyFont="1" applyBorder="1" applyAlignment="1">
      <alignment horizontal="center"/>
    </xf>
    <xf numFmtId="0" fontId="12" fillId="0" borderId="14" xfId="0" applyFont="1" applyBorder="1" applyAlignment="1">
      <alignment horizontal="center"/>
    </xf>
    <xf numFmtId="0" fontId="12" fillId="0" borderId="6" xfId="0" applyFont="1" applyBorder="1" applyAlignment="1">
      <alignment horizontal="center"/>
    </xf>
    <xf numFmtId="0" fontId="13" fillId="3" borderId="15" xfId="0" applyFont="1" applyFill="1" applyBorder="1" applyAlignment="1">
      <alignment horizontal="centerContinuous" vertical="center"/>
    </xf>
    <xf numFmtId="0" fontId="13" fillId="3" borderId="16" xfId="0" applyFont="1" applyFill="1" applyBorder="1" applyAlignment="1">
      <alignment horizontal="centerContinuous" vertical="center"/>
    </xf>
    <xf numFmtId="0" fontId="13" fillId="3" borderId="8" xfId="0" applyFont="1" applyFill="1" applyBorder="1" applyAlignment="1">
      <alignment horizontal="centerContinuous" vertical="center"/>
    </xf>
    <xf numFmtId="0" fontId="12" fillId="0" borderId="17"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18" xfId="0" applyFont="1" applyBorder="1" applyAlignment="1">
      <alignment horizontal="center" wrapText="1"/>
    </xf>
    <xf numFmtId="37" fontId="12" fillId="0" borderId="19" xfId="0" applyNumberFormat="1" applyFont="1" applyBorder="1"/>
    <xf numFmtId="37" fontId="12" fillId="0" borderId="20" xfId="0" applyNumberFormat="1" applyFont="1" applyBorder="1"/>
    <xf numFmtId="37" fontId="12" fillId="0" borderId="21" xfId="0" applyNumberFormat="1" applyFont="1" applyBorder="1"/>
    <xf numFmtId="37" fontId="12" fillId="0" borderId="22" xfId="0" applyNumberFormat="1" applyFont="1" applyBorder="1"/>
    <xf numFmtId="37" fontId="12" fillId="0" borderId="0" xfId="0" applyNumberFormat="1" applyFont="1" applyBorder="1"/>
    <xf numFmtId="37" fontId="12" fillId="0" borderId="12" xfId="0" applyNumberFormat="1" applyFont="1" applyBorder="1"/>
    <xf numFmtId="0" fontId="12" fillId="0" borderId="13" xfId="0" applyFont="1" applyBorder="1"/>
    <xf numFmtId="37" fontId="12" fillId="0" borderId="23" xfId="0" applyNumberFormat="1" applyFont="1" applyBorder="1"/>
    <xf numFmtId="37" fontId="12" fillId="0" borderId="14" xfId="0" applyNumberFormat="1" applyFont="1" applyBorder="1"/>
    <xf numFmtId="37" fontId="12" fillId="0" borderId="6" xfId="0" applyNumberFormat="1" applyFont="1" applyBorder="1"/>
    <xf numFmtId="0" fontId="12" fillId="0" borderId="14" xfId="0" applyFont="1" applyBorder="1"/>
    <xf numFmtId="43" fontId="12" fillId="0" borderId="14" xfId="1" applyFont="1" applyBorder="1"/>
    <xf numFmtId="43" fontId="12" fillId="0" borderId="6" xfId="1" applyFont="1" applyBorder="1"/>
    <xf numFmtId="0" fontId="2" fillId="2" borderId="0" xfId="0" quotePrefix="1" applyFont="1" applyFill="1" applyAlignment="1">
      <alignment horizontal="left" vertical="center" indent="5"/>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6" fontId="2" fillId="2" borderId="6" xfId="0" applyNumberFormat="1" applyFont="1" applyFill="1" applyBorder="1" applyAlignment="1">
      <alignment horizontal="center" vertical="center" wrapText="1"/>
    </xf>
    <xf numFmtId="17" fontId="2" fillId="2" borderId="6" xfId="0" applyNumberFormat="1" applyFont="1" applyFill="1" applyBorder="1" applyAlignment="1">
      <alignment horizontal="center" vertical="center" wrapText="1"/>
    </xf>
    <xf numFmtId="17" fontId="2" fillId="2" borderId="5" xfId="0" applyNumberFormat="1" applyFont="1" applyFill="1" applyBorder="1" applyAlignment="1">
      <alignment horizontal="center" vertical="center" wrapText="1"/>
    </xf>
    <xf numFmtId="0" fontId="3" fillId="2" borderId="5" xfId="0" applyFont="1" applyFill="1" applyBorder="1" applyAlignment="1">
      <alignment vertical="center"/>
    </xf>
    <xf numFmtId="0" fontId="0" fillId="2" borderId="0" xfId="0" quotePrefix="1" applyFill="1" applyAlignment="1">
      <alignment horizontal="left" vertical="center" indent="10"/>
    </xf>
    <xf numFmtId="0" fontId="0" fillId="2" borderId="0" xfId="0" quotePrefix="1" applyFill="1" applyAlignment="1">
      <alignment horizontal="left" vertical="center" indent="5"/>
    </xf>
    <xf numFmtId="0" fontId="14" fillId="2" borderId="0" xfId="0" applyFont="1" applyFill="1" applyAlignment="1">
      <alignment horizontal="left" vertical="center" indent="13"/>
    </xf>
    <xf numFmtId="0" fontId="10" fillId="2" borderId="7" xfId="0" applyFont="1" applyFill="1" applyBorder="1" applyAlignment="1">
      <alignment horizontal="center" vertical="center"/>
    </xf>
    <xf numFmtId="0" fontId="10" fillId="2" borderId="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3" fillId="3" borderId="10" xfId="0" applyFont="1" applyFill="1" applyBorder="1" applyAlignment="1">
      <alignment horizontal="center"/>
    </xf>
    <xf numFmtId="0" fontId="13" fillId="3" borderId="9" xfId="0" applyFont="1" applyFill="1" applyBorder="1" applyAlignment="1">
      <alignment horizontal="center"/>
    </xf>
    <xf numFmtId="0" fontId="13" fillId="3" borderId="4"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workbookViewId="0"/>
  </sheetViews>
  <sheetFormatPr defaultRowHeight="14.4" x14ac:dyDescent="0.3"/>
  <cols>
    <col min="1" max="1" width="14.109375" bestFit="1" customWidth="1"/>
    <col min="2" max="2" width="15.33203125" bestFit="1" customWidth="1"/>
    <col min="3" max="3" width="14.5546875" bestFit="1" customWidth="1"/>
    <col min="4" max="4" width="12.33203125" bestFit="1" customWidth="1"/>
    <col min="5" max="5" width="18" bestFit="1" customWidth="1"/>
  </cols>
  <sheetData>
    <row r="1" spans="1:12" ht="23.4" x14ac:dyDescent="0.45">
      <c r="A1" s="14" t="s">
        <v>14</v>
      </c>
      <c r="B1" s="6"/>
      <c r="C1" s="6"/>
      <c r="D1" s="6"/>
      <c r="E1" s="6"/>
      <c r="F1" s="6"/>
      <c r="G1" s="6"/>
      <c r="H1" s="6"/>
      <c r="I1" s="6"/>
      <c r="J1" s="6"/>
      <c r="K1" s="6"/>
      <c r="L1" s="6"/>
    </row>
    <row r="2" spans="1:12" ht="15.6" x14ac:dyDescent="0.3">
      <c r="A2" s="5" t="s">
        <v>4</v>
      </c>
      <c r="B2" s="6"/>
      <c r="C2" s="6"/>
      <c r="D2" s="6"/>
      <c r="E2" s="6"/>
      <c r="F2" s="6"/>
      <c r="G2" s="6"/>
      <c r="H2" s="6"/>
      <c r="I2" s="6"/>
      <c r="J2" s="6"/>
      <c r="K2" s="6"/>
      <c r="L2" s="6"/>
    </row>
    <row r="3" spans="1:12" ht="16.2" thickBot="1" x14ac:dyDescent="0.35">
      <c r="A3" s="5"/>
      <c r="B3" s="6"/>
      <c r="C3" s="6"/>
      <c r="D3" s="6"/>
      <c r="E3" s="6"/>
      <c r="F3" s="6"/>
      <c r="G3" s="6"/>
      <c r="H3" s="6"/>
      <c r="I3" s="6"/>
      <c r="J3" s="6"/>
      <c r="K3" s="6"/>
      <c r="L3" s="6"/>
    </row>
    <row r="4" spans="1:12" ht="16.2" thickBot="1" x14ac:dyDescent="0.35">
      <c r="A4" s="7" t="s">
        <v>5</v>
      </c>
      <c r="B4" s="8" t="s">
        <v>6</v>
      </c>
      <c r="C4" s="8" t="s">
        <v>7</v>
      </c>
      <c r="D4" s="8" t="s">
        <v>8</v>
      </c>
      <c r="E4" s="8" t="s">
        <v>9</v>
      </c>
      <c r="F4" s="6"/>
      <c r="G4" s="6"/>
      <c r="H4" s="6"/>
      <c r="I4" s="6"/>
      <c r="J4" s="6"/>
      <c r="K4" s="6"/>
      <c r="L4" s="6"/>
    </row>
    <row r="5" spans="1:12" ht="16.2" thickBot="1" x14ac:dyDescent="0.35">
      <c r="A5" s="9">
        <v>1</v>
      </c>
      <c r="B5" s="10">
        <v>2400</v>
      </c>
      <c r="C5" s="11" t="s">
        <v>10</v>
      </c>
      <c r="D5" s="13">
        <v>43466</v>
      </c>
      <c r="E5" s="13">
        <v>44227</v>
      </c>
      <c r="F5" s="6"/>
      <c r="G5" s="6"/>
      <c r="H5" s="6"/>
      <c r="I5" s="6"/>
      <c r="J5" s="6"/>
      <c r="K5" s="6"/>
      <c r="L5" s="6"/>
    </row>
    <row r="6" spans="1:12" ht="16.2" thickBot="1" x14ac:dyDescent="0.35">
      <c r="A6" s="9">
        <v>2</v>
      </c>
      <c r="B6" s="10">
        <v>2000</v>
      </c>
      <c r="C6" s="11" t="s">
        <v>11</v>
      </c>
      <c r="D6" s="13">
        <v>44197</v>
      </c>
      <c r="E6" s="13">
        <v>44561</v>
      </c>
      <c r="F6" s="6"/>
      <c r="G6" s="6"/>
      <c r="H6" s="6"/>
      <c r="I6" s="6"/>
      <c r="J6" s="6"/>
      <c r="K6" s="6"/>
      <c r="L6" s="6"/>
    </row>
    <row r="7" spans="1:12" ht="16.2" thickBot="1" x14ac:dyDescent="0.35">
      <c r="A7" s="9">
        <v>3</v>
      </c>
      <c r="B7" s="10">
        <v>4000</v>
      </c>
      <c r="C7" s="11" t="s">
        <v>12</v>
      </c>
      <c r="D7" s="13">
        <v>43009</v>
      </c>
      <c r="E7" s="13">
        <v>44469</v>
      </c>
      <c r="F7" s="6"/>
      <c r="G7" s="6"/>
      <c r="H7" s="6"/>
      <c r="I7" s="6"/>
      <c r="J7" s="6"/>
      <c r="K7" s="6"/>
      <c r="L7" s="6"/>
    </row>
    <row r="8" spans="1:12" ht="16.2" thickBot="1" x14ac:dyDescent="0.35">
      <c r="A8" s="9">
        <v>4</v>
      </c>
      <c r="B8" s="10">
        <v>2400</v>
      </c>
      <c r="C8" s="11" t="s">
        <v>11</v>
      </c>
      <c r="D8" s="13">
        <v>43405</v>
      </c>
      <c r="E8" s="13">
        <v>44135</v>
      </c>
      <c r="F8" s="6"/>
      <c r="G8" s="6"/>
      <c r="H8" s="6"/>
      <c r="I8" s="6"/>
      <c r="J8" s="6"/>
      <c r="K8" s="6"/>
      <c r="L8" s="6"/>
    </row>
    <row r="9" spans="1:12" ht="15.6" x14ac:dyDescent="0.3">
      <c r="A9" s="12"/>
      <c r="B9" s="6"/>
      <c r="C9" s="6"/>
      <c r="D9" s="6"/>
      <c r="E9" s="6"/>
      <c r="F9" s="6"/>
      <c r="G9" s="6"/>
      <c r="H9" s="6"/>
      <c r="I9" s="6"/>
      <c r="J9" s="6"/>
      <c r="K9" s="6"/>
      <c r="L9" s="6"/>
    </row>
    <row r="10" spans="1:12" ht="15.6" x14ac:dyDescent="0.3">
      <c r="A10" s="12" t="s">
        <v>3</v>
      </c>
      <c r="B10" s="12" t="s">
        <v>13</v>
      </c>
      <c r="C10" s="6"/>
      <c r="D10" s="6"/>
      <c r="E10" s="6"/>
      <c r="F10" s="6"/>
      <c r="G10" s="6"/>
      <c r="H10" s="6"/>
      <c r="I10" s="6"/>
      <c r="J10" s="6"/>
      <c r="K10" s="6"/>
      <c r="L10" s="6"/>
    </row>
    <row r="11" spans="1:12" ht="15.6" x14ac:dyDescent="0.3">
      <c r="A11" s="1" t="s">
        <v>1</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heetViews>
  <sheetFormatPr defaultRowHeight="14.4" x14ac:dyDescent="0.3"/>
  <cols>
    <col min="1" max="1" width="15.6640625" bestFit="1" customWidth="1"/>
    <col min="2" max="2" width="11.5546875" bestFit="1" customWidth="1"/>
    <col min="3" max="3" width="23.5546875" bestFit="1" customWidth="1"/>
    <col min="4" max="4" width="26.88671875" bestFit="1" customWidth="1"/>
    <col min="5" max="5" width="11.5546875" bestFit="1" customWidth="1"/>
  </cols>
  <sheetData>
    <row r="1" spans="1:17" ht="23.4" x14ac:dyDescent="0.45">
      <c r="A1" s="17" t="s">
        <v>0</v>
      </c>
      <c r="B1" s="6"/>
      <c r="C1" s="6"/>
      <c r="D1" s="6"/>
      <c r="E1" s="6"/>
      <c r="F1" s="6"/>
      <c r="G1" s="6"/>
      <c r="H1" s="6"/>
      <c r="I1" s="6"/>
      <c r="J1" s="6"/>
      <c r="K1" s="6"/>
      <c r="L1" s="6"/>
      <c r="M1" s="6"/>
      <c r="N1" s="6"/>
      <c r="O1" s="6"/>
      <c r="P1" s="6"/>
      <c r="Q1" s="6"/>
    </row>
    <row r="2" spans="1:17" ht="15.6" x14ac:dyDescent="0.3">
      <c r="A2" s="5" t="s">
        <v>15</v>
      </c>
      <c r="B2" s="6"/>
      <c r="C2" s="6"/>
      <c r="D2" s="6"/>
      <c r="E2" s="6"/>
      <c r="F2" s="6"/>
      <c r="G2" s="6"/>
      <c r="H2" s="6"/>
      <c r="I2" s="6"/>
      <c r="J2" s="6"/>
      <c r="K2" s="6"/>
      <c r="L2" s="6"/>
      <c r="M2" s="6"/>
      <c r="N2" s="6"/>
      <c r="O2" s="6"/>
      <c r="P2" s="6"/>
      <c r="Q2" s="6"/>
    </row>
    <row r="3" spans="1:17" x14ac:dyDescent="0.3">
      <c r="A3" s="18" t="s">
        <v>16</v>
      </c>
      <c r="B3" s="6"/>
      <c r="C3" s="6"/>
      <c r="D3" s="6"/>
      <c r="E3" s="6"/>
      <c r="F3" s="6"/>
      <c r="G3" s="6"/>
      <c r="H3" s="6"/>
      <c r="I3" s="6"/>
      <c r="J3" s="6"/>
      <c r="K3" s="6"/>
      <c r="L3" s="6"/>
      <c r="M3" s="6"/>
      <c r="N3" s="6"/>
      <c r="O3" s="6"/>
      <c r="P3" s="6"/>
      <c r="Q3" s="6"/>
    </row>
    <row r="4" spans="1:17" x14ac:dyDescent="0.3">
      <c r="A4" s="18" t="s">
        <v>17</v>
      </c>
      <c r="B4" s="6"/>
      <c r="C4" s="6"/>
      <c r="D4" s="6"/>
      <c r="E4" s="6"/>
      <c r="F4" s="6"/>
      <c r="G4" s="6"/>
      <c r="H4" s="6"/>
      <c r="I4" s="6"/>
      <c r="J4" s="6"/>
      <c r="K4" s="6"/>
      <c r="L4" s="6"/>
      <c r="M4" s="6"/>
      <c r="N4" s="6"/>
      <c r="O4" s="6"/>
      <c r="P4" s="6"/>
      <c r="Q4" s="6"/>
    </row>
    <row r="5" spans="1:17" x14ac:dyDescent="0.3">
      <c r="A5" s="18" t="s">
        <v>18</v>
      </c>
      <c r="B5" s="6"/>
      <c r="C5" s="6"/>
      <c r="D5" s="6"/>
      <c r="E5" s="6"/>
      <c r="F5" s="6"/>
      <c r="G5" s="6"/>
      <c r="H5" s="6"/>
      <c r="I5" s="6"/>
      <c r="J5" s="6"/>
      <c r="K5" s="6"/>
      <c r="L5" s="6"/>
      <c r="M5" s="6"/>
      <c r="N5" s="6"/>
      <c r="O5" s="6"/>
      <c r="P5" s="6"/>
      <c r="Q5" s="6"/>
    </row>
    <row r="6" spans="1:17" x14ac:dyDescent="0.3">
      <c r="A6" s="18" t="s">
        <v>19</v>
      </c>
      <c r="B6" s="6"/>
      <c r="C6" s="6"/>
      <c r="D6" s="6"/>
      <c r="E6" s="6"/>
      <c r="F6" s="6"/>
      <c r="G6" s="6"/>
      <c r="H6" s="6"/>
      <c r="I6" s="6"/>
      <c r="J6" s="6"/>
      <c r="K6" s="6"/>
      <c r="L6" s="6"/>
      <c r="M6" s="6"/>
      <c r="N6" s="6"/>
      <c r="O6" s="6"/>
      <c r="P6" s="6"/>
      <c r="Q6" s="6"/>
    </row>
    <row r="7" spans="1:17" x14ac:dyDescent="0.3">
      <c r="A7" s="18" t="s">
        <v>20</v>
      </c>
      <c r="B7" s="6"/>
      <c r="C7" s="6"/>
      <c r="D7" s="6"/>
      <c r="E7" s="6"/>
      <c r="F7" s="6"/>
      <c r="G7" s="6"/>
      <c r="H7" s="6"/>
      <c r="I7" s="6"/>
      <c r="J7" s="6"/>
      <c r="K7" s="6"/>
      <c r="L7" s="6"/>
      <c r="M7" s="6"/>
      <c r="N7" s="6"/>
      <c r="O7" s="6"/>
      <c r="P7" s="6"/>
      <c r="Q7" s="6"/>
    </row>
    <row r="8" spans="1:17" x14ac:dyDescent="0.3">
      <c r="A8" s="18" t="s">
        <v>21</v>
      </c>
      <c r="B8" s="6"/>
      <c r="C8" s="6"/>
      <c r="D8" s="6"/>
      <c r="E8" s="6"/>
      <c r="F8" s="6"/>
      <c r="G8" s="6"/>
      <c r="H8" s="6"/>
      <c r="I8" s="6"/>
      <c r="J8" s="6"/>
      <c r="K8" s="6"/>
      <c r="L8" s="6"/>
      <c r="M8" s="6"/>
      <c r="N8" s="6"/>
      <c r="O8" s="6"/>
      <c r="P8" s="6"/>
      <c r="Q8" s="6"/>
    </row>
    <row r="9" spans="1:17" x14ac:dyDescent="0.3">
      <c r="A9" s="18" t="s">
        <v>22</v>
      </c>
      <c r="B9" s="6"/>
      <c r="C9" s="6"/>
      <c r="D9" s="6"/>
      <c r="E9" s="6"/>
      <c r="F9" s="6"/>
      <c r="G9" s="6"/>
      <c r="H9" s="6"/>
      <c r="I9" s="6"/>
      <c r="J9" s="6"/>
      <c r="K9" s="6"/>
      <c r="L9" s="6"/>
      <c r="M9" s="6"/>
      <c r="N9" s="6"/>
      <c r="O9" s="6"/>
      <c r="P9" s="6"/>
      <c r="Q9" s="6"/>
    </row>
    <row r="10" spans="1:17" x14ac:dyDescent="0.3">
      <c r="A10" s="18" t="s">
        <v>23</v>
      </c>
      <c r="B10" s="6"/>
      <c r="C10" s="6"/>
      <c r="D10" s="6"/>
      <c r="E10" s="6"/>
      <c r="F10" s="6"/>
      <c r="G10" s="6"/>
      <c r="H10" s="6"/>
      <c r="I10" s="6"/>
      <c r="J10" s="6"/>
      <c r="K10" s="6"/>
      <c r="L10" s="6"/>
      <c r="M10" s="6"/>
      <c r="N10" s="6"/>
      <c r="O10" s="6"/>
      <c r="P10" s="6"/>
      <c r="Q10" s="6"/>
    </row>
    <row r="11" spans="1:17" x14ac:dyDescent="0.3">
      <c r="A11" s="18" t="s">
        <v>24</v>
      </c>
      <c r="B11" s="6"/>
      <c r="C11" s="6"/>
      <c r="D11" s="6"/>
      <c r="E11" s="6"/>
      <c r="F11" s="6"/>
      <c r="G11" s="6"/>
      <c r="H11" s="6"/>
      <c r="I11" s="6"/>
      <c r="J11" s="6"/>
      <c r="K11" s="6"/>
      <c r="L11" s="6"/>
      <c r="M11" s="6"/>
      <c r="N11" s="6"/>
      <c r="O11" s="6"/>
      <c r="P11" s="6"/>
      <c r="Q11" s="6"/>
    </row>
    <row r="12" spans="1:17" x14ac:dyDescent="0.3">
      <c r="A12" s="18" t="s">
        <v>25</v>
      </c>
      <c r="B12" s="6"/>
      <c r="C12" s="6"/>
      <c r="D12" s="6"/>
      <c r="E12" s="6"/>
      <c r="F12" s="6"/>
      <c r="G12" s="6"/>
      <c r="H12" s="6"/>
      <c r="I12" s="6"/>
      <c r="J12" s="6"/>
      <c r="K12" s="6"/>
      <c r="L12" s="6"/>
      <c r="M12" s="6"/>
      <c r="N12" s="6"/>
      <c r="O12" s="6"/>
      <c r="P12" s="6"/>
      <c r="Q12" s="6"/>
    </row>
    <row r="13" spans="1:17" x14ac:dyDescent="0.3">
      <c r="A13" s="18" t="s">
        <v>26</v>
      </c>
      <c r="B13" s="6"/>
      <c r="C13" s="6"/>
      <c r="D13" s="6"/>
      <c r="E13" s="6"/>
      <c r="F13" s="6"/>
      <c r="G13" s="6"/>
      <c r="H13" s="6"/>
      <c r="I13" s="6"/>
      <c r="J13" s="6"/>
      <c r="K13" s="6"/>
      <c r="L13" s="6"/>
      <c r="M13" s="6"/>
      <c r="N13" s="6"/>
      <c r="O13" s="6"/>
      <c r="P13" s="6"/>
      <c r="Q13" s="6"/>
    </row>
    <row r="14" spans="1:17" x14ac:dyDescent="0.3">
      <c r="A14" s="19" t="s">
        <v>134</v>
      </c>
      <c r="B14" s="6"/>
      <c r="C14" s="6"/>
      <c r="D14" s="6"/>
      <c r="E14" s="6"/>
      <c r="F14" s="6"/>
      <c r="G14" s="6"/>
      <c r="H14" s="6"/>
      <c r="I14" s="6"/>
      <c r="J14" s="6"/>
      <c r="K14" s="6"/>
      <c r="L14" s="6"/>
      <c r="M14" s="6"/>
      <c r="N14" s="6"/>
      <c r="O14" s="6"/>
      <c r="P14" s="6"/>
      <c r="Q14" s="6"/>
    </row>
    <row r="15" spans="1:17" ht="15.6" x14ac:dyDescent="0.3">
      <c r="A15" s="1" t="s">
        <v>1</v>
      </c>
    </row>
    <row r="16" spans="1:17" x14ac:dyDescent="0.3">
      <c r="A16" s="15"/>
    </row>
    <row r="19" spans="1:14" x14ac:dyDescent="0.3">
      <c r="A19" s="4"/>
    </row>
    <row r="21" spans="1:14" ht="15.6" x14ac:dyDescent="0.3">
      <c r="A21" s="2"/>
    </row>
    <row r="22" spans="1:14" ht="22.8" x14ac:dyDescent="0.3">
      <c r="A22" s="16"/>
    </row>
    <row r="23" spans="1:14" ht="15.6" x14ac:dyDescent="0.3">
      <c r="A23" s="2"/>
    </row>
    <row r="24" spans="1:14" ht="15.6" x14ac:dyDescent="0.3">
      <c r="A24" s="5" t="s">
        <v>27</v>
      </c>
      <c r="B24" s="6"/>
      <c r="C24" s="6"/>
      <c r="D24" s="6"/>
      <c r="E24" s="6"/>
      <c r="F24" s="6"/>
      <c r="G24" s="6"/>
      <c r="H24" s="6"/>
      <c r="I24" s="6"/>
      <c r="J24" s="6"/>
      <c r="K24" s="6"/>
      <c r="L24" s="6"/>
      <c r="M24" s="6"/>
      <c r="N24" s="6"/>
    </row>
    <row r="25" spans="1:14" ht="16.2" thickBot="1" x14ac:dyDescent="0.35">
      <c r="A25" s="5"/>
      <c r="B25" s="6"/>
      <c r="C25" s="6"/>
      <c r="D25" s="6"/>
      <c r="E25" s="6"/>
      <c r="F25" s="6"/>
      <c r="G25" s="6"/>
      <c r="H25" s="6"/>
      <c r="I25" s="6"/>
      <c r="J25" s="6"/>
      <c r="K25" s="6"/>
      <c r="L25" s="6"/>
      <c r="M25" s="6"/>
      <c r="N25" s="6"/>
    </row>
    <row r="26" spans="1:14" ht="15.6" x14ac:dyDescent="0.3">
      <c r="A26" s="80" t="s">
        <v>28</v>
      </c>
      <c r="B26" s="20" t="s">
        <v>29</v>
      </c>
      <c r="C26" s="80" t="s">
        <v>30</v>
      </c>
      <c r="D26" s="80" t="s">
        <v>31</v>
      </c>
      <c r="E26" s="20" t="s">
        <v>29</v>
      </c>
      <c r="F26" s="6"/>
      <c r="G26" s="6"/>
      <c r="H26" s="6"/>
      <c r="I26" s="6"/>
      <c r="J26" s="6"/>
      <c r="K26" s="6"/>
      <c r="L26" s="6"/>
      <c r="M26" s="6"/>
      <c r="N26" s="6"/>
    </row>
    <row r="27" spans="1:14" ht="16.2" thickBot="1" x14ac:dyDescent="0.35">
      <c r="A27" s="81"/>
      <c r="B27" s="21">
        <v>43831</v>
      </c>
      <c r="C27" s="81"/>
      <c r="D27" s="81"/>
      <c r="E27" s="21">
        <v>44196</v>
      </c>
      <c r="F27" s="6"/>
      <c r="G27" s="6"/>
      <c r="H27" s="6"/>
      <c r="I27" s="6"/>
      <c r="J27" s="6"/>
      <c r="K27" s="6"/>
      <c r="L27" s="6"/>
      <c r="M27" s="6"/>
      <c r="N27" s="6"/>
    </row>
    <row r="28" spans="1:14" ht="16.2" thickBot="1" x14ac:dyDescent="0.35">
      <c r="A28" s="22" t="s">
        <v>32</v>
      </c>
      <c r="B28" s="23">
        <v>300</v>
      </c>
      <c r="C28" s="23">
        <v>50</v>
      </c>
      <c r="D28" s="23">
        <v>10</v>
      </c>
      <c r="E28" s="23">
        <v>260</v>
      </c>
      <c r="F28" s="6"/>
      <c r="G28" s="6"/>
      <c r="H28" s="6"/>
      <c r="I28" s="6"/>
      <c r="J28" s="6"/>
      <c r="K28" s="6"/>
      <c r="L28" s="6"/>
      <c r="M28" s="6"/>
      <c r="N28" s="6"/>
    </row>
    <row r="29" spans="1:14" ht="16.2" thickBot="1" x14ac:dyDescent="0.35">
      <c r="A29" s="22">
        <v>4</v>
      </c>
      <c r="B29" s="23">
        <v>140</v>
      </c>
      <c r="C29" s="23">
        <v>25</v>
      </c>
      <c r="D29" s="23">
        <v>4.5999999999999996</v>
      </c>
      <c r="E29" s="23">
        <v>130</v>
      </c>
      <c r="F29" s="6"/>
      <c r="G29" s="6"/>
      <c r="H29" s="6"/>
      <c r="I29" s="6"/>
      <c r="J29" s="6"/>
      <c r="K29" s="6"/>
      <c r="L29" s="6"/>
      <c r="M29" s="6"/>
      <c r="N29" s="6"/>
    </row>
    <row r="30" spans="1:14" ht="16.2" thickBot="1" x14ac:dyDescent="0.35">
      <c r="A30" s="22">
        <v>3</v>
      </c>
      <c r="B30" s="23">
        <v>180</v>
      </c>
      <c r="C30" s="23">
        <v>20</v>
      </c>
      <c r="D30" s="23">
        <v>6.4</v>
      </c>
      <c r="E30" s="23">
        <v>160</v>
      </c>
      <c r="F30" s="6"/>
      <c r="G30" s="6"/>
      <c r="H30" s="6"/>
      <c r="I30" s="6"/>
      <c r="J30" s="6"/>
      <c r="K30" s="6"/>
      <c r="L30" s="6"/>
      <c r="M30" s="6"/>
      <c r="N30" s="6"/>
    </row>
    <row r="31" spans="1:14" ht="16.2" thickBot="1" x14ac:dyDescent="0.35">
      <c r="A31" s="22">
        <v>2</v>
      </c>
      <c r="B31" s="23">
        <v>230</v>
      </c>
      <c r="C31" s="23">
        <v>50</v>
      </c>
      <c r="D31" s="23">
        <v>7.2</v>
      </c>
      <c r="E31" s="23">
        <v>190</v>
      </c>
      <c r="F31" s="6"/>
      <c r="G31" s="6"/>
      <c r="H31" s="6"/>
      <c r="I31" s="6"/>
      <c r="J31" s="6"/>
      <c r="K31" s="6"/>
      <c r="L31" s="6"/>
      <c r="M31" s="6"/>
      <c r="N31" s="6"/>
    </row>
    <row r="32" spans="1:14" ht="16.2" thickBot="1" x14ac:dyDescent="0.35">
      <c r="A32" s="22">
        <v>1</v>
      </c>
      <c r="B32" s="23">
        <v>300</v>
      </c>
      <c r="C32" s="23">
        <v>65</v>
      </c>
      <c r="D32" s="23">
        <v>9.4</v>
      </c>
      <c r="E32" s="23">
        <v>240</v>
      </c>
      <c r="F32" s="6"/>
      <c r="G32" s="6"/>
      <c r="H32" s="6"/>
      <c r="I32" s="6"/>
      <c r="J32" s="6"/>
      <c r="K32" s="6"/>
      <c r="L32" s="6"/>
      <c r="M32" s="6"/>
      <c r="N32" s="6"/>
    </row>
    <row r="33" spans="1:14" x14ac:dyDescent="0.3">
      <c r="A33" s="19" t="s">
        <v>135</v>
      </c>
      <c r="B33" s="6"/>
      <c r="C33" s="6"/>
      <c r="D33" s="6"/>
      <c r="E33" s="6"/>
      <c r="F33" s="6"/>
      <c r="G33" s="6"/>
      <c r="H33" s="6"/>
      <c r="I33" s="6"/>
      <c r="J33" s="6"/>
      <c r="K33" s="6"/>
      <c r="L33" s="6"/>
      <c r="M33" s="6"/>
      <c r="N33" s="6"/>
    </row>
    <row r="34" spans="1:14" x14ac:dyDescent="0.3">
      <c r="A34" s="24" t="s">
        <v>33</v>
      </c>
      <c r="B34" s="6"/>
      <c r="C34" s="6"/>
      <c r="D34" s="6"/>
      <c r="E34" s="6"/>
      <c r="F34" s="6"/>
      <c r="G34" s="6"/>
      <c r="H34" s="6"/>
      <c r="I34" s="6"/>
      <c r="J34" s="6"/>
      <c r="K34" s="6"/>
      <c r="L34" s="6"/>
      <c r="M34" s="6"/>
      <c r="N34" s="6"/>
    </row>
    <row r="35" spans="1:14" x14ac:dyDescent="0.3">
      <c r="A35" s="24" t="s">
        <v>34</v>
      </c>
      <c r="B35" s="6"/>
      <c r="C35" s="6"/>
      <c r="D35" s="6"/>
      <c r="E35" s="6"/>
      <c r="F35" s="6"/>
      <c r="G35" s="6"/>
      <c r="H35" s="6"/>
      <c r="I35" s="6"/>
      <c r="J35" s="6"/>
      <c r="K35" s="6"/>
      <c r="L35" s="6"/>
      <c r="M35" s="6"/>
      <c r="N35" s="6"/>
    </row>
    <row r="36" spans="1:14" x14ac:dyDescent="0.3">
      <c r="A36" s="19" t="s">
        <v>35</v>
      </c>
      <c r="B36" s="6"/>
      <c r="C36" s="6"/>
      <c r="D36" s="6"/>
      <c r="E36" s="6"/>
      <c r="F36" s="6"/>
      <c r="G36" s="6"/>
      <c r="H36" s="6"/>
      <c r="I36" s="6"/>
      <c r="J36" s="6"/>
      <c r="K36" s="6"/>
      <c r="L36" s="6"/>
      <c r="M36" s="6"/>
      <c r="N36" s="6"/>
    </row>
    <row r="37" spans="1:14" ht="15.6" x14ac:dyDescent="0.3">
      <c r="A37" s="1" t="s">
        <v>1</v>
      </c>
    </row>
    <row r="38" spans="1:14" ht="15.6" x14ac:dyDescent="0.3">
      <c r="A38" s="3"/>
    </row>
  </sheetData>
  <mergeCells count="3">
    <mergeCell ref="A26:A27"/>
    <mergeCell ref="C26:C27"/>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7"/>
  <sheetViews>
    <sheetView workbookViewId="0"/>
  </sheetViews>
  <sheetFormatPr defaultRowHeight="14.4" x14ac:dyDescent="0.3"/>
  <sheetData>
    <row r="1" spans="1:16" ht="23.4" x14ac:dyDescent="0.45">
      <c r="A1" s="17" t="s">
        <v>52</v>
      </c>
      <c r="B1" s="6"/>
      <c r="C1" s="6"/>
      <c r="D1" s="6"/>
      <c r="E1" s="6"/>
      <c r="F1" s="6"/>
      <c r="G1" s="6"/>
      <c r="H1" s="6"/>
      <c r="I1" s="6"/>
      <c r="J1" s="6"/>
      <c r="K1" s="6"/>
      <c r="L1" s="6"/>
      <c r="M1" s="6"/>
      <c r="N1" s="6"/>
      <c r="O1" s="6"/>
      <c r="P1" s="6"/>
    </row>
    <row r="2" spans="1:16" ht="15.6" x14ac:dyDescent="0.3">
      <c r="A2" s="5" t="s">
        <v>51</v>
      </c>
      <c r="B2" s="6"/>
      <c r="C2" s="6"/>
      <c r="D2" s="6"/>
      <c r="E2" s="6"/>
      <c r="F2" s="6"/>
      <c r="G2" s="6"/>
      <c r="H2" s="6"/>
      <c r="I2" s="6"/>
      <c r="J2" s="6"/>
      <c r="K2" s="6"/>
      <c r="L2" s="6"/>
      <c r="M2" s="6"/>
      <c r="N2" s="6"/>
      <c r="O2" s="6"/>
      <c r="P2" s="6"/>
    </row>
    <row r="3" spans="1:16" x14ac:dyDescent="0.3">
      <c r="A3" s="18" t="s">
        <v>36</v>
      </c>
      <c r="B3" s="6"/>
      <c r="C3" s="6"/>
      <c r="D3" s="6"/>
      <c r="E3" s="6"/>
      <c r="F3" s="6"/>
      <c r="G3" s="6"/>
      <c r="H3" s="6"/>
      <c r="I3" s="6"/>
      <c r="J3" s="6"/>
      <c r="K3" s="6"/>
      <c r="L3" s="6"/>
      <c r="M3" s="6"/>
      <c r="N3" s="6"/>
      <c r="O3" s="6"/>
      <c r="P3" s="6"/>
    </row>
    <row r="4" spans="1:16" x14ac:dyDescent="0.3">
      <c r="A4" s="18" t="s">
        <v>37</v>
      </c>
      <c r="B4" s="6"/>
      <c r="C4" s="6"/>
      <c r="D4" s="6"/>
      <c r="E4" s="6"/>
      <c r="F4" s="6"/>
      <c r="G4" s="6"/>
      <c r="H4" s="6"/>
      <c r="I4" s="6"/>
      <c r="J4" s="6"/>
      <c r="K4" s="6"/>
      <c r="L4" s="6"/>
      <c r="M4" s="6"/>
      <c r="N4" s="6"/>
      <c r="O4" s="6"/>
      <c r="P4" s="6"/>
    </row>
    <row r="5" spans="1:16" ht="15.6" x14ac:dyDescent="0.3">
      <c r="A5" s="5"/>
      <c r="B5" s="6"/>
      <c r="C5" s="6"/>
      <c r="D5" s="6"/>
      <c r="E5" s="6"/>
      <c r="F5" s="6"/>
      <c r="G5" s="6"/>
      <c r="H5" s="6"/>
      <c r="I5" s="6"/>
      <c r="J5" s="6"/>
      <c r="K5" s="6"/>
      <c r="L5" s="6"/>
      <c r="M5" s="6"/>
      <c r="N5" s="6"/>
      <c r="O5" s="6"/>
      <c r="P5" s="6"/>
    </row>
    <row r="6" spans="1:16" ht="15.6" x14ac:dyDescent="0.3">
      <c r="A6" s="5" t="s">
        <v>38</v>
      </c>
      <c r="B6" s="6"/>
      <c r="C6" s="6"/>
      <c r="D6" s="6"/>
      <c r="E6" s="6"/>
      <c r="F6" s="6"/>
      <c r="G6" s="6"/>
      <c r="H6" s="6"/>
      <c r="I6" s="6"/>
      <c r="J6" s="6"/>
      <c r="K6" s="6"/>
      <c r="L6" s="6"/>
      <c r="M6" s="6"/>
      <c r="N6" s="6"/>
      <c r="O6" s="6"/>
      <c r="P6" s="6"/>
    </row>
    <row r="7" spans="1:16" x14ac:dyDescent="0.3">
      <c r="A7" s="18" t="s">
        <v>39</v>
      </c>
      <c r="B7" s="6"/>
      <c r="C7" s="6"/>
      <c r="D7" s="6"/>
      <c r="E7" s="6"/>
      <c r="F7" s="6"/>
      <c r="G7" s="6"/>
      <c r="H7" s="6"/>
      <c r="I7" s="6"/>
      <c r="J7" s="6"/>
      <c r="K7" s="6"/>
      <c r="L7" s="6"/>
      <c r="M7" s="6"/>
      <c r="N7" s="6"/>
      <c r="O7" s="6"/>
      <c r="P7" s="6"/>
    </row>
    <row r="8" spans="1:16" x14ac:dyDescent="0.3">
      <c r="A8" s="18" t="s">
        <v>40</v>
      </c>
      <c r="B8" s="6"/>
      <c r="C8" s="6"/>
      <c r="D8" s="6"/>
      <c r="E8" s="6"/>
      <c r="F8" s="6"/>
      <c r="G8" s="6"/>
      <c r="H8" s="6"/>
      <c r="I8" s="6"/>
      <c r="J8" s="6"/>
      <c r="K8" s="6"/>
      <c r="L8" s="6"/>
      <c r="M8" s="6"/>
      <c r="N8" s="6"/>
      <c r="O8" s="6"/>
      <c r="P8" s="6"/>
    </row>
    <row r="9" spans="1:16" x14ac:dyDescent="0.3">
      <c r="A9" s="18" t="s">
        <v>41</v>
      </c>
      <c r="B9" s="6"/>
      <c r="C9" s="6"/>
      <c r="D9" s="6"/>
      <c r="E9" s="6"/>
      <c r="F9" s="6"/>
      <c r="G9" s="6"/>
      <c r="H9" s="6"/>
      <c r="I9" s="6"/>
      <c r="J9" s="6"/>
      <c r="K9" s="6"/>
      <c r="L9" s="6"/>
      <c r="M9" s="6"/>
      <c r="N9" s="6"/>
      <c r="O9" s="6"/>
      <c r="P9" s="6"/>
    </row>
    <row r="10" spans="1:16" x14ac:dyDescent="0.3">
      <c r="A10" s="18" t="s">
        <v>42</v>
      </c>
      <c r="B10" s="6"/>
      <c r="C10" s="6"/>
      <c r="D10" s="6"/>
      <c r="E10" s="6"/>
      <c r="F10" s="6"/>
      <c r="G10" s="6"/>
      <c r="H10" s="6"/>
      <c r="I10" s="6"/>
      <c r="J10" s="6"/>
      <c r="K10" s="6"/>
      <c r="L10" s="6"/>
      <c r="M10" s="6"/>
      <c r="N10" s="6"/>
      <c r="O10" s="6"/>
      <c r="P10" s="6"/>
    </row>
    <row r="11" spans="1:16" ht="15.6" x14ac:dyDescent="0.3">
      <c r="A11" s="5" t="s">
        <v>43</v>
      </c>
      <c r="B11" s="6"/>
      <c r="C11" s="6"/>
      <c r="D11" s="6"/>
      <c r="E11" s="6"/>
      <c r="F11" s="6"/>
      <c r="G11" s="6"/>
      <c r="H11" s="6"/>
      <c r="I11" s="6"/>
      <c r="J11" s="6"/>
      <c r="K11" s="6"/>
      <c r="L11" s="6"/>
      <c r="M11" s="6"/>
      <c r="N11" s="6"/>
      <c r="O11" s="6"/>
      <c r="P11" s="6"/>
    </row>
    <row r="12" spans="1:16" ht="15.6" x14ac:dyDescent="0.3">
      <c r="A12" s="5" t="s">
        <v>44</v>
      </c>
      <c r="B12" s="6"/>
      <c r="C12" s="6"/>
      <c r="D12" s="6"/>
      <c r="E12" s="6"/>
      <c r="F12" s="6"/>
      <c r="G12" s="6"/>
      <c r="H12" s="6"/>
      <c r="I12" s="6"/>
      <c r="J12" s="6"/>
      <c r="K12" s="6"/>
      <c r="L12" s="6"/>
      <c r="M12" s="6"/>
      <c r="N12" s="6"/>
      <c r="O12" s="6"/>
      <c r="P12" s="6"/>
    </row>
    <row r="13" spans="1:16" ht="16.2" thickBot="1" x14ac:dyDescent="0.35">
      <c r="A13" s="25"/>
      <c r="B13" s="6"/>
      <c r="C13" s="6"/>
      <c r="D13" s="6"/>
      <c r="E13" s="6"/>
      <c r="F13" s="6"/>
      <c r="G13" s="6"/>
      <c r="H13" s="6"/>
      <c r="I13" s="6"/>
      <c r="J13" s="6"/>
      <c r="K13" s="6"/>
      <c r="L13" s="6"/>
      <c r="M13" s="6"/>
      <c r="N13" s="6"/>
      <c r="O13" s="6"/>
      <c r="P13" s="6"/>
    </row>
    <row r="14" spans="1:16" ht="47.25" customHeight="1" thickBot="1" x14ac:dyDescent="0.35">
      <c r="A14" s="26" t="s">
        <v>28</v>
      </c>
      <c r="B14" s="82" t="s">
        <v>46</v>
      </c>
      <c r="C14" s="83"/>
      <c r="D14" s="6"/>
      <c r="E14" s="6"/>
      <c r="F14" s="6"/>
      <c r="G14" s="6"/>
      <c r="H14" s="6"/>
      <c r="I14" s="6"/>
      <c r="J14" s="6"/>
      <c r="K14" s="6"/>
      <c r="L14" s="6"/>
      <c r="M14" s="6"/>
      <c r="N14" s="6"/>
      <c r="O14" s="6"/>
      <c r="P14" s="6"/>
    </row>
    <row r="15" spans="1:16" ht="31.8" thickBot="1" x14ac:dyDescent="0.35">
      <c r="A15" s="27" t="s">
        <v>45</v>
      </c>
      <c r="B15" s="28" t="s">
        <v>47</v>
      </c>
      <c r="C15" s="28" t="s">
        <v>48</v>
      </c>
      <c r="D15" s="6"/>
      <c r="E15" s="6"/>
      <c r="F15" s="6"/>
      <c r="G15" s="6"/>
      <c r="H15" s="6"/>
      <c r="I15" s="6"/>
      <c r="J15" s="6"/>
      <c r="K15" s="6"/>
      <c r="L15" s="6"/>
      <c r="M15" s="6"/>
      <c r="N15" s="6"/>
      <c r="O15" s="6"/>
      <c r="P15" s="6"/>
    </row>
    <row r="16" spans="1:16" ht="16.2" thickBot="1" x14ac:dyDescent="0.35">
      <c r="A16" s="27">
        <v>0</v>
      </c>
      <c r="B16" s="29">
        <v>1000</v>
      </c>
      <c r="C16" s="29">
        <v>1000</v>
      </c>
      <c r="D16" s="6"/>
      <c r="E16" s="6"/>
      <c r="F16" s="6"/>
      <c r="G16" s="6"/>
      <c r="H16" s="6"/>
      <c r="I16" s="6"/>
      <c r="J16" s="6"/>
      <c r="K16" s="6"/>
      <c r="L16" s="6"/>
      <c r="M16" s="6"/>
      <c r="N16" s="6"/>
      <c r="O16" s="6"/>
      <c r="P16" s="6"/>
    </row>
    <row r="17" spans="1:16" ht="16.2" thickBot="1" x14ac:dyDescent="0.35">
      <c r="A17" s="27">
        <v>1</v>
      </c>
      <c r="B17" s="28">
        <v>950</v>
      </c>
      <c r="C17" s="28">
        <v>980</v>
      </c>
      <c r="D17" s="6"/>
      <c r="E17" s="6"/>
      <c r="F17" s="6"/>
      <c r="G17" s="6"/>
      <c r="H17" s="6"/>
      <c r="I17" s="6"/>
      <c r="J17" s="6"/>
      <c r="K17" s="6"/>
      <c r="L17" s="6"/>
      <c r="M17" s="6"/>
      <c r="N17" s="6"/>
      <c r="O17" s="6"/>
      <c r="P17" s="6"/>
    </row>
    <row r="18" spans="1:16" ht="16.2" thickBot="1" x14ac:dyDescent="0.35">
      <c r="A18" s="27">
        <v>2</v>
      </c>
      <c r="B18" s="28">
        <v>900</v>
      </c>
      <c r="C18" s="28">
        <v>960</v>
      </c>
      <c r="D18" s="6"/>
      <c r="E18" s="6"/>
      <c r="F18" s="6"/>
      <c r="G18" s="6"/>
      <c r="H18" s="6"/>
      <c r="I18" s="6"/>
      <c r="J18" s="6"/>
      <c r="K18" s="6"/>
      <c r="L18" s="6"/>
      <c r="M18" s="6"/>
      <c r="N18" s="6"/>
      <c r="O18" s="6"/>
      <c r="P18" s="6"/>
    </row>
    <row r="19" spans="1:16" ht="16.2" thickBot="1" x14ac:dyDescent="0.35">
      <c r="A19" s="27">
        <v>3</v>
      </c>
      <c r="B19" s="28">
        <v>850</v>
      </c>
      <c r="C19" s="28">
        <v>940</v>
      </c>
      <c r="D19" s="6"/>
      <c r="E19" s="6"/>
      <c r="F19" s="6"/>
      <c r="G19" s="6"/>
      <c r="H19" s="6"/>
      <c r="I19" s="6"/>
      <c r="J19" s="6"/>
      <c r="K19" s="6"/>
      <c r="L19" s="6"/>
      <c r="M19" s="6"/>
      <c r="N19" s="6"/>
      <c r="O19" s="6"/>
      <c r="P19" s="6"/>
    </row>
    <row r="20" spans="1:16" ht="16.2" thickBot="1" x14ac:dyDescent="0.35">
      <c r="A20" s="27">
        <v>4</v>
      </c>
      <c r="B20" s="28">
        <v>800</v>
      </c>
      <c r="C20" s="28">
        <v>920</v>
      </c>
      <c r="D20" s="6"/>
      <c r="E20" s="6"/>
      <c r="F20" s="6"/>
      <c r="G20" s="6"/>
      <c r="H20" s="6"/>
      <c r="I20" s="6"/>
      <c r="J20" s="6"/>
      <c r="K20" s="6"/>
      <c r="L20" s="6"/>
      <c r="M20" s="6"/>
      <c r="N20" s="6"/>
      <c r="O20" s="6"/>
      <c r="P20" s="6"/>
    </row>
    <row r="21" spans="1:16" ht="16.2" thickBot="1" x14ac:dyDescent="0.35">
      <c r="A21" s="27">
        <v>5</v>
      </c>
      <c r="B21" s="28">
        <v>750</v>
      </c>
      <c r="C21" s="28">
        <v>900</v>
      </c>
      <c r="D21" s="6"/>
      <c r="E21" s="6"/>
      <c r="F21" s="6"/>
      <c r="G21" s="6"/>
      <c r="H21" s="6"/>
      <c r="I21" s="6"/>
      <c r="J21" s="6"/>
      <c r="K21" s="6"/>
      <c r="L21" s="6"/>
      <c r="M21" s="6"/>
      <c r="N21" s="6"/>
      <c r="O21" s="6"/>
      <c r="P21" s="6"/>
    </row>
    <row r="22" spans="1:16" ht="16.2" thickBot="1" x14ac:dyDescent="0.35">
      <c r="A22" s="27">
        <v>6</v>
      </c>
      <c r="B22" s="28">
        <v>700</v>
      </c>
      <c r="C22" s="28">
        <v>880</v>
      </c>
      <c r="D22" s="6"/>
      <c r="E22" s="6"/>
      <c r="F22" s="6"/>
      <c r="G22" s="6"/>
      <c r="H22" s="6"/>
      <c r="I22" s="6"/>
      <c r="J22" s="6"/>
      <c r="K22" s="6"/>
      <c r="L22" s="6"/>
      <c r="M22" s="6"/>
      <c r="N22" s="6"/>
      <c r="O22" s="6"/>
      <c r="P22" s="6"/>
    </row>
    <row r="23" spans="1:16" ht="15.6" x14ac:dyDescent="0.3">
      <c r="A23" s="5"/>
      <c r="B23" s="6"/>
      <c r="C23" s="6"/>
      <c r="D23" s="6"/>
      <c r="E23" s="6"/>
      <c r="F23" s="6"/>
      <c r="G23" s="6"/>
      <c r="H23" s="6"/>
      <c r="I23" s="6"/>
      <c r="J23" s="6"/>
      <c r="K23" s="6"/>
      <c r="L23" s="6"/>
      <c r="M23" s="6"/>
      <c r="N23" s="6"/>
      <c r="O23" s="6"/>
      <c r="P23" s="6"/>
    </row>
    <row r="24" spans="1:16" ht="15.6" x14ac:dyDescent="0.3">
      <c r="A24" s="5" t="s">
        <v>49</v>
      </c>
      <c r="B24" s="6"/>
      <c r="C24" s="6"/>
      <c r="D24" s="6"/>
      <c r="E24" s="6"/>
      <c r="F24" s="6"/>
      <c r="G24" s="6"/>
      <c r="H24" s="6"/>
      <c r="I24" s="6"/>
      <c r="J24" s="6"/>
      <c r="K24" s="6"/>
      <c r="L24" s="6"/>
      <c r="M24" s="6"/>
      <c r="N24" s="6"/>
      <c r="O24" s="6"/>
      <c r="P24" s="6"/>
    </row>
    <row r="25" spans="1:16" ht="15.6" x14ac:dyDescent="0.3">
      <c r="A25" s="5"/>
      <c r="B25" s="6"/>
      <c r="C25" s="6"/>
      <c r="D25" s="6"/>
      <c r="E25" s="6"/>
      <c r="F25" s="6"/>
      <c r="G25" s="6"/>
      <c r="H25" s="6"/>
      <c r="I25" s="6"/>
      <c r="J25" s="6"/>
      <c r="K25" s="6"/>
      <c r="L25" s="6"/>
      <c r="M25" s="6"/>
      <c r="N25" s="6"/>
      <c r="O25" s="6"/>
      <c r="P25" s="6"/>
    </row>
    <row r="26" spans="1:16" ht="15.6" x14ac:dyDescent="0.3">
      <c r="A26" s="12" t="s">
        <v>2</v>
      </c>
      <c r="B26" s="12" t="s">
        <v>50</v>
      </c>
      <c r="C26" s="6"/>
      <c r="D26" s="6"/>
      <c r="E26" s="6"/>
      <c r="F26" s="6"/>
      <c r="G26" s="6"/>
      <c r="H26" s="6"/>
      <c r="I26" s="6"/>
      <c r="J26" s="6"/>
      <c r="K26" s="6"/>
      <c r="L26" s="6"/>
      <c r="M26" s="6"/>
      <c r="N26" s="6"/>
      <c r="O26" s="6"/>
      <c r="P26" s="6"/>
    </row>
    <row r="27" spans="1:16" ht="15.6" x14ac:dyDescent="0.3">
      <c r="A27" s="1" t="s">
        <v>1</v>
      </c>
    </row>
  </sheetData>
  <mergeCells count="1">
    <mergeCell ref="B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
  <sheetViews>
    <sheetView workbookViewId="0"/>
  </sheetViews>
  <sheetFormatPr defaultRowHeight="14.4" x14ac:dyDescent="0.3"/>
  <sheetData>
    <row r="1" spans="1:17" ht="23.4" x14ac:dyDescent="0.45">
      <c r="A1" s="17" t="s">
        <v>81</v>
      </c>
      <c r="B1" s="6"/>
      <c r="C1" s="6"/>
      <c r="D1" s="6"/>
      <c r="E1" s="6"/>
      <c r="F1" s="6"/>
      <c r="G1" s="6"/>
      <c r="H1" s="6"/>
      <c r="I1" s="6"/>
      <c r="J1" s="6"/>
      <c r="K1" s="6"/>
      <c r="L1" s="6"/>
      <c r="M1" s="6"/>
      <c r="N1" s="6"/>
      <c r="O1" s="6"/>
      <c r="P1" s="6"/>
      <c r="Q1" s="6"/>
    </row>
    <row r="2" spans="1:17" ht="15.6" x14ac:dyDescent="0.3">
      <c r="A2" s="5" t="s">
        <v>82</v>
      </c>
      <c r="B2" s="6"/>
      <c r="C2" s="6"/>
      <c r="D2" s="6"/>
      <c r="E2" s="6"/>
      <c r="F2" s="6"/>
      <c r="G2" s="6"/>
      <c r="H2" s="6"/>
      <c r="I2" s="6"/>
      <c r="J2" s="6"/>
      <c r="K2" s="6"/>
      <c r="L2" s="6"/>
      <c r="M2" s="6"/>
      <c r="N2" s="6"/>
      <c r="O2" s="6"/>
      <c r="P2" s="6"/>
      <c r="Q2" s="6"/>
    </row>
    <row r="3" spans="1:17" ht="15.6" x14ac:dyDescent="0.3">
      <c r="A3" s="5" t="s">
        <v>83</v>
      </c>
      <c r="B3" s="6"/>
      <c r="C3" s="6"/>
      <c r="D3" s="6"/>
      <c r="E3" s="6"/>
      <c r="F3" s="6"/>
      <c r="G3" s="6"/>
      <c r="H3" s="6"/>
      <c r="I3" s="6"/>
      <c r="J3" s="6"/>
      <c r="K3" s="6"/>
      <c r="L3" s="6"/>
      <c r="M3" s="6"/>
      <c r="N3" s="6"/>
      <c r="O3" s="6"/>
      <c r="P3" s="6"/>
      <c r="Q3" s="6"/>
    </row>
    <row r="4" spans="1:17" ht="15.6" x14ac:dyDescent="0.3">
      <c r="A4" s="70" t="s">
        <v>84</v>
      </c>
      <c r="B4" s="6"/>
      <c r="C4" s="6"/>
      <c r="D4" s="6"/>
      <c r="E4" s="6"/>
      <c r="F4" s="6"/>
      <c r="G4" s="6"/>
      <c r="H4" s="6"/>
      <c r="I4" s="6"/>
      <c r="J4" s="6"/>
      <c r="K4" s="6"/>
      <c r="L4" s="6"/>
      <c r="M4" s="6"/>
      <c r="N4" s="6"/>
      <c r="O4" s="6"/>
      <c r="P4" s="6"/>
      <c r="Q4" s="6"/>
    </row>
    <row r="5" spans="1:17" ht="15.6" x14ac:dyDescent="0.3">
      <c r="A5" s="1" t="s">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1"/>
  <sheetViews>
    <sheetView workbookViewId="0"/>
  </sheetViews>
  <sheetFormatPr defaultRowHeight="14.4" x14ac:dyDescent="0.3"/>
  <cols>
    <col min="5" max="5" width="11.88671875" bestFit="1" customWidth="1"/>
    <col min="7" max="7" width="14.33203125" bestFit="1" customWidth="1"/>
  </cols>
  <sheetData>
    <row r="1" spans="1:17" ht="23.4" x14ac:dyDescent="0.45">
      <c r="A1" s="17" t="s">
        <v>98</v>
      </c>
      <c r="B1" s="6"/>
      <c r="C1" s="6"/>
      <c r="D1" s="6"/>
      <c r="E1" s="6"/>
      <c r="F1" s="6"/>
      <c r="G1" s="6"/>
      <c r="H1" s="6"/>
      <c r="I1" s="6"/>
      <c r="J1" s="6"/>
      <c r="K1" s="6"/>
      <c r="L1" s="6"/>
      <c r="M1" s="6"/>
      <c r="N1" s="6"/>
      <c r="O1" s="6"/>
      <c r="P1" s="6"/>
      <c r="Q1" s="6"/>
    </row>
    <row r="2" spans="1:17" ht="15.6" x14ac:dyDescent="0.3">
      <c r="A2" s="5" t="s">
        <v>85</v>
      </c>
      <c r="B2" s="6"/>
      <c r="C2" s="6"/>
      <c r="D2" s="6"/>
      <c r="E2" s="6"/>
      <c r="F2" s="6"/>
      <c r="G2" s="6"/>
      <c r="H2" s="6"/>
      <c r="I2" s="6"/>
      <c r="J2" s="6"/>
      <c r="K2" s="6"/>
      <c r="L2" s="6"/>
      <c r="M2" s="6"/>
      <c r="N2" s="6"/>
      <c r="O2" s="6"/>
      <c r="P2" s="6"/>
      <c r="Q2" s="6"/>
    </row>
    <row r="3" spans="1:17" ht="15.6" x14ac:dyDescent="0.3">
      <c r="A3" s="5"/>
      <c r="B3" s="6"/>
      <c r="C3" s="6"/>
      <c r="D3" s="6"/>
      <c r="E3" s="6"/>
      <c r="F3" s="6"/>
      <c r="G3" s="6"/>
      <c r="H3" s="6"/>
      <c r="I3" s="6"/>
      <c r="J3" s="6"/>
      <c r="K3" s="6"/>
      <c r="L3" s="6"/>
      <c r="M3" s="6"/>
      <c r="N3" s="6"/>
      <c r="O3" s="6"/>
      <c r="P3" s="6"/>
      <c r="Q3" s="6"/>
    </row>
    <row r="4" spans="1:17" ht="15.6" x14ac:dyDescent="0.3">
      <c r="A4" s="5" t="s">
        <v>86</v>
      </c>
      <c r="B4" s="6"/>
      <c r="C4" s="6"/>
      <c r="D4" s="6"/>
      <c r="E4" s="6"/>
      <c r="F4" s="6"/>
      <c r="G4" s="6"/>
      <c r="H4" s="6"/>
      <c r="I4" s="6"/>
      <c r="J4" s="6"/>
      <c r="K4" s="6"/>
      <c r="L4" s="6"/>
      <c r="M4" s="6"/>
      <c r="N4" s="6"/>
      <c r="O4" s="6"/>
      <c r="P4" s="6"/>
      <c r="Q4" s="6"/>
    </row>
    <row r="5" spans="1:17" ht="16.2" thickBot="1" x14ac:dyDescent="0.35">
      <c r="A5" s="5"/>
      <c r="B5" s="6"/>
      <c r="C5" s="6"/>
      <c r="D5" s="6"/>
      <c r="E5" s="6"/>
      <c r="F5" s="6"/>
      <c r="G5" s="6"/>
      <c r="H5" s="6"/>
      <c r="I5" s="6"/>
      <c r="J5" s="6"/>
      <c r="K5" s="6"/>
      <c r="L5" s="6"/>
      <c r="M5" s="6"/>
      <c r="N5" s="6"/>
      <c r="O5" s="6"/>
      <c r="P5" s="6"/>
      <c r="Q5" s="6"/>
    </row>
    <row r="6" spans="1:17" ht="31.8" thickBot="1" x14ac:dyDescent="0.35">
      <c r="A6" s="71" t="s">
        <v>87</v>
      </c>
      <c r="B6" s="82" t="s">
        <v>88</v>
      </c>
      <c r="C6" s="84"/>
      <c r="D6" s="84"/>
      <c r="E6" s="84"/>
      <c r="F6" s="83"/>
      <c r="G6" s="72" t="s">
        <v>89</v>
      </c>
      <c r="H6" s="6"/>
      <c r="I6" s="6"/>
      <c r="J6" s="6"/>
      <c r="K6" s="6"/>
      <c r="L6" s="6"/>
      <c r="M6" s="6"/>
      <c r="N6" s="6"/>
      <c r="O6" s="6"/>
      <c r="P6" s="6"/>
      <c r="Q6" s="6"/>
    </row>
    <row r="7" spans="1:17" ht="16.2" thickBot="1" x14ac:dyDescent="0.35">
      <c r="A7" s="85"/>
      <c r="B7" s="28">
        <v>0</v>
      </c>
      <c r="C7" s="28">
        <v>1</v>
      </c>
      <c r="D7" s="28">
        <v>2</v>
      </c>
      <c r="E7" s="28">
        <v>3</v>
      </c>
      <c r="F7" s="28">
        <v>4</v>
      </c>
      <c r="G7" s="85"/>
      <c r="H7" s="6"/>
      <c r="I7" s="6"/>
      <c r="J7" s="6"/>
      <c r="K7" s="6"/>
      <c r="L7" s="6"/>
      <c r="M7" s="6"/>
      <c r="N7" s="6"/>
      <c r="O7" s="6"/>
      <c r="P7" s="6"/>
      <c r="Q7" s="6"/>
    </row>
    <row r="8" spans="1:17" ht="16.2" thickBot="1" x14ac:dyDescent="0.35">
      <c r="A8" s="86"/>
      <c r="B8" s="82" t="s">
        <v>90</v>
      </c>
      <c r="C8" s="84"/>
      <c r="D8" s="84"/>
      <c r="E8" s="84"/>
      <c r="F8" s="83"/>
      <c r="G8" s="86"/>
      <c r="H8" s="6"/>
      <c r="I8" s="6"/>
      <c r="J8" s="6"/>
      <c r="K8" s="6"/>
      <c r="L8" s="6"/>
      <c r="M8" s="6"/>
      <c r="N8" s="6"/>
      <c r="O8" s="6"/>
      <c r="P8" s="6"/>
      <c r="Q8" s="6"/>
    </row>
    <row r="9" spans="1:17" ht="16.2" thickBot="1" x14ac:dyDescent="0.35">
      <c r="A9" s="27"/>
      <c r="B9" s="28"/>
      <c r="C9" s="28"/>
      <c r="D9" s="28"/>
      <c r="E9" s="28"/>
      <c r="F9" s="28"/>
      <c r="G9" s="28"/>
      <c r="H9" s="6"/>
      <c r="I9" s="6"/>
      <c r="J9" s="6"/>
      <c r="K9" s="6"/>
      <c r="L9" s="6"/>
      <c r="M9" s="6"/>
      <c r="N9" s="6"/>
      <c r="O9" s="6"/>
      <c r="P9" s="6"/>
      <c r="Q9" s="6"/>
    </row>
    <row r="10" spans="1:17" ht="16.2" thickBot="1" x14ac:dyDescent="0.35">
      <c r="A10" s="27">
        <v>2018</v>
      </c>
      <c r="B10" s="28">
        <v>792</v>
      </c>
      <c r="C10" s="28">
        <v>396</v>
      </c>
      <c r="D10" s="28">
        <v>264</v>
      </c>
      <c r="E10" s="28">
        <v>132</v>
      </c>
      <c r="F10" s="28">
        <v>72</v>
      </c>
      <c r="G10" s="73">
        <v>175000000</v>
      </c>
      <c r="H10" s="6"/>
      <c r="I10" s="6"/>
      <c r="J10" s="6"/>
      <c r="K10" s="6"/>
      <c r="L10" s="6"/>
      <c r="M10" s="6"/>
      <c r="N10" s="6"/>
      <c r="O10" s="6"/>
      <c r="P10" s="6"/>
      <c r="Q10" s="6"/>
    </row>
    <row r="11" spans="1:17" ht="16.2" thickBot="1" x14ac:dyDescent="0.35">
      <c r="A11" s="27">
        <v>2019</v>
      </c>
      <c r="B11" s="28">
        <v>912</v>
      </c>
      <c r="C11" s="28">
        <v>455</v>
      </c>
      <c r="D11" s="28">
        <v>302</v>
      </c>
      <c r="E11" s="28">
        <v>154</v>
      </c>
      <c r="F11" s="28">
        <v>84</v>
      </c>
      <c r="G11" s="73">
        <v>210000000</v>
      </c>
      <c r="H11" s="6"/>
      <c r="I11" s="6"/>
      <c r="J11" s="6"/>
      <c r="K11" s="6"/>
      <c r="L11" s="6"/>
      <c r="M11" s="6"/>
      <c r="N11" s="6"/>
      <c r="O11" s="6"/>
      <c r="P11" s="6"/>
      <c r="Q11" s="6"/>
    </row>
    <row r="12" spans="1:17" ht="15.6" x14ac:dyDescent="0.3">
      <c r="A12" s="5"/>
      <c r="B12" s="6"/>
      <c r="C12" s="6"/>
      <c r="D12" s="6"/>
      <c r="E12" s="6"/>
      <c r="F12" s="6"/>
      <c r="G12" s="6"/>
      <c r="H12" s="6"/>
      <c r="I12" s="6"/>
      <c r="J12" s="6"/>
      <c r="K12" s="6"/>
      <c r="L12" s="6"/>
      <c r="M12" s="6"/>
      <c r="N12" s="6"/>
      <c r="O12" s="6"/>
      <c r="P12" s="6"/>
      <c r="Q12" s="6"/>
    </row>
    <row r="13" spans="1:17" ht="15.6" x14ac:dyDescent="0.3">
      <c r="A13" s="5" t="s">
        <v>91</v>
      </c>
      <c r="B13" s="6"/>
      <c r="C13" s="6"/>
      <c r="D13" s="6"/>
      <c r="E13" s="6"/>
      <c r="F13" s="6"/>
      <c r="G13" s="6"/>
      <c r="H13" s="6"/>
      <c r="I13" s="6"/>
      <c r="J13" s="6"/>
      <c r="K13" s="6"/>
      <c r="L13" s="6"/>
      <c r="M13" s="6"/>
      <c r="N13" s="6"/>
      <c r="O13" s="6"/>
      <c r="P13" s="6"/>
      <c r="Q13" s="6"/>
    </row>
    <row r="14" spans="1:17" ht="16.2" thickBot="1" x14ac:dyDescent="0.35">
      <c r="A14" s="5"/>
      <c r="B14" s="6"/>
      <c r="C14" s="6"/>
      <c r="D14" s="6"/>
      <c r="E14" s="6"/>
      <c r="F14" s="6"/>
      <c r="G14" s="6"/>
      <c r="H14" s="6"/>
      <c r="I14" s="6"/>
      <c r="J14" s="6"/>
      <c r="K14" s="6"/>
      <c r="L14" s="6"/>
      <c r="M14" s="6"/>
      <c r="N14" s="6"/>
      <c r="O14" s="6"/>
      <c r="P14" s="6"/>
      <c r="Q14" s="6"/>
    </row>
    <row r="15" spans="1:17" ht="78" customHeight="1" thickBot="1" x14ac:dyDescent="0.35">
      <c r="A15" s="85" t="s">
        <v>92</v>
      </c>
      <c r="B15" s="82" t="s">
        <v>93</v>
      </c>
      <c r="C15" s="84"/>
      <c r="D15" s="83"/>
      <c r="E15" s="85" t="s">
        <v>94</v>
      </c>
      <c r="F15" s="6"/>
      <c r="G15" s="6"/>
      <c r="H15" s="6"/>
      <c r="I15" s="6"/>
      <c r="J15" s="6"/>
      <c r="K15" s="6"/>
      <c r="L15" s="6"/>
      <c r="M15" s="6"/>
      <c r="N15" s="6"/>
      <c r="O15" s="6"/>
      <c r="P15" s="6"/>
      <c r="Q15" s="6"/>
    </row>
    <row r="16" spans="1:17" ht="16.2" thickBot="1" x14ac:dyDescent="0.35">
      <c r="A16" s="86"/>
      <c r="B16" s="74">
        <v>44105</v>
      </c>
      <c r="C16" s="74">
        <v>44136</v>
      </c>
      <c r="D16" s="74">
        <v>44166</v>
      </c>
      <c r="E16" s="86"/>
      <c r="F16" s="6"/>
      <c r="G16" s="6"/>
      <c r="H16" s="6"/>
      <c r="I16" s="6"/>
      <c r="J16" s="6"/>
      <c r="K16" s="6"/>
      <c r="L16" s="6"/>
      <c r="M16" s="6"/>
      <c r="N16" s="6"/>
      <c r="O16" s="6"/>
      <c r="P16" s="6"/>
      <c r="Q16" s="6"/>
    </row>
    <row r="17" spans="1:20" ht="16.2" thickBot="1" x14ac:dyDescent="0.35">
      <c r="A17" s="75">
        <v>44105</v>
      </c>
      <c r="B17" s="28">
        <v>38</v>
      </c>
      <c r="C17" s="28">
        <v>23</v>
      </c>
      <c r="D17" s="28">
        <v>12</v>
      </c>
      <c r="E17" s="73">
        <v>8900000</v>
      </c>
      <c r="F17" s="6"/>
      <c r="G17" s="6"/>
      <c r="H17" s="6"/>
      <c r="I17" s="6"/>
      <c r="J17" s="6"/>
      <c r="K17" s="6"/>
      <c r="L17" s="6"/>
      <c r="M17" s="6"/>
      <c r="N17" s="6"/>
      <c r="O17" s="6"/>
      <c r="P17" s="6"/>
      <c r="Q17" s="6"/>
    </row>
    <row r="18" spans="1:20" ht="16.2" thickBot="1" x14ac:dyDescent="0.35">
      <c r="A18" s="75">
        <v>44136</v>
      </c>
      <c r="B18" s="28"/>
      <c r="C18" s="28">
        <v>46</v>
      </c>
      <c r="D18" s="28">
        <v>23</v>
      </c>
      <c r="E18" s="73">
        <v>8400000</v>
      </c>
      <c r="F18" s="6"/>
      <c r="G18" s="6"/>
      <c r="H18" s="6"/>
      <c r="I18" s="6"/>
      <c r="J18" s="6"/>
      <c r="K18" s="6"/>
      <c r="L18" s="6"/>
      <c r="M18" s="6"/>
      <c r="N18" s="6"/>
      <c r="O18" s="6"/>
      <c r="P18" s="6"/>
      <c r="Q18" s="6"/>
    </row>
    <row r="19" spans="1:20" ht="16.2" thickBot="1" x14ac:dyDescent="0.35">
      <c r="A19" s="75">
        <v>44166</v>
      </c>
      <c r="B19" s="28"/>
      <c r="C19" s="28"/>
      <c r="D19" s="28">
        <v>38</v>
      </c>
      <c r="E19" s="73">
        <v>4600000</v>
      </c>
      <c r="F19" s="6"/>
      <c r="G19" s="6"/>
      <c r="H19" s="6"/>
      <c r="I19" s="6"/>
      <c r="J19" s="6"/>
      <c r="K19" s="6"/>
      <c r="L19" s="6"/>
      <c r="M19" s="6"/>
      <c r="N19" s="6"/>
      <c r="O19" s="6"/>
      <c r="P19" s="6"/>
      <c r="Q19" s="6"/>
    </row>
    <row r="20" spans="1:20" ht="15.6" x14ac:dyDescent="0.3">
      <c r="A20" s="5"/>
      <c r="B20" s="6"/>
      <c r="C20" s="6"/>
      <c r="D20" s="6"/>
      <c r="E20" s="6"/>
      <c r="F20" s="6"/>
      <c r="G20" s="6"/>
      <c r="H20" s="6"/>
      <c r="I20" s="6"/>
      <c r="J20" s="6"/>
      <c r="K20" s="6"/>
      <c r="L20" s="6"/>
      <c r="M20" s="6"/>
      <c r="N20" s="6"/>
      <c r="O20" s="6"/>
      <c r="P20" s="6"/>
      <c r="Q20" s="6"/>
    </row>
    <row r="21" spans="1:20" ht="15.6" x14ac:dyDescent="0.3">
      <c r="A21" s="5" t="s">
        <v>95</v>
      </c>
      <c r="B21" s="6"/>
      <c r="C21" s="6"/>
      <c r="D21" s="6"/>
      <c r="E21" s="6"/>
      <c r="F21" s="6"/>
      <c r="G21" s="6"/>
      <c r="H21" s="6"/>
      <c r="I21" s="6"/>
      <c r="J21" s="6"/>
      <c r="K21" s="6"/>
      <c r="L21" s="6"/>
      <c r="M21" s="6"/>
      <c r="N21" s="6"/>
      <c r="O21" s="6"/>
      <c r="P21" s="6"/>
      <c r="Q21" s="6"/>
    </row>
    <row r="22" spans="1:20" ht="15.6" x14ac:dyDescent="0.3">
      <c r="A22" s="12" t="s">
        <v>96</v>
      </c>
      <c r="B22" s="6"/>
      <c r="C22" s="6"/>
      <c r="D22" s="6"/>
      <c r="E22" s="6"/>
      <c r="F22" s="6"/>
      <c r="G22" s="6"/>
      <c r="H22" s="6"/>
      <c r="I22" s="6"/>
      <c r="J22" s="6"/>
      <c r="K22" s="6"/>
      <c r="L22" s="6"/>
      <c r="M22" s="6"/>
      <c r="N22" s="6"/>
      <c r="O22" s="6"/>
      <c r="P22" s="6"/>
      <c r="Q22" s="6"/>
    </row>
    <row r="23" spans="1:20" ht="15.6" x14ac:dyDescent="0.3">
      <c r="A23" s="1" t="s">
        <v>1</v>
      </c>
    </row>
    <row r="24" spans="1:20" ht="15.6" x14ac:dyDescent="0.3">
      <c r="A24" s="1"/>
    </row>
    <row r="25" spans="1:20" ht="15.6" x14ac:dyDescent="0.3">
      <c r="A25" s="1"/>
    </row>
    <row r="26" spans="1:20" ht="15.6" x14ac:dyDescent="0.3">
      <c r="A26" s="1"/>
    </row>
    <row r="27" spans="1:20" ht="15.6" x14ac:dyDescent="0.3">
      <c r="A27" s="1"/>
    </row>
    <row r="28" spans="1:20" ht="15.6" x14ac:dyDescent="0.3">
      <c r="A28" s="1"/>
    </row>
    <row r="29" spans="1:20" ht="15.6" x14ac:dyDescent="0.3">
      <c r="A29" s="2"/>
    </row>
    <row r="30" spans="1:20" ht="15.6" x14ac:dyDescent="0.3">
      <c r="A30" s="12" t="s">
        <v>97</v>
      </c>
      <c r="B30" s="6"/>
      <c r="C30" s="6"/>
      <c r="D30" s="6"/>
      <c r="E30" s="6"/>
      <c r="F30" s="6"/>
      <c r="G30" s="6"/>
      <c r="H30" s="6"/>
      <c r="I30" s="6"/>
      <c r="J30" s="6"/>
      <c r="K30" s="6"/>
      <c r="L30" s="6"/>
      <c r="M30" s="6"/>
      <c r="N30" s="6"/>
      <c r="O30" s="6"/>
      <c r="P30" s="6"/>
      <c r="Q30" s="6"/>
      <c r="R30" s="6"/>
      <c r="S30" s="6"/>
      <c r="T30" s="6"/>
    </row>
    <row r="31" spans="1:20" ht="15.6" x14ac:dyDescent="0.3">
      <c r="A31" s="1" t="s">
        <v>1</v>
      </c>
    </row>
  </sheetData>
  <mergeCells count="7">
    <mergeCell ref="B6:F6"/>
    <mergeCell ref="A7:A8"/>
    <mergeCell ref="G7:G8"/>
    <mergeCell ref="B8:F8"/>
    <mergeCell ref="A15:A16"/>
    <mergeCell ref="B15:D15"/>
    <mergeCell ref="E15: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
  <sheetViews>
    <sheetView workbookViewId="0"/>
  </sheetViews>
  <sheetFormatPr defaultRowHeight="14.4" x14ac:dyDescent="0.3"/>
  <cols>
    <col min="1" max="1" width="69.44140625" bestFit="1" customWidth="1"/>
    <col min="2" max="2" width="23.6640625" customWidth="1"/>
  </cols>
  <sheetData>
    <row r="1" spans="1:3" ht="23.4" x14ac:dyDescent="0.45">
      <c r="A1" s="17" t="s">
        <v>133</v>
      </c>
      <c r="B1" s="6"/>
      <c r="C1" s="6"/>
    </row>
    <row r="2" spans="1:3" ht="16.2" thickBot="1" x14ac:dyDescent="0.35">
      <c r="A2" s="5" t="s">
        <v>99</v>
      </c>
      <c r="B2" s="6"/>
      <c r="C2" s="6"/>
    </row>
    <row r="3" spans="1:3" ht="16.2" thickBot="1" x14ac:dyDescent="0.35">
      <c r="A3" s="7" t="s">
        <v>100</v>
      </c>
      <c r="B3" s="8" t="s">
        <v>101</v>
      </c>
      <c r="C3" s="6"/>
    </row>
    <row r="4" spans="1:3" ht="16.2" thickBot="1" x14ac:dyDescent="0.35">
      <c r="A4" s="76" t="s">
        <v>102</v>
      </c>
      <c r="B4" s="11">
        <v>100</v>
      </c>
      <c r="C4" s="6"/>
    </row>
    <row r="5" spans="1:3" ht="16.2" thickBot="1" x14ac:dyDescent="0.35">
      <c r="A5" s="76" t="s">
        <v>103</v>
      </c>
      <c r="B5" s="11">
        <v>220</v>
      </c>
      <c r="C5" s="6"/>
    </row>
    <row r="6" spans="1:3" ht="16.2" thickBot="1" x14ac:dyDescent="0.35">
      <c r="A6" s="76" t="s">
        <v>104</v>
      </c>
      <c r="B6" s="11">
        <v>30</v>
      </c>
      <c r="C6" s="6"/>
    </row>
    <row r="7" spans="1:3" ht="16.2" thickBot="1" x14ac:dyDescent="0.35">
      <c r="A7" s="76" t="s">
        <v>105</v>
      </c>
      <c r="B7" s="11">
        <v>250</v>
      </c>
      <c r="C7" s="6"/>
    </row>
    <row r="8" spans="1:3" ht="16.2" thickBot="1" x14ac:dyDescent="0.35">
      <c r="A8" s="76" t="s">
        <v>106</v>
      </c>
      <c r="B8" s="11">
        <v>10</v>
      </c>
      <c r="C8" s="6"/>
    </row>
    <row r="9" spans="1:3" ht="16.2" thickBot="1" x14ac:dyDescent="0.35">
      <c r="A9" s="76" t="s">
        <v>107</v>
      </c>
      <c r="B9" s="11">
        <v>35</v>
      </c>
      <c r="C9" s="6"/>
    </row>
    <row r="10" spans="1:3" ht="15.6" x14ac:dyDescent="0.3">
      <c r="A10" s="5" t="s">
        <v>108</v>
      </c>
      <c r="B10" s="6"/>
      <c r="C10" s="6"/>
    </row>
    <row r="11" spans="1:3" x14ac:dyDescent="0.3">
      <c r="A11" s="18" t="s">
        <v>109</v>
      </c>
      <c r="B11" s="6"/>
      <c r="C11" s="6"/>
    </row>
    <row r="12" spans="1:3" x14ac:dyDescent="0.3">
      <c r="A12" s="18" t="s">
        <v>110</v>
      </c>
      <c r="B12" s="6"/>
      <c r="C12" s="6"/>
    </row>
    <row r="13" spans="1:3" x14ac:dyDescent="0.3">
      <c r="A13" s="78" t="s">
        <v>114</v>
      </c>
      <c r="B13" s="6"/>
      <c r="C13" s="6"/>
    </row>
    <row r="14" spans="1:3" x14ac:dyDescent="0.3">
      <c r="A14" s="24" t="s">
        <v>111</v>
      </c>
      <c r="B14" s="6"/>
      <c r="C14" s="6"/>
    </row>
    <row r="15" spans="1:3" x14ac:dyDescent="0.3">
      <c r="A15" s="77" t="s">
        <v>113</v>
      </c>
      <c r="B15" s="6"/>
      <c r="C15" s="6"/>
    </row>
    <row r="16" spans="1:3" x14ac:dyDescent="0.3">
      <c r="A16" s="19" t="s">
        <v>112</v>
      </c>
      <c r="B16" s="6"/>
      <c r="C16" s="6"/>
    </row>
    <row r="17" spans="1:10" ht="15.6" x14ac:dyDescent="0.3">
      <c r="A17" s="1" t="s">
        <v>1</v>
      </c>
    </row>
    <row r="25" spans="1:10" x14ac:dyDescent="0.3">
      <c r="A25" s="6" t="s">
        <v>115</v>
      </c>
      <c r="B25" s="6"/>
      <c r="C25" s="6"/>
      <c r="D25" s="6"/>
      <c r="E25" s="6"/>
      <c r="F25" s="6"/>
      <c r="G25" s="6"/>
      <c r="H25" s="6"/>
      <c r="I25" s="6"/>
      <c r="J25" s="6"/>
    </row>
    <row r="26" spans="1:10" x14ac:dyDescent="0.3">
      <c r="A26" s="6" t="s">
        <v>116</v>
      </c>
      <c r="B26" s="6"/>
      <c r="C26" s="6"/>
      <c r="D26" s="6"/>
      <c r="E26" s="6"/>
      <c r="F26" s="6"/>
      <c r="G26" s="6"/>
      <c r="H26" s="6"/>
      <c r="I26" s="6"/>
      <c r="J26" s="6"/>
    </row>
    <row r="27" spans="1:10" x14ac:dyDescent="0.3">
      <c r="A27" s="18" t="s">
        <v>117</v>
      </c>
      <c r="B27" s="6"/>
      <c r="C27" s="6"/>
      <c r="D27" s="6"/>
      <c r="E27" s="6"/>
      <c r="F27" s="6"/>
      <c r="G27" s="6"/>
      <c r="H27" s="6"/>
      <c r="I27" s="6"/>
      <c r="J27" s="6"/>
    </row>
    <row r="28" spans="1:10" x14ac:dyDescent="0.3">
      <c r="A28" s="18" t="s">
        <v>118</v>
      </c>
      <c r="B28" s="6"/>
      <c r="C28" s="6"/>
      <c r="D28" s="6"/>
      <c r="E28" s="6"/>
      <c r="F28" s="6"/>
      <c r="G28" s="6"/>
      <c r="H28" s="6"/>
      <c r="I28" s="6"/>
      <c r="J28" s="6"/>
    </row>
    <row r="29" spans="1:10" x14ac:dyDescent="0.3">
      <c r="A29" s="18" t="s">
        <v>119</v>
      </c>
      <c r="B29" s="6"/>
      <c r="C29" s="6"/>
      <c r="D29" s="6"/>
      <c r="E29" s="6"/>
      <c r="F29" s="6"/>
      <c r="G29" s="6"/>
      <c r="H29" s="6"/>
      <c r="I29" s="6"/>
      <c r="J29" s="6"/>
    </row>
    <row r="30" spans="1:10" x14ac:dyDescent="0.3">
      <c r="A30" s="18" t="s">
        <v>120</v>
      </c>
      <c r="B30" s="6"/>
      <c r="C30" s="6"/>
      <c r="D30" s="6"/>
      <c r="E30" s="6"/>
      <c r="F30" s="6"/>
      <c r="G30" s="6"/>
      <c r="H30" s="6"/>
      <c r="I30" s="6"/>
      <c r="J30" s="6"/>
    </row>
    <row r="31" spans="1:10" x14ac:dyDescent="0.3">
      <c r="A31" s="18" t="s">
        <v>121</v>
      </c>
      <c r="B31" s="6"/>
      <c r="C31" s="6"/>
      <c r="D31" s="6"/>
      <c r="E31" s="6"/>
      <c r="F31" s="6"/>
      <c r="G31" s="6"/>
      <c r="H31" s="6"/>
      <c r="I31" s="6"/>
      <c r="J31" s="6"/>
    </row>
    <row r="32" spans="1:10" x14ac:dyDescent="0.3">
      <c r="A32" s="18" t="s">
        <v>122</v>
      </c>
      <c r="B32" s="6"/>
      <c r="C32" s="6"/>
      <c r="D32" s="6"/>
      <c r="E32" s="6"/>
      <c r="F32" s="6"/>
      <c r="G32" s="6"/>
      <c r="H32" s="6"/>
      <c r="I32" s="6"/>
      <c r="J32" s="6"/>
    </row>
    <row r="33" spans="1:10" x14ac:dyDescent="0.3">
      <c r="A33" s="18" t="s">
        <v>123</v>
      </c>
      <c r="B33" s="6"/>
      <c r="C33" s="6"/>
      <c r="D33" s="6"/>
      <c r="E33" s="6"/>
      <c r="F33" s="6"/>
      <c r="G33" s="6"/>
      <c r="H33" s="6"/>
      <c r="I33" s="6"/>
      <c r="J33" s="6"/>
    </row>
    <row r="34" spans="1:10" x14ac:dyDescent="0.3">
      <c r="A34" s="18" t="s">
        <v>124</v>
      </c>
      <c r="B34" s="6"/>
      <c r="C34" s="6"/>
      <c r="D34" s="6"/>
      <c r="E34" s="6"/>
      <c r="F34" s="6"/>
      <c r="G34" s="6"/>
      <c r="H34" s="6"/>
      <c r="I34" s="6"/>
      <c r="J34" s="6"/>
    </row>
    <row r="35" spans="1:10" x14ac:dyDescent="0.3">
      <c r="A35" s="18" t="s">
        <v>125</v>
      </c>
      <c r="B35" s="6"/>
      <c r="C35" s="6"/>
      <c r="D35" s="6"/>
      <c r="E35" s="6"/>
      <c r="F35" s="6"/>
      <c r="G35" s="6"/>
      <c r="H35" s="6"/>
      <c r="I35" s="6"/>
      <c r="J35" s="6"/>
    </row>
    <row r="36" spans="1:10" x14ac:dyDescent="0.3">
      <c r="A36" s="18" t="s">
        <v>126</v>
      </c>
      <c r="B36" s="6"/>
      <c r="C36" s="6"/>
      <c r="D36" s="6"/>
      <c r="E36" s="6"/>
      <c r="F36" s="6"/>
      <c r="G36" s="6"/>
      <c r="H36" s="6"/>
      <c r="I36" s="6"/>
      <c r="J36" s="6"/>
    </row>
    <row r="37" spans="1:10" x14ac:dyDescent="0.3">
      <c r="A37" s="79" t="s">
        <v>127</v>
      </c>
      <c r="B37" s="6"/>
      <c r="C37" s="6"/>
      <c r="D37" s="6"/>
      <c r="E37" s="6"/>
      <c r="F37" s="6"/>
      <c r="G37" s="6"/>
      <c r="H37" s="6"/>
      <c r="I37" s="6"/>
      <c r="J37" s="6"/>
    </row>
    <row r="38" spans="1:10" x14ac:dyDescent="0.3">
      <c r="A38" s="79" t="s">
        <v>128</v>
      </c>
      <c r="B38" s="6"/>
      <c r="C38" s="6"/>
      <c r="D38" s="6"/>
      <c r="E38" s="6"/>
      <c r="F38" s="6"/>
      <c r="G38" s="6"/>
      <c r="H38" s="6"/>
      <c r="I38" s="6"/>
      <c r="J38" s="6"/>
    </row>
    <row r="39" spans="1:10" x14ac:dyDescent="0.3">
      <c r="A39" s="79" t="s">
        <v>129</v>
      </c>
      <c r="B39" s="6"/>
      <c r="C39" s="6"/>
      <c r="D39" s="6"/>
      <c r="E39" s="6"/>
      <c r="F39" s="6"/>
      <c r="G39" s="6"/>
      <c r="H39" s="6"/>
      <c r="I39" s="6"/>
      <c r="J39" s="6"/>
    </row>
    <row r="40" spans="1:10" x14ac:dyDescent="0.3">
      <c r="A40" s="79" t="s">
        <v>130</v>
      </c>
      <c r="B40" s="6"/>
      <c r="C40" s="6"/>
      <c r="D40" s="6"/>
      <c r="E40" s="6"/>
      <c r="F40" s="6"/>
      <c r="G40" s="6"/>
      <c r="H40" s="6"/>
      <c r="I40" s="6"/>
      <c r="J40" s="6"/>
    </row>
    <row r="41" spans="1:10" x14ac:dyDescent="0.3">
      <c r="A41" s="79" t="s">
        <v>131</v>
      </c>
      <c r="B41" s="6"/>
      <c r="C41" s="6"/>
      <c r="D41" s="6"/>
      <c r="E41" s="6"/>
      <c r="F41" s="6"/>
      <c r="G41" s="6"/>
      <c r="H41" s="6"/>
      <c r="I41" s="6"/>
      <c r="J41" s="6"/>
    </row>
    <row r="42" spans="1:10" x14ac:dyDescent="0.3">
      <c r="A42" s="78" t="s">
        <v>132</v>
      </c>
      <c r="B42" s="6"/>
      <c r="C42" s="6"/>
      <c r="D42" s="6"/>
      <c r="E42" s="6"/>
      <c r="F42" s="6"/>
      <c r="G42" s="6"/>
      <c r="H42" s="6"/>
      <c r="I42" s="6"/>
      <c r="J42" s="6"/>
    </row>
    <row r="43" spans="1:10" ht="15.6" x14ac:dyDescent="0.3">
      <c r="A43" s="1" t="s">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H54"/>
  <sheetViews>
    <sheetView topLeftCell="X1" workbookViewId="0">
      <selection activeCell="X1" sqref="X1"/>
    </sheetView>
  </sheetViews>
  <sheetFormatPr defaultColWidth="9.109375" defaultRowHeight="13.8" x14ac:dyDescent="0.25"/>
  <cols>
    <col min="1" max="1" width="0" style="30" hidden="1" customWidth="1"/>
    <col min="2" max="5" width="9.88671875" style="30" hidden="1" customWidth="1"/>
    <col min="6" max="6" width="10.44140625" style="30" hidden="1" customWidth="1"/>
    <col min="7" max="23" width="0" style="30" hidden="1" customWidth="1"/>
    <col min="24" max="28" width="9.109375" style="30"/>
    <col min="29" max="29" width="2.6640625" style="30" customWidth="1"/>
    <col min="30" max="33" width="9.109375" style="30"/>
    <col min="34" max="34" width="2.6640625" style="30" customWidth="1"/>
    <col min="35" max="44" width="9.109375" style="30"/>
    <col min="45" max="45" width="2.6640625" style="30" customWidth="1"/>
    <col min="46" max="49" width="9.109375" style="30"/>
    <col min="50" max="50" width="2.6640625" style="30" customWidth="1"/>
    <col min="51" max="60" width="9.109375" style="30"/>
    <col min="61" max="61" width="2.6640625" style="30" customWidth="1"/>
    <col min="62" max="65" width="9.109375" style="30"/>
    <col min="66" max="66" width="2.6640625" style="30" customWidth="1"/>
    <col min="67" max="76" width="9.109375" style="30"/>
    <col min="77" max="77" width="2.6640625" style="30" customWidth="1"/>
    <col min="78" max="81" width="9.109375" style="30"/>
    <col min="82" max="82" width="2.6640625" style="30" customWidth="1"/>
    <col min="83" max="16384" width="9.109375" style="30"/>
  </cols>
  <sheetData>
    <row r="2" spans="2:86" ht="14.4" thickBot="1" x14ac:dyDescent="0.3"/>
    <row r="3" spans="2:86" ht="14.4" thickBot="1" x14ac:dyDescent="0.3">
      <c r="B3" s="30" t="s">
        <v>53</v>
      </c>
      <c r="Y3" s="31" t="s">
        <v>54</v>
      </c>
      <c r="Z3" s="32"/>
      <c r="AA3" s="32"/>
      <c r="AB3" s="32"/>
      <c r="AC3" s="32"/>
      <c r="AD3" s="33"/>
      <c r="AE3" s="34"/>
      <c r="AF3" s="34"/>
      <c r="AG3" s="34"/>
      <c r="AH3" s="34"/>
      <c r="AI3" s="34"/>
      <c r="AJ3" s="34"/>
      <c r="AK3" s="34"/>
      <c r="AL3" s="35"/>
      <c r="AO3" s="31" t="s">
        <v>55</v>
      </c>
      <c r="AP3" s="32"/>
      <c r="AQ3" s="32"/>
      <c r="AR3" s="32"/>
      <c r="AS3" s="32"/>
      <c r="AT3" s="33"/>
      <c r="AU3" s="34"/>
      <c r="AV3" s="34"/>
      <c r="AW3" s="34"/>
      <c r="AX3" s="34"/>
      <c r="AY3" s="34"/>
      <c r="AZ3" s="34"/>
      <c r="BA3" s="34"/>
      <c r="BB3" s="35"/>
      <c r="BE3" s="31" t="s">
        <v>56</v>
      </c>
      <c r="BF3" s="32"/>
      <c r="BG3" s="32"/>
      <c r="BH3" s="32"/>
      <c r="BI3" s="32"/>
      <c r="BJ3" s="33"/>
      <c r="BK3" s="34"/>
      <c r="BL3" s="34"/>
      <c r="BM3" s="34"/>
      <c r="BN3" s="34"/>
      <c r="BO3" s="34"/>
      <c r="BP3" s="34"/>
      <c r="BQ3" s="34"/>
      <c r="BR3" s="35"/>
      <c r="BU3" s="31" t="s">
        <v>57</v>
      </c>
      <c r="BV3" s="32"/>
      <c r="BW3" s="32"/>
      <c r="BX3" s="32"/>
      <c r="BY3" s="32"/>
      <c r="BZ3" s="33"/>
      <c r="CA3" s="34"/>
      <c r="CB3" s="34"/>
      <c r="CC3" s="34"/>
      <c r="CD3" s="34"/>
      <c r="CE3" s="34"/>
      <c r="CF3" s="34"/>
      <c r="CG3" s="34"/>
      <c r="CH3" s="35"/>
    </row>
    <row r="4" spans="2:86" ht="14.4" thickBot="1" x14ac:dyDescent="0.3">
      <c r="B4" s="87" t="s">
        <v>58</v>
      </c>
      <c r="C4" s="88"/>
      <c r="D4" s="89"/>
      <c r="Y4" s="36" t="s">
        <v>59</v>
      </c>
      <c r="Z4" s="37"/>
      <c r="AA4" s="37"/>
      <c r="AB4" s="37"/>
      <c r="AC4" s="37"/>
      <c r="AD4" s="37"/>
      <c r="AE4" s="37"/>
      <c r="AF4" s="37"/>
      <c r="AG4" s="37"/>
      <c r="AH4" s="37"/>
      <c r="AI4" s="37"/>
      <c r="AJ4" s="37"/>
      <c r="AK4" s="37"/>
      <c r="AL4" s="38"/>
      <c r="AO4" s="36" t="s">
        <v>59</v>
      </c>
      <c r="AP4" s="37"/>
      <c r="AQ4" s="37"/>
      <c r="AR4" s="37"/>
      <c r="AS4" s="37"/>
      <c r="AT4" s="37"/>
      <c r="AU4" s="37"/>
      <c r="AV4" s="37"/>
      <c r="AW4" s="37"/>
      <c r="AX4" s="37"/>
      <c r="AY4" s="37"/>
      <c r="AZ4" s="37"/>
      <c r="BA4" s="37"/>
      <c r="BB4" s="38"/>
      <c r="BE4" s="36" t="s">
        <v>59</v>
      </c>
      <c r="BF4" s="37"/>
      <c r="BG4" s="37"/>
      <c r="BH4" s="37"/>
      <c r="BI4" s="37"/>
      <c r="BJ4" s="37"/>
      <c r="BK4" s="37"/>
      <c r="BL4" s="37"/>
      <c r="BM4" s="37"/>
      <c r="BN4" s="37"/>
      <c r="BO4" s="37"/>
      <c r="BP4" s="37"/>
      <c r="BQ4" s="37"/>
      <c r="BR4" s="38"/>
      <c r="BU4" s="36" t="s">
        <v>59</v>
      </c>
      <c r="BV4" s="37"/>
      <c r="BW4" s="37"/>
      <c r="BX4" s="37"/>
      <c r="BY4" s="37"/>
      <c r="BZ4" s="37"/>
      <c r="CA4" s="37"/>
      <c r="CB4" s="37"/>
      <c r="CC4" s="37"/>
      <c r="CD4" s="37"/>
      <c r="CE4" s="37"/>
      <c r="CF4" s="37"/>
      <c r="CG4" s="37"/>
      <c r="CH4" s="38"/>
    </row>
    <row r="5" spans="2:86" ht="15.75" customHeight="1" x14ac:dyDescent="0.25">
      <c r="B5" s="39" t="s">
        <v>60</v>
      </c>
      <c r="C5" s="40" t="s">
        <v>61</v>
      </c>
      <c r="D5" s="41" t="s">
        <v>62</v>
      </c>
      <c r="Y5" s="36" t="s">
        <v>63</v>
      </c>
      <c r="Z5" s="37"/>
      <c r="AA5" s="37"/>
      <c r="AB5" s="37"/>
      <c r="AC5" s="37"/>
      <c r="AD5" s="37"/>
      <c r="AE5" s="37"/>
      <c r="AF5" s="37"/>
      <c r="AG5" s="37"/>
      <c r="AH5" s="37"/>
      <c r="AI5" s="37"/>
      <c r="AJ5" s="37"/>
      <c r="AK5" s="37"/>
      <c r="AL5" s="38"/>
      <c r="AO5" s="36" t="s">
        <v>64</v>
      </c>
      <c r="AP5" s="37"/>
      <c r="AQ5" s="37"/>
      <c r="AR5" s="37"/>
      <c r="AS5" s="37"/>
      <c r="AT5" s="37"/>
      <c r="AU5" s="37"/>
      <c r="AV5" s="37"/>
      <c r="AW5" s="37"/>
      <c r="AX5" s="37"/>
      <c r="AY5" s="37"/>
      <c r="AZ5" s="37"/>
      <c r="BA5" s="37"/>
      <c r="BB5" s="38"/>
      <c r="BE5" s="36" t="s">
        <v>63</v>
      </c>
      <c r="BF5" s="37"/>
      <c r="BG5" s="37"/>
      <c r="BH5" s="37"/>
      <c r="BI5" s="37"/>
      <c r="BJ5" s="37"/>
      <c r="BK5" s="37"/>
      <c r="BL5" s="37"/>
      <c r="BM5" s="37"/>
      <c r="BN5" s="37"/>
      <c r="BO5" s="37"/>
      <c r="BP5" s="37"/>
      <c r="BQ5" s="37"/>
      <c r="BR5" s="38"/>
      <c r="BU5" s="36" t="s">
        <v>64</v>
      </c>
      <c r="BV5" s="37"/>
      <c r="BW5" s="37"/>
      <c r="BX5" s="37"/>
      <c r="BY5" s="37"/>
      <c r="BZ5" s="37"/>
      <c r="CA5" s="37"/>
      <c r="CB5" s="37"/>
      <c r="CC5" s="37"/>
      <c r="CD5" s="37"/>
      <c r="CE5" s="37"/>
      <c r="CF5" s="37"/>
      <c r="CG5" s="37"/>
      <c r="CH5" s="38"/>
    </row>
    <row r="6" spans="2:86" ht="27.6" x14ac:dyDescent="0.25">
      <c r="B6" s="42">
        <v>1</v>
      </c>
      <c r="C6" s="43">
        <v>3</v>
      </c>
      <c r="D6" s="44">
        <v>2</v>
      </c>
      <c r="Y6" s="39" t="s">
        <v>65</v>
      </c>
      <c r="Z6" s="40" t="s">
        <v>66</v>
      </c>
      <c r="AA6" s="40" t="s">
        <v>67</v>
      </c>
      <c r="AB6" s="40" t="s">
        <v>68</v>
      </c>
      <c r="AC6" s="40"/>
      <c r="AD6" s="40" t="s">
        <v>65</v>
      </c>
      <c r="AE6" s="40" t="s">
        <v>66</v>
      </c>
      <c r="AF6" s="40" t="s">
        <v>67</v>
      </c>
      <c r="AG6" s="40" t="s">
        <v>68</v>
      </c>
      <c r="AH6" s="40"/>
      <c r="AI6" s="40" t="s">
        <v>65</v>
      </c>
      <c r="AJ6" s="40" t="s">
        <v>66</v>
      </c>
      <c r="AK6" s="40" t="s">
        <v>67</v>
      </c>
      <c r="AL6" s="41" t="s">
        <v>68</v>
      </c>
      <c r="AO6" s="39" t="s">
        <v>65</v>
      </c>
      <c r="AP6" s="40" t="s">
        <v>66</v>
      </c>
      <c r="AQ6" s="40" t="s">
        <v>67</v>
      </c>
      <c r="AR6" s="40" t="s">
        <v>68</v>
      </c>
      <c r="AS6" s="40"/>
      <c r="AT6" s="40" t="s">
        <v>65</v>
      </c>
      <c r="AU6" s="40" t="s">
        <v>66</v>
      </c>
      <c r="AV6" s="40" t="s">
        <v>67</v>
      </c>
      <c r="AW6" s="40" t="s">
        <v>68</v>
      </c>
      <c r="AX6" s="40"/>
      <c r="AY6" s="40" t="s">
        <v>65</v>
      </c>
      <c r="AZ6" s="40" t="s">
        <v>66</v>
      </c>
      <c r="BA6" s="40" t="s">
        <v>67</v>
      </c>
      <c r="BB6" s="41" t="s">
        <v>68</v>
      </c>
      <c r="BE6" s="39" t="s">
        <v>65</v>
      </c>
      <c r="BF6" s="40" t="s">
        <v>66</v>
      </c>
      <c r="BG6" s="40" t="s">
        <v>67</v>
      </c>
      <c r="BH6" s="40" t="s">
        <v>68</v>
      </c>
      <c r="BI6" s="40"/>
      <c r="BJ6" s="40" t="s">
        <v>65</v>
      </c>
      <c r="BK6" s="40" t="s">
        <v>66</v>
      </c>
      <c r="BL6" s="40" t="s">
        <v>67</v>
      </c>
      <c r="BM6" s="40" t="s">
        <v>68</v>
      </c>
      <c r="BN6" s="40"/>
      <c r="BO6" s="40" t="s">
        <v>65</v>
      </c>
      <c r="BP6" s="40" t="s">
        <v>66</v>
      </c>
      <c r="BQ6" s="40" t="s">
        <v>67</v>
      </c>
      <c r="BR6" s="41" t="s">
        <v>68</v>
      </c>
      <c r="BU6" s="39" t="s">
        <v>65</v>
      </c>
      <c r="BV6" s="40" t="s">
        <v>66</v>
      </c>
      <c r="BW6" s="40" t="s">
        <v>67</v>
      </c>
      <c r="BX6" s="40" t="s">
        <v>68</v>
      </c>
      <c r="BY6" s="40"/>
      <c r="BZ6" s="40" t="s">
        <v>65</v>
      </c>
      <c r="CA6" s="40" t="s">
        <v>66</v>
      </c>
      <c r="CB6" s="40" t="s">
        <v>67</v>
      </c>
      <c r="CC6" s="40" t="s">
        <v>68</v>
      </c>
      <c r="CD6" s="40"/>
      <c r="CE6" s="40" t="s">
        <v>65</v>
      </c>
      <c r="CF6" s="40" t="s">
        <v>66</v>
      </c>
      <c r="CG6" s="40" t="s">
        <v>67</v>
      </c>
      <c r="CH6" s="41" t="s">
        <v>68</v>
      </c>
    </row>
    <row r="7" spans="2:86" x14ac:dyDescent="0.25">
      <c r="B7" s="42">
        <v>2</v>
      </c>
      <c r="C7" s="43">
        <v>6</v>
      </c>
      <c r="D7" s="44">
        <v>5</v>
      </c>
      <c r="Y7" s="36">
        <v>27</v>
      </c>
      <c r="Z7" s="37">
        <v>4</v>
      </c>
      <c r="AA7" s="45">
        <v>24.7</v>
      </c>
      <c r="AB7" s="45">
        <v>27.9</v>
      </c>
      <c r="AC7" s="37"/>
      <c r="AD7" s="37">
        <v>35</v>
      </c>
      <c r="AE7" s="37">
        <v>4</v>
      </c>
      <c r="AF7" s="45">
        <v>34.22</v>
      </c>
      <c r="AG7" s="45">
        <v>37.74</v>
      </c>
      <c r="AH7" s="37"/>
      <c r="AI7" s="37">
        <v>43</v>
      </c>
      <c r="AJ7" s="37">
        <v>4</v>
      </c>
      <c r="AK7" s="45">
        <v>40.68</v>
      </c>
      <c r="AL7" s="46">
        <v>42.480000000000004</v>
      </c>
      <c r="AO7" s="36">
        <v>27</v>
      </c>
      <c r="AP7" s="37">
        <v>7</v>
      </c>
      <c r="AQ7" s="45">
        <v>40.799999999999997</v>
      </c>
      <c r="AR7" s="45">
        <v>45.3</v>
      </c>
      <c r="AS7" s="37"/>
      <c r="AT7" s="37">
        <v>35</v>
      </c>
      <c r="AU7" s="37">
        <v>7</v>
      </c>
      <c r="AV7" s="45">
        <v>52.24</v>
      </c>
      <c r="AW7" s="45">
        <v>56.5</v>
      </c>
      <c r="AX7" s="37"/>
      <c r="AY7" s="37">
        <v>43</v>
      </c>
      <c r="AZ7" s="37">
        <v>7</v>
      </c>
      <c r="BA7" s="45">
        <v>57.74</v>
      </c>
      <c r="BB7" s="46">
        <v>60.019999999999996</v>
      </c>
      <c r="BE7" s="36">
        <v>27</v>
      </c>
      <c r="BF7" s="37">
        <v>4</v>
      </c>
      <c r="BG7" s="45">
        <v>44.4</v>
      </c>
      <c r="BH7" s="45">
        <v>47.2</v>
      </c>
      <c r="BI7" s="37"/>
      <c r="BJ7" s="37">
        <v>35</v>
      </c>
      <c r="BK7" s="37">
        <v>4</v>
      </c>
      <c r="BL7" s="45">
        <v>52.8</v>
      </c>
      <c r="BM7" s="45">
        <v>55.52</v>
      </c>
      <c r="BN7" s="37"/>
      <c r="BO7" s="37">
        <v>43</v>
      </c>
      <c r="BP7" s="37">
        <v>4</v>
      </c>
      <c r="BQ7" s="45">
        <v>58.5</v>
      </c>
      <c r="BR7" s="46">
        <v>60.54</v>
      </c>
      <c r="BU7" s="36">
        <v>27</v>
      </c>
      <c r="BV7" s="37">
        <v>7</v>
      </c>
      <c r="BW7" s="45">
        <v>67.8</v>
      </c>
      <c r="BX7" s="45">
        <v>74.400000000000006</v>
      </c>
      <c r="BY7" s="37"/>
      <c r="BZ7" s="37">
        <v>35</v>
      </c>
      <c r="CA7" s="37">
        <v>7</v>
      </c>
      <c r="CB7" s="45">
        <v>76.44</v>
      </c>
      <c r="CC7" s="45">
        <v>82.48</v>
      </c>
      <c r="CD7" s="37"/>
      <c r="CE7" s="37">
        <v>43</v>
      </c>
      <c r="CF7" s="37">
        <v>7</v>
      </c>
      <c r="CG7" s="45">
        <v>78.36</v>
      </c>
      <c r="CH7" s="46">
        <v>82.7</v>
      </c>
    </row>
    <row r="8" spans="2:86" ht="14.4" thickBot="1" x14ac:dyDescent="0.3">
      <c r="B8" s="47">
        <v>3</v>
      </c>
      <c r="C8" s="48">
        <v>12</v>
      </c>
      <c r="D8" s="49" t="s">
        <v>69</v>
      </c>
      <c r="Y8" s="36">
        <v>27</v>
      </c>
      <c r="Z8" s="37">
        <v>9</v>
      </c>
      <c r="AA8" s="45">
        <v>42.2</v>
      </c>
      <c r="AB8" s="45">
        <v>46.4</v>
      </c>
      <c r="AC8" s="37"/>
      <c r="AD8" s="37">
        <v>35</v>
      </c>
      <c r="AE8" s="37">
        <v>9</v>
      </c>
      <c r="AF8" s="45">
        <v>53.96</v>
      </c>
      <c r="AG8" s="45">
        <v>58</v>
      </c>
      <c r="AH8" s="37"/>
      <c r="AI8" s="37">
        <v>43</v>
      </c>
      <c r="AJ8" s="37">
        <v>9</v>
      </c>
      <c r="AK8" s="45">
        <v>59.660000000000004</v>
      </c>
      <c r="AL8" s="46">
        <v>61.74</v>
      </c>
      <c r="AO8" s="36">
        <v>27</v>
      </c>
      <c r="AP8" s="37">
        <v>9</v>
      </c>
      <c r="AQ8" s="45">
        <v>45.8</v>
      </c>
      <c r="AR8" s="45">
        <v>50.2</v>
      </c>
      <c r="AS8" s="37"/>
      <c r="AT8" s="37">
        <v>35</v>
      </c>
      <c r="AU8" s="37">
        <v>9</v>
      </c>
      <c r="AV8" s="45">
        <v>57.4</v>
      </c>
      <c r="AW8" s="45">
        <v>61.800000000000004</v>
      </c>
      <c r="AX8" s="37"/>
      <c r="AY8" s="37">
        <v>43</v>
      </c>
      <c r="AZ8" s="37">
        <v>9</v>
      </c>
      <c r="BA8" s="45">
        <v>62.459999999999994</v>
      </c>
      <c r="BB8" s="46">
        <v>65</v>
      </c>
      <c r="BE8" s="36">
        <v>27</v>
      </c>
      <c r="BF8" s="37">
        <v>9</v>
      </c>
      <c r="BG8" s="45">
        <v>68.7</v>
      </c>
      <c r="BH8" s="45">
        <v>76</v>
      </c>
      <c r="BI8" s="37"/>
      <c r="BJ8" s="37">
        <v>35</v>
      </c>
      <c r="BK8" s="37">
        <v>9</v>
      </c>
      <c r="BL8" s="45">
        <v>76.22</v>
      </c>
      <c r="BM8" s="45">
        <v>82.72</v>
      </c>
      <c r="BN8" s="37"/>
      <c r="BO8" s="37">
        <v>43</v>
      </c>
      <c r="BP8" s="37">
        <v>9</v>
      </c>
      <c r="BQ8" s="45">
        <v>78.52</v>
      </c>
      <c r="BR8" s="46">
        <v>83.32</v>
      </c>
      <c r="BU8" s="36">
        <v>27</v>
      </c>
      <c r="BV8" s="37">
        <v>9</v>
      </c>
      <c r="BW8" s="45">
        <v>74.400000000000006</v>
      </c>
      <c r="BX8" s="45">
        <v>82.9</v>
      </c>
      <c r="BY8" s="37"/>
      <c r="BZ8" s="37">
        <v>35</v>
      </c>
      <c r="CA8" s="37">
        <v>9</v>
      </c>
      <c r="CB8" s="45">
        <v>82.16</v>
      </c>
      <c r="CC8" s="45">
        <v>89.62</v>
      </c>
      <c r="CD8" s="37"/>
      <c r="CE8" s="37">
        <v>43</v>
      </c>
      <c r="CF8" s="37">
        <v>9</v>
      </c>
      <c r="CG8" s="45">
        <v>82.78</v>
      </c>
      <c r="CH8" s="46">
        <v>88.179999999999993</v>
      </c>
    </row>
    <row r="9" spans="2:86" x14ac:dyDescent="0.25">
      <c r="Y9" s="36">
        <v>27</v>
      </c>
      <c r="Z9" s="37">
        <v>18</v>
      </c>
      <c r="AA9" s="45">
        <v>60.6</v>
      </c>
      <c r="AB9" s="45">
        <v>64.900000000000006</v>
      </c>
      <c r="AC9" s="37"/>
      <c r="AD9" s="37">
        <v>35</v>
      </c>
      <c r="AE9" s="37">
        <v>18</v>
      </c>
      <c r="AF9" s="45">
        <v>71.399999999999991</v>
      </c>
      <c r="AG9" s="45">
        <v>77.06</v>
      </c>
      <c r="AH9" s="37"/>
      <c r="AI9" s="37">
        <v>43</v>
      </c>
      <c r="AJ9" s="37">
        <v>18</v>
      </c>
      <c r="AK9" s="45">
        <v>74.16</v>
      </c>
      <c r="AL9" s="46">
        <v>78.539999999999992</v>
      </c>
      <c r="AO9" s="36">
        <v>27</v>
      </c>
      <c r="AP9" s="37">
        <v>18</v>
      </c>
      <c r="AQ9" s="45">
        <v>62.3</v>
      </c>
      <c r="AR9" s="45">
        <v>66.8</v>
      </c>
      <c r="AS9" s="37"/>
      <c r="AT9" s="37">
        <v>35</v>
      </c>
      <c r="AU9" s="37">
        <v>18</v>
      </c>
      <c r="AV9" s="45">
        <v>72.94</v>
      </c>
      <c r="AW9" s="45">
        <v>78.72</v>
      </c>
      <c r="AX9" s="37"/>
      <c r="AY9" s="37">
        <v>43</v>
      </c>
      <c r="AZ9" s="37">
        <v>18</v>
      </c>
      <c r="BA9" s="45">
        <v>75.3</v>
      </c>
      <c r="BB9" s="46">
        <v>79.839999999999989</v>
      </c>
      <c r="BE9" s="36">
        <v>27</v>
      </c>
      <c r="BF9" s="37">
        <v>18</v>
      </c>
      <c r="BG9" s="45">
        <v>95</v>
      </c>
      <c r="BH9" s="45">
        <v>110.8</v>
      </c>
      <c r="BI9" s="37"/>
      <c r="BJ9" s="37">
        <v>35</v>
      </c>
      <c r="BK9" s="37">
        <v>18</v>
      </c>
      <c r="BL9" s="45">
        <v>98.28</v>
      </c>
      <c r="BM9" s="45">
        <v>111.12</v>
      </c>
      <c r="BN9" s="37"/>
      <c r="BO9" s="37">
        <v>43</v>
      </c>
      <c r="BP9" s="37">
        <v>18</v>
      </c>
      <c r="BQ9" s="45">
        <v>94.36</v>
      </c>
      <c r="BR9" s="46">
        <v>103.4</v>
      </c>
      <c r="BU9" s="36">
        <v>27</v>
      </c>
      <c r="BV9" s="37">
        <v>18</v>
      </c>
      <c r="BW9" s="45">
        <v>96.9</v>
      </c>
      <c r="BX9" s="45">
        <v>113.1</v>
      </c>
      <c r="BY9" s="37"/>
      <c r="BZ9" s="37">
        <v>35</v>
      </c>
      <c r="CA9" s="37">
        <v>18</v>
      </c>
      <c r="CB9" s="45">
        <v>100.02</v>
      </c>
      <c r="CC9" s="45">
        <v>113.18</v>
      </c>
      <c r="CD9" s="37"/>
      <c r="CE9" s="37">
        <v>43</v>
      </c>
      <c r="CF9" s="37">
        <v>18</v>
      </c>
      <c r="CG9" s="45">
        <v>95.58</v>
      </c>
      <c r="CH9" s="46">
        <v>104.8</v>
      </c>
    </row>
    <row r="10" spans="2:86" x14ac:dyDescent="0.25">
      <c r="B10" s="30" t="s">
        <v>70</v>
      </c>
      <c r="Y10" s="36">
        <v>27</v>
      </c>
      <c r="Z10" s="37">
        <v>27</v>
      </c>
      <c r="AA10" s="45">
        <v>70.099999999999994</v>
      </c>
      <c r="AB10" s="45">
        <v>74.5</v>
      </c>
      <c r="AC10" s="37"/>
      <c r="AD10" s="37">
        <v>35</v>
      </c>
      <c r="AE10" s="37">
        <v>27</v>
      </c>
      <c r="AF10" s="45">
        <v>79.62</v>
      </c>
      <c r="AG10" s="45">
        <v>86.02000000000001</v>
      </c>
      <c r="AH10" s="37"/>
      <c r="AI10" s="37">
        <v>43</v>
      </c>
      <c r="AJ10" s="37">
        <v>27</v>
      </c>
      <c r="AK10" s="45">
        <v>80.02000000000001</v>
      </c>
      <c r="AL10" s="46">
        <v>85.240000000000009</v>
      </c>
      <c r="AO10" s="36">
        <v>27</v>
      </c>
      <c r="AP10" s="37">
        <v>27</v>
      </c>
      <c r="AQ10" s="45">
        <v>74.599999999999994</v>
      </c>
      <c r="AR10" s="45">
        <v>79.2</v>
      </c>
      <c r="AS10" s="37"/>
      <c r="AT10" s="37">
        <v>35</v>
      </c>
      <c r="AU10" s="37">
        <v>27</v>
      </c>
      <c r="AV10" s="45">
        <v>83.399999999999991</v>
      </c>
      <c r="AW10" s="45">
        <v>90.160000000000011</v>
      </c>
      <c r="AX10" s="37"/>
      <c r="AY10" s="37">
        <v>43</v>
      </c>
      <c r="AZ10" s="37">
        <v>27</v>
      </c>
      <c r="BA10" s="45">
        <v>82.539999999999992</v>
      </c>
      <c r="BB10" s="46">
        <v>88.100000000000009</v>
      </c>
      <c r="BE10" s="36">
        <v>27</v>
      </c>
      <c r="BF10" s="37">
        <v>27</v>
      </c>
      <c r="BG10" s="45">
        <v>108.3</v>
      </c>
      <c r="BH10" s="45">
        <v>127.5</v>
      </c>
      <c r="BI10" s="37"/>
      <c r="BJ10" s="37">
        <v>35</v>
      </c>
      <c r="BK10" s="37">
        <v>27</v>
      </c>
      <c r="BL10" s="45">
        <v>109.33999999999999</v>
      </c>
      <c r="BM10" s="45">
        <v>124.62</v>
      </c>
      <c r="BN10" s="37"/>
      <c r="BO10" s="37">
        <v>43</v>
      </c>
      <c r="BP10" s="37">
        <v>27</v>
      </c>
      <c r="BQ10" s="45">
        <v>101.25999999999999</v>
      </c>
      <c r="BR10" s="46">
        <v>111.72</v>
      </c>
      <c r="BU10" s="36">
        <v>27</v>
      </c>
      <c r="BV10" s="37">
        <v>27</v>
      </c>
      <c r="BW10" s="45">
        <v>111.6</v>
      </c>
      <c r="BX10" s="45">
        <v>130.9</v>
      </c>
      <c r="BY10" s="37"/>
      <c r="BZ10" s="37">
        <v>35</v>
      </c>
      <c r="CA10" s="37">
        <v>27</v>
      </c>
      <c r="CB10" s="45">
        <v>111.75999999999999</v>
      </c>
      <c r="CC10" s="45">
        <v>126.98</v>
      </c>
      <c r="CD10" s="37"/>
      <c r="CE10" s="37">
        <v>43</v>
      </c>
      <c r="CF10" s="37">
        <v>27</v>
      </c>
      <c r="CG10" s="45">
        <v>102.5</v>
      </c>
      <c r="CH10" s="46">
        <v>112.8</v>
      </c>
    </row>
    <row r="11" spans="2:86" ht="14.4" thickBot="1" x14ac:dyDescent="0.3">
      <c r="Y11" s="36">
        <v>27</v>
      </c>
      <c r="Z11" s="37">
        <v>48</v>
      </c>
      <c r="AA11" s="45">
        <v>100.6</v>
      </c>
      <c r="AB11" s="45">
        <v>105.2</v>
      </c>
      <c r="AC11" s="37"/>
      <c r="AD11" s="37">
        <v>35</v>
      </c>
      <c r="AE11" s="37">
        <v>48</v>
      </c>
      <c r="AF11" s="45">
        <v>103.08</v>
      </c>
      <c r="AG11" s="45">
        <v>111.04</v>
      </c>
      <c r="AH11" s="37"/>
      <c r="AI11" s="37">
        <v>43</v>
      </c>
      <c r="AJ11" s="37">
        <v>48</v>
      </c>
      <c r="AK11" s="45">
        <v>94.04</v>
      </c>
      <c r="AL11" s="46">
        <v>100.74000000000001</v>
      </c>
      <c r="AO11" s="36">
        <v>27</v>
      </c>
      <c r="AP11" s="37">
        <v>48</v>
      </c>
      <c r="AQ11" s="45">
        <v>100.6</v>
      </c>
      <c r="AR11" s="45">
        <v>105.2</v>
      </c>
      <c r="AS11" s="37"/>
      <c r="AT11" s="37">
        <v>35</v>
      </c>
      <c r="AU11" s="37">
        <v>48</v>
      </c>
      <c r="AV11" s="45">
        <v>103.08</v>
      </c>
      <c r="AW11" s="45">
        <v>111.04</v>
      </c>
      <c r="AX11" s="37"/>
      <c r="AY11" s="37">
        <v>43</v>
      </c>
      <c r="AZ11" s="37">
        <v>48</v>
      </c>
      <c r="BA11" s="45">
        <v>94.04</v>
      </c>
      <c r="BB11" s="46">
        <v>100.74000000000001</v>
      </c>
      <c r="BE11" s="36">
        <v>27</v>
      </c>
      <c r="BF11" s="37">
        <v>48</v>
      </c>
      <c r="BG11" s="45">
        <v>127.5</v>
      </c>
      <c r="BH11" s="45">
        <v>146.4</v>
      </c>
      <c r="BI11" s="37"/>
      <c r="BJ11" s="37">
        <v>35</v>
      </c>
      <c r="BK11" s="37">
        <v>48</v>
      </c>
      <c r="BL11" s="45">
        <v>121.34</v>
      </c>
      <c r="BM11" s="45">
        <v>136</v>
      </c>
      <c r="BN11" s="37"/>
      <c r="BO11" s="37">
        <v>43</v>
      </c>
      <c r="BP11" s="37">
        <v>48</v>
      </c>
      <c r="BQ11" s="45">
        <v>105.34</v>
      </c>
      <c r="BR11" s="46">
        <v>114.92</v>
      </c>
      <c r="BU11" s="36">
        <v>27</v>
      </c>
      <c r="BV11" s="37">
        <v>48</v>
      </c>
      <c r="BW11" s="45">
        <v>127.5</v>
      </c>
      <c r="BX11" s="45">
        <v>146.4</v>
      </c>
      <c r="BY11" s="37"/>
      <c r="BZ11" s="37">
        <v>35</v>
      </c>
      <c r="CA11" s="37">
        <v>48</v>
      </c>
      <c r="CB11" s="45">
        <v>121.34</v>
      </c>
      <c r="CC11" s="45">
        <v>136</v>
      </c>
      <c r="CD11" s="37"/>
      <c r="CE11" s="37">
        <v>43</v>
      </c>
      <c r="CF11" s="37">
        <v>48</v>
      </c>
      <c r="CG11" s="45">
        <v>105.34</v>
      </c>
      <c r="CH11" s="46">
        <v>114.92</v>
      </c>
    </row>
    <row r="12" spans="2:86" x14ac:dyDescent="0.25">
      <c r="J12" s="50" t="s">
        <v>71</v>
      </c>
      <c r="K12" s="51"/>
      <c r="L12" s="51"/>
      <c r="M12" s="51"/>
      <c r="N12" s="51"/>
      <c r="O12" s="52"/>
      <c r="Y12" s="36">
        <v>27</v>
      </c>
      <c r="Z12" s="37">
        <v>60</v>
      </c>
      <c r="AA12" s="45">
        <v>106.1</v>
      </c>
      <c r="AB12" s="45">
        <v>110.2</v>
      </c>
      <c r="AC12" s="37"/>
      <c r="AD12" s="37">
        <v>35</v>
      </c>
      <c r="AE12" s="37">
        <v>60</v>
      </c>
      <c r="AF12" s="45">
        <v>106.25999999999999</v>
      </c>
      <c r="AG12" s="45">
        <v>114.04</v>
      </c>
      <c r="AH12" s="37"/>
      <c r="AI12" s="37">
        <v>43</v>
      </c>
      <c r="AJ12" s="37">
        <v>60</v>
      </c>
      <c r="AK12" s="45">
        <v>94.24</v>
      </c>
      <c r="AL12" s="46">
        <v>100.78</v>
      </c>
      <c r="AO12" s="36">
        <v>27</v>
      </c>
      <c r="AP12" s="37">
        <v>60</v>
      </c>
      <c r="AQ12" s="45">
        <v>106.1</v>
      </c>
      <c r="AR12" s="45">
        <v>110.2</v>
      </c>
      <c r="AS12" s="37"/>
      <c r="AT12" s="37">
        <v>35</v>
      </c>
      <c r="AU12" s="37">
        <v>60</v>
      </c>
      <c r="AV12" s="45">
        <v>106.25999999999999</v>
      </c>
      <c r="AW12" s="45">
        <v>114.04</v>
      </c>
      <c r="AX12" s="37"/>
      <c r="AY12" s="37">
        <v>43</v>
      </c>
      <c r="AZ12" s="37">
        <v>60</v>
      </c>
      <c r="BA12" s="45">
        <v>94.24</v>
      </c>
      <c r="BB12" s="46">
        <v>100.78</v>
      </c>
      <c r="BE12" s="36">
        <v>27</v>
      </c>
      <c r="BF12" s="37">
        <v>60</v>
      </c>
      <c r="BG12" s="45">
        <v>133.69999999999999</v>
      </c>
      <c r="BH12" s="45">
        <v>151.1</v>
      </c>
      <c r="BI12" s="37"/>
      <c r="BJ12" s="37">
        <v>35</v>
      </c>
      <c r="BK12" s="37">
        <v>60</v>
      </c>
      <c r="BL12" s="45">
        <v>123.53999999999999</v>
      </c>
      <c r="BM12" s="45">
        <v>137.1</v>
      </c>
      <c r="BN12" s="37"/>
      <c r="BO12" s="37">
        <v>43</v>
      </c>
      <c r="BP12" s="37">
        <v>60</v>
      </c>
      <c r="BQ12" s="45">
        <v>103.96</v>
      </c>
      <c r="BR12" s="46">
        <v>112.72</v>
      </c>
      <c r="BU12" s="36">
        <v>27</v>
      </c>
      <c r="BV12" s="37">
        <v>60</v>
      </c>
      <c r="BW12" s="45">
        <v>133.69999999999999</v>
      </c>
      <c r="BX12" s="45">
        <v>151.1</v>
      </c>
      <c r="BY12" s="37"/>
      <c r="BZ12" s="37">
        <v>35</v>
      </c>
      <c r="CA12" s="37">
        <v>60</v>
      </c>
      <c r="CB12" s="45">
        <v>123.53999999999999</v>
      </c>
      <c r="CC12" s="45">
        <v>137.1</v>
      </c>
      <c r="CD12" s="37"/>
      <c r="CE12" s="37">
        <v>43</v>
      </c>
      <c r="CF12" s="37">
        <v>60</v>
      </c>
      <c r="CG12" s="45">
        <v>103.96</v>
      </c>
      <c r="CH12" s="46">
        <v>112.72</v>
      </c>
    </row>
    <row r="13" spans="2:86" ht="15.75" customHeight="1" x14ac:dyDescent="0.25">
      <c r="J13" s="53" t="s">
        <v>72</v>
      </c>
      <c r="K13" s="54" t="s">
        <v>73</v>
      </c>
      <c r="L13" s="55" t="s">
        <v>74</v>
      </c>
      <c r="M13" s="55" t="s">
        <v>75</v>
      </c>
      <c r="N13" s="55" t="s">
        <v>76</v>
      </c>
      <c r="O13" s="56" t="s">
        <v>77</v>
      </c>
      <c r="R13" s="30" t="s">
        <v>78</v>
      </c>
      <c r="S13" s="30" t="s">
        <v>79</v>
      </c>
      <c r="T13" s="30" t="s">
        <v>80</v>
      </c>
      <c r="Y13" s="36">
        <v>28</v>
      </c>
      <c r="Z13" s="37">
        <v>4</v>
      </c>
      <c r="AA13" s="45">
        <v>25.89</v>
      </c>
      <c r="AB13" s="45">
        <v>29.13</v>
      </c>
      <c r="AC13" s="37"/>
      <c r="AD13" s="37">
        <v>36</v>
      </c>
      <c r="AE13" s="37">
        <v>4</v>
      </c>
      <c r="AF13" s="45">
        <v>35.410000000000004</v>
      </c>
      <c r="AG13" s="45">
        <v>38.97</v>
      </c>
      <c r="AH13" s="37"/>
      <c r="AI13" s="37">
        <v>44</v>
      </c>
      <c r="AJ13" s="37">
        <v>4</v>
      </c>
      <c r="AK13" s="45">
        <v>41.36</v>
      </c>
      <c r="AL13" s="46">
        <v>42.86</v>
      </c>
      <c r="AO13" s="36">
        <v>28</v>
      </c>
      <c r="AP13" s="37">
        <v>7</v>
      </c>
      <c r="AQ13" s="45">
        <v>42.23</v>
      </c>
      <c r="AR13" s="45">
        <v>46.699999999999996</v>
      </c>
      <c r="AS13" s="37"/>
      <c r="AT13" s="37">
        <v>36</v>
      </c>
      <c r="AU13" s="37">
        <v>7</v>
      </c>
      <c r="AV13" s="45">
        <v>53.67</v>
      </c>
      <c r="AW13" s="45">
        <v>57.9</v>
      </c>
      <c r="AX13" s="37"/>
      <c r="AY13" s="37">
        <v>44</v>
      </c>
      <c r="AZ13" s="37">
        <v>7</v>
      </c>
      <c r="BA13" s="45">
        <v>58.18</v>
      </c>
      <c r="BB13" s="46">
        <v>60.14</v>
      </c>
      <c r="BE13" s="36">
        <v>28</v>
      </c>
      <c r="BF13" s="37">
        <v>4</v>
      </c>
      <c r="BG13" s="45">
        <v>45.449999999999996</v>
      </c>
      <c r="BH13" s="45">
        <v>48.24</v>
      </c>
      <c r="BI13" s="37"/>
      <c r="BJ13" s="37">
        <v>36</v>
      </c>
      <c r="BK13" s="37">
        <v>4</v>
      </c>
      <c r="BL13" s="45">
        <v>53.849999999999994</v>
      </c>
      <c r="BM13" s="45">
        <v>56.56</v>
      </c>
      <c r="BN13" s="37"/>
      <c r="BO13" s="37">
        <v>44</v>
      </c>
      <c r="BP13" s="37">
        <v>4</v>
      </c>
      <c r="BQ13" s="45">
        <v>59.1</v>
      </c>
      <c r="BR13" s="46">
        <v>61.03</v>
      </c>
      <c r="BU13" s="36">
        <v>28</v>
      </c>
      <c r="BV13" s="37">
        <v>7</v>
      </c>
      <c r="BW13" s="45">
        <v>68.88</v>
      </c>
      <c r="BX13" s="45">
        <v>75.410000000000011</v>
      </c>
      <c r="BY13" s="37"/>
      <c r="BZ13" s="37">
        <v>36</v>
      </c>
      <c r="CA13" s="37">
        <v>7</v>
      </c>
      <c r="CB13" s="45">
        <v>77.52</v>
      </c>
      <c r="CC13" s="45">
        <v>83.49</v>
      </c>
      <c r="CD13" s="37"/>
      <c r="CE13" s="37">
        <v>44</v>
      </c>
      <c r="CF13" s="37">
        <v>7</v>
      </c>
      <c r="CG13" s="45">
        <v>78.319999999999993</v>
      </c>
      <c r="CH13" s="46">
        <v>82.4</v>
      </c>
    </row>
    <row r="14" spans="2:86" x14ac:dyDescent="0.25">
      <c r="J14" s="36">
        <v>0</v>
      </c>
      <c r="K14" s="57">
        <v>1000</v>
      </c>
      <c r="L14" s="58">
        <v>1000</v>
      </c>
      <c r="M14" s="58">
        <v>1000</v>
      </c>
      <c r="N14" s="58">
        <v>1000</v>
      </c>
      <c r="O14" s="59">
        <v>1000</v>
      </c>
      <c r="Q14" s="30">
        <v>4</v>
      </c>
      <c r="R14" s="30">
        <v>865</v>
      </c>
      <c r="S14" s="30">
        <v>887</v>
      </c>
      <c r="T14" s="30">
        <v>904</v>
      </c>
      <c r="U14" s="30">
        <f>+S14-R14</f>
        <v>22</v>
      </c>
      <c r="V14" s="30">
        <f>+T14-S14</f>
        <v>17</v>
      </c>
      <c r="Y14" s="36">
        <v>28</v>
      </c>
      <c r="Z14" s="37">
        <v>9</v>
      </c>
      <c r="AA14" s="45">
        <v>43.67</v>
      </c>
      <c r="AB14" s="45">
        <v>47.85</v>
      </c>
      <c r="AC14" s="37"/>
      <c r="AD14" s="37">
        <v>36</v>
      </c>
      <c r="AE14" s="37">
        <v>9</v>
      </c>
      <c r="AF14" s="45">
        <v>55.43</v>
      </c>
      <c r="AG14" s="45">
        <v>59.45</v>
      </c>
      <c r="AH14" s="37"/>
      <c r="AI14" s="37">
        <v>44</v>
      </c>
      <c r="AJ14" s="37">
        <v>9</v>
      </c>
      <c r="AK14" s="45">
        <v>60.12</v>
      </c>
      <c r="AL14" s="46">
        <v>61.879999999999995</v>
      </c>
      <c r="AO14" s="36">
        <v>28</v>
      </c>
      <c r="AP14" s="37">
        <v>9</v>
      </c>
      <c r="AQ14" s="45">
        <v>47.25</v>
      </c>
      <c r="AR14" s="45">
        <v>51.650000000000006</v>
      </c>
      <c r="AS14" s="37"/>
      <c r="AT14" s="37">
        <v>36</v>
      </c>
      <c r="AU14" s="37">
        <v>9</v>
      </c>
      <c r="AV14" s="45">
        <v>58.849999999999994</v>
      </c>
      <c r="AW14" s="45">
        <v>63.25</v>
      </c>
      <c r="AX14" s="37"/>
      <c r="AY14" s="37">
        <v>44</v>
      </c>
      <c r="AZ14" s="37">
        <v>9</v>
      </c>
      <c r="BA14" s="45">
        <v>62.82</v>
      </c>
      <c r="BB14" s="46">
        <v>65.05</v>
      </c>
      <c r="BE14" s="36">
        <v>28</v>
      </c>
      <c r="BF14" s="37">
        <v>9</v>
      </c>
      <c r="BG14" s="45">
        <v>69.64</v>
      </c>
      <c r="BH14" s="45">
        <v>76.84</v>
      </c>
      <c r="BI14" s="37"/>
      <c r="BJ14" s="37">
        <v>36</v>
      </c>
      <c r="BK14" s="37">
        <v>9</v>
      </c>
      <c r="BL14" s="45">
        <v>77.16</v>
      </c>
      <c r="BM14" s="45">
        <v>83.56</v>
      </c>
      <c r="BN14" s="37"/>
      <c r="BO14" s="37">
        <v>44</v>
      </c>
      <c r="BP14" s="37">
        <v>9</v>
      </c>
      <c r="BQ14" s="45">
        <v>78.59</v>
      </c>
      <c r="BR14" s="46">
        <v>83.14</v>
      </c>
      <c r="BU14" s="36">
        <v>28</v>
      </c>
      <c r="BV14" s="37">
        <v>9</v>
      </c>
      <c r="BW14" s="45">
        <v>75.37</v>
      </c>
      <c r="BX14" s="45">
        <v>83.740000000000009</v>
      </c>
      <c r="BY14" s="37"/>
      <c r="BZ14" s="37">
        <v>36</v>
      </c>
      <c r="CA14" s="37">
        <v>9</v>
      </c>
      <c r="CB14" s="45">
        <v>83.13</v>
      </c>
      <c r="CC14" s="45">
        <v>90.46</v>
      </c>
      <c r="CD14" s="37"/>
      <c r="CE14" s="37">
        <v>44</v>
      </c>
      <c r="CF14" s="37">
        <v>9</v>
      </c>
      <c r="CG14" s="45">
        <v>82.56</v>
      </c>
      <c r="CH14" s="46">
        <v>87.66</v>
      </c>
    </row>
    <row r="15" spans="2:86" x14ac:dyDescent="0.25">
      <c r="G15" s="30">
        <f t="shared" ref="G15:I29" si="0">+M15/M14</f>
        <v>0.81299999999999994</v>
      </c>
      <c r="H15" s="30">
        <f t="shared" si="0"/>
        <v>0.84699999999999998</v>
      </c>
      <c r="I15" s="30">
        <f t="shared" si="0"/>
        <v>0.88100000000000001</v>
      </c>
      <c r="J15" s="36">
        <v>6</v>
      </c>
      <c r="K15" s="60">
        <f>+L15-U15+7</f>
        <v>747</v>
      </c>
      <c r="L15" s="61">
        <f>+R15+8</f>
        <v>773</v>
      </c>
      <c r="M15" s="61">
        <f>+L15+U15+7</f>
        <v>813</v>
      </c>
      <c r="N15" s="61">
        <f>+M15+V15+7</f>
        <v>847</v>
      </c>
      <c r="O15" s="62">
        <f>+N15+V15+7</f>
        <v>881</v>
      </c>
      <c r="P15" s="30">
        <f t="shared" ref="P15:P25" si="1">+S15/S14</f>
        <v>0.89966178128523111</v>
      </c>
      <c r="Q15" s="30">
        <v>6</v>
      </c>
      <c r="R15" s="30">
        <v>765</v>
      </c>
      <c r="S15" s="30">
        <v>798</v>
      </c>
      <c r="T15" s="30">
        <v>825</v>
      </c>
      <c r="U15" s="30">
        <f t="shared" ref="U15:V25" si="2">+S15-R15</f>
        <v>33</v>
      </c>
      <c r="V15" s="30">
        <f t="shared" si="2"/>
        <v>27</v>
      </c>
      <c r="Y15" s="36">
        <v>28</v>
      </c>
      <c r="Z15" s="37">
        <v>18</v>
      </c>
      <c r="AA15" s="45">
        <v>61.95</v>
      </c>
      <c r="AB15" s="45">
        <v>66.42</v>
      </c>
      <c r="AC15" s="37"/>
      <c r="AD15" s="37">
        <v>36</v>
      </c>
      <c r="AE15" s="37">
        <v>18</v>
      </c>
      <c r="AF15" s="45">
        <v>72.75</v>
      </c>
      <c r="AG15" s="45">
        <v>78.58</v>
      </c>
      <c r="AH15" s="37"/>
      <c r="AI15" s="37">
        <v>44</v>
      </c>
      <c r="AJ15" s="37">
        <v>18</v>
      </c>
      <c r="AK15" s="45">
        <v>74.17</v>
      </c>
      <c r="AL15" s="46">
        <v>78.28</v>
      </c>
      <c r="AO15" s="36">
        <v>28</v>
      </c>
      <c r="AP15" s="37">
        <v>18</v>
      </c>
      <c r="AQ15" s="45">
        <v>63.629999999999995</v>
      </c>
      <c r="AR15" s="45">
        <v>68.289999999999992</v>
      </c>
      <c r="AS15" s="37"/>
      <c r="AT15" s="37">
        <v>36</v>
      </c>
      <c r="AU15" s="37">
        <v>18</v>
      </c>
      <c r="AV15" s="45">
        <v>74.27</v>
      </c>
      <c r="AW15" s="45">
        <v>80.210000000000008</v>
      </c>
      <c r="AX15" s="37"/>
      <c r="AY15" s="37">
        <v>44</v>
      </c>
      <c r="AZ15" s="37">
        <v>18</v>
      </c>
      <c r="BA15" s="45">
        <v>75.25</v>
      </c>
      <c r="BB15" s="46">
        <v>79.53</v>
      </c>
      <c r="BE15" s="36">
        <v>28</v>
      </c>
      <c r="BF15" s="37">
        <v>18</v>
      </c>
      <c r="BG15" s="45">
        <v>95.41</v>
      </c>
      <c r="BH15" s="45">
        <v>110.84</v>
      </c>
      <c r="BI15" s="37"/>
      <c r="BJ15" s="37">
        <v>36</v>
      </c>
      <c r="BK15" s="37">
        <v>18</v>
      </c>
      <c r="BL15" s="45">
        <v>98.69</v>
      </c>
      <c r="BM15" s="45">
        <v>111.16</v>
      </c>
      <c r="BN15" s="37"/>
      <c r="BO15" s="37">
        <v>44</v>
      </c>
      <c r="BP15" s="37">
        <v>18</v>
      </c>
      <c r="BQ15" s="45">
        <v>93.57</v>
      </c>
      <c r="BR15" s="46">
        <v>102.10000000000001</v>
      </c>
      <c r="BU15" s="36">
        <v>28</v>
      </c>
      <c r="BV15" s="37">
        <v>18</v>
      </c>
      <c r="BW15" s="45">
        <v>97.29</v>
      </c>
      <c r="BX15" s="45">
        <v>113.11</v>
      </c>
      <c r="BY15" s="37"/>
      <c r="BZ15" s="37">
        <v>36</v>
      </c>
      <c r="CA15" s="37">
        <v>18</v>
      </c>
      <c r="CB15" s="45">
        <v>100.41</v>
      </c>
      <c r="CC15" s="45">
        <v>113.19</v>
      </c>
      <c r="CD15" s="37"/>
      <c r="CE15" s="37">
        <v>44</v>
      </c>
      <c r="CF15" s="37">
        <v>18</v>
      </c>
      <c r="CG15" s="45">
        <v>94.71</v>
      </c>
      <c r="CH15" s="46">
        <v>103.4</v>
      </c>
    </row>
    <row r="16" spans="2:86" x14ac:dyDescent="0.25">
      <c r="G16" s="30">
        <f t="shared" si="0"/>
        <v>0.67773677736777371</v>
      </c>
      <c r="H16" s="30">
        <f t="shared" si="0"/>
        <v>0.7260920897284534</v>
      </c>
      <c r="I16" s="30">
        <f t="shared" si="0"/>
        <v>0.77071509648127123</v>
      </c>
      <c r="J16" s="36">
        <f>+J15+6</f>
        <v>12</v>
      </c>
      <c r="K16" s="60">
        <f t="shared" ref="K16:K24" si="3">+L16-U16+7</f>
        <v>423</v>
      </c>
      <c r="L16" s="61">
        <f>+R16+15</f>
        <v>480</v>
      </c>
      <c r="M16" s="61">
        <f>+L16+U16+7</f>
        <v>551</v>
      </c>
      <c r="N16" s="61">
        <f>+M16+V16+7</f>
        <v>615</v>
      </c>
      <c r="O16" s="62">
        <f>+N16+V16+7</f>
        <v>679</v>
      </c>
      <c r="P16" s="30">
        <f t="shared" si="1"/>
        <v>0.66290726817042611</v>
      </c>
      <c r="Q16" s="30">
        <v>12</v>
      </c>
      <c r="R16" s="30">
        <v>465</v>
      </c>
      <c r="S16" s="30">
        <v>529</v>
      </c>
      <c r="T16" s="30">
        <v>586</v>
      </c>
      <c r="U16" s="30">
        <f t="shared" si="2"/>
        <v>64</v>
      </c>
      <c r="V16" s="30">
        <f t="shared" si="2"/>
        <v>57</v>
      </c>
      <c r="Y16" s="36">
        <v>28</v>
      </c>
      <c r="Z16" s="37">
        <v>27</v>
      </c>
      <c r="AA16" s="45">
        <v>71.289999999999992</v>
      </c>
      <c r="AB16" s="45">
        <v>75.94</v>
      </c>
      <c r="AC16" s="37"/>
      <c r="AD16" s="37">
        <v>36</v>
      </c>
      <c r="AE16" s="37">
        <v>27</v>
      </c>
      <c r="AF16" s="45">
        <v>80.81</v>
      </c>
      <c r="AG16" s="45">
        <v>87.460000000000008</v>
      </c>
      <c r="AH16" s="37"/>
      <c r="AI16" s="37">
        <v>44</v>
      </c>
      <c r="AJ16" s="37">
        <v>27</v>
      </c>
      <c r="AK16" s="45">
        <v>79.69</v>
      </c>
      <c r="AL16" s="46">
        <v>84.63</v>
      </c>
      <c r="AO16" s="36">
        <v>28</v>
      </c>
      <c r="AP16" s="37">
        <v>27</v>
      </c>
      <c r="AQ16" s="45">
        <v>75.699999999999989</v>
      </c>
      <c r="AR16" s="45">
        <v>80.570000000000007</v>
      </c>
      <c r="AS16" s="37"/>
      <c r="AT16" s="37">
        <v>36</v>
      </c>
      <c r="AU16" s="37">
        <v>27</v>
      </c>
      <c r="AV16" s="45">
        <v>84.5</v>
      </c>
      <c r="AW16" s="45">
        <v>91.53</v>
      </c>
      <c r="AX16" s="37"/>
      <c r="AY16" s="37">
        <v>44</v>
      </c>
      <c r="AZ16" s="37">
        <v>27</v>
      </c>
      <c r="BA16" s="45">
        <v>82.03</v>
      </c>
      <c r="BB16" s="46">
        <v>87.300000000000011</v>
      </c>
      <c r="BE16" s="36">
        <v>28</v>
      </c>
      <c r="BF16" s="37">
        <v>27</v>
      </c>
      <c r="BG16" s="45">
        <v>108.42999999999999</v>
      </c>
      <c r="BH16" s="45">
        <v>127.14</v>
      </c>
      <c r="BI16" s="37"/>
      <c r="BJ16" s="37">
        <v>36</v>
      </c>
      <c r="BK16" s="37">
        <v>27</v>
      </c>
      <c r="BL16" s="45">
        <v>109.47</v>
      </c>
      <c r="BM16" s="45">
        <v>124.26</v>
      </c>
      <c r="BN16" s="37"/>
      <c r="BO16" s="37">
        <v>44</v>
      </c>
      <c r="BP16" s="37">
        <v>27</v>
      </c>
      <c r="BQ16" s="45">
        <v>99.87</v>
      </c>
      <c r="BR16" s="46">
        <v>109.69</v>
      </c>
      <c r="BU16" s="36">
        <v>28</v>
      </c>
      <c r="BV16" s="37">
        <v>27</v>
      </c>
      <c r="BW16" s="45">
        <v>111.61999999999999</v>
      </c>
      <c r="BX16" s="45">
        <v>130.41</v>
      </c>
      <c r="BY16" s="37"/>
      <c r="BZ16" s="37">
        <v>36</v>
      </c>
      <c r="CA16" s="37">
        <v>27</v>
      </c>
      <c r="CB16" s="45">
        <v>111.78</v>
      </c>
      <c r="CC16" s="45">
        <v>126.49</v>
      </c>
      <c r="CD16" s="37"/>
      <c r="CE16" s="37">
        <v>44</v>
      </c>
      <c r="CF16" s="37">
        <v>27</v>
      </c>
      <c r="CG16" s="45">
        <v>100.95</v>
      </c>
      <c r="CH16" s="46">
        <v>110.6</v>
      </c>
    </row>
    <row r="17" spans="7:86" x14ac:dyDescent="0.25">
      <c r="G17" s="30">
        <f t="shared" si="0"/>
        <v>0.89745916515426494</v>
      </c>
      <c r="H17" s="30">
        <f t="shared" si="0"/>
        <v>0.91707317073170735</v>
      </c>
      <c r="I17" s="30">
        <f t="shared" si="0"/>
        <v>0.9329896907216495</v>
      </c>
      <c r="J17" s="36">
        <f t="shared" ref="J17:J24" si="4">+J16+6</f>
        <v>18</v>
      </c>
      <c r="K17" s="60">
        <f t="shared" si="3"/>
        <v>351.5</v>
      </c>
      <c r="L17" s="61">
        <f>+AVERAGE(L16,L18)</f>
        <v>418.5</v>
      </c>
      <c r="M17" s="61">
        <f>+AVERAGE(M16,M18)</f>
        <v>494.5</v>
      </c>
      <c r="N17" s="61">
        <f>+AVERAGE(N16,N18)</f>
        <v>564</v>
      </c>
      <c r="O17" s="62">
        <f>+AVERAGE(O16,O18)</f>
        <v>633.5</v>
      </c>
      <c r="P17" s="30">
        <f t="shared" si="1"/>
        <v>0.76748582230623819</v>
      </c>
      <c r="Q17" s="30">
        <v>24</v>
      </c>
      <c r="R17" s="30">
        <v>332</v>
      </c>
      <c r="S17" s="30">
        <v>406</v>
      </c>
      <c r="T17" s="30">
        <v>474</v>
      </c>
      <c r="U17" s="30">
        <f t="shared" si="2"/>
        <v>74</v>
      </c>
      <c r="V17" s="30">
        <f t="shared" si="2"/>
        <v>68</v>
      </c>
      <c r="Y17" s="36">
        <v>28</v>
      </c>
      <c r="Z17" s="37">
        <v>48</v>
      </c>
      <c r="AA17" s="45">
        <v>100.91</v>
      </c>
      <c r="AB17" s="45">
        <v>105.93</v>
      </c>
      <c r="AC17" s="37"/>
      <c r="AD17" s="37">
        <v>36</v>
      </c>
      <c r="AE17" s="37">
        <v>48</v>
      </c>
      <c r="AF17" s="45">
        <v>103.39</v>
      </c>
      <c r="AG17" s="45">
        <v>111.77</v>
      </c>
      <c r="AH17" s="37"/>
      <c r="AI17" s="37">
        <v>44</v>
      </c>
      <c r="AJ17" s="37">
        <v>48</v>
      </c>
      <c r="AK17" s="45">
        <v>92.429999999999993</v>
      </c>
      <c r="AL17" s="46">
        <v>98.78</v>
      </c>
      <c r="AO17" s="36">
        <v>28</v>
      </c>
      <c r="AP17" s="37">
        <v>48</v>
      </c>
      <c r="AQ17" s="45">
        <v>100.91</v>
      </c>
      <c r="AR17" s="45">
        <v>105.93</v>
      </c>
      <c r="AS17" s="37"/>
      <c r="AT17" s="37">
        <v>36</v>
      </c>
      <c r="AU17" s="37">
        <v>48</v>
      </c>
      <c r="AV17" s="45">
        <v>103.39</v>
      </c>
      <c r="AW17" s="45">
        <v>111.77</v>
      </c>
      <c r="AX17" s="37"/>
      <c r="AY17" s="37">
        <v>44</v>
      </c>
      <c r="AZ17" s="37">
        <v>48</v>
      </c>
      <c r="BA17" s="45">
        <v>92.429999999999993</v>
      </c>
      <c r="BB17" s="46">
        <v>98.78</v>
      </c>
      <c r="BE17" s="36">
        <v>28</v>
      </c>
      <c r="BF17" s="37">
        <v>48</v>
      </c>
      <c r="BG17" s="45">
        <v>126.73</v>
      </c>
      <c r="BH17" s="45">
        <v>145.1</v>
      </c>
      <c r="BI17" s="37"/>
      <c r="BJ17" s="37">
        <v>36</v>
      </c>
      <c r="BK17" s="37">
        <v>48</v>
      </c>
      <c r="BL17" s="45">
        <v>120.57</v>
      </c>
      <c r="BM17" s="45">
        <v>134.70000000000002</v>
      </c>
      <c r="BN17" s="37"/>
      <c r="BO17" s="37">
        <v>44</v>
      </c>
      <c r="BP17" s="37">
        <v>48</v>
      </c>
      <c r="BQ17" s="45">
        <v>102.93</v>
      </c>
      <c r="BR17" s="46">
        <v>111.84</v>
      </c>
      <c r="BU17" s="36">
        <v>28</v>
      </c>
      <c r="BV17" s="37">
        <v>48</v>
      </c>
      <c r="BW17" s="45">
        <v>126.73</v>
      </c>
      <c r="BX17" s="45">
        <v>145.1</v>
      </c>
      <c r="BY17" s="37"/>
      <c r="BZ17" s="37">
        <v>36</v>
      </c>
      <c r="CA17" s="37">
        <v>48</v>
      </c>
      <c r="CB17" s="45">
        <v>120.57</v>
      </c>
      <c r="CC17" s="45">
        <v>134.70000000000002</v>
      </c>
      <c r="CD17" s="37"/>
      <c r="CE17" s="37">
        <v>44</v>
      </c>
      <c r="CF17" s="37">
        <v>48</v>
      </c>
      <c r="CG17" s="45">
        <v>102.93</v>
      </c>
      <c r="CH17" s="46">
        <v>111.84</v>
      </c>
    </row>
    <row r="18" spans="7:86" x14ac:dyDescent="0.25">
      <c r="G18" s="30">
        <f t="shared" si="0"/>
        <v>0.88574317492416588</v>
      </c>
      <c r="H18" s="30">
        <f t="shared" si="0"/>
        <v>0.90957446808510634</v>
      </c>
      <c r="I18" s="30">
        <f t="shared" si="0"/>
        <v>0.92817679558011046</v>
      </c>
      <c r="J18" s="36">
        <f t="shared" si="4"/>
        <v>24</v>
      </c>
      <c r="K18" s="60">
        <f t="shared" si="3"/>
        <v>283</v>
      </c>
      <c r="L18" s="61">
        <f>+R17+25</f>
        <v>357</v>
      </c>
      <c r="M18" s="61">
        <f>+L18+U17+7</f>
        <v>438</v>
      </c>
      <c r="N18" s="61">
        <f>+M18+V17+7</f>
        <v>513</v>
      </c>
      <c r="O18" s="62">
        <f>+N18+V17+7</f>
        <v>588</v>
      </c>
      <c r="P18" s="30">
        <f t="shared" si="1"/>
        <v>0.7857142857142857</v>
      </c>
      <c r="Q18" s="30">
        <v>36</v>
      </c>
      <c r="R18" s="30">
        <v>238</v>
      </c>
      <c r="S18" s="30">
        <v>319</v>
      </c>
      <c r="T18" s="30">
        <v>401</v>
      </c>
      <c r="U18" s="30">
        <f t="shared" si="2"/>
        <v>81</v>
      </c>
      <c r="V18" s="30">
        <f t="shared" si="2"/>
        <v>82</v>
      </c>
      <c r="Y18" s="36">
        <v>28</v>
      </c>
      <c r="Z18" s="37">
        <v>60</v>
      </c>
      <c r="AA18" s="45">
        <v>106.11999999999999</v>
      </c>
      <c r="AB18" s="45">
        <v>110.68</v>
      </c>
      <c r="AC18" s="37"/>
      <c r="AD18" s="37">
        <v>36</v>
      </c>
      <c r="AE18" s="37">
        <v>60</v>
      </c>
      <c r="AF18" s="45">
        <v>106.28</v>
      </c>
      <c r="AG18" s="45">
        <v>114.52</v>
      </c>
      <c r="AH18" s="37"/>
      <c r="AI18" s="37">
        <v>44</v>
      </c>
      <c r="AJ18" s="37">
        <v>60</v>
      </c>
      <c r="AK18" s="45">
        <v>92.23</v>
      </c>
      <c r="AL18" s="46">
        <v>98.41</v>
      </c>
      <c r="AO18" s="36">
        <v>28</v>
      </c>
      <c r="AP18" s="37">
        <v>60</v>
      </c>
      <c r="AQ18" s="45">
        <v>106.11999999999999</v>
      </c>
      <c r="AR18" s="45">
        <v>110.68</v>
      </c>
      <c r="AS18" s="37"/>
      <c r="AT18" s="37">
        <v>36</v>
      </c>
      <c r="AU18" s="37">
        <v>60</v>
      </c>
      <c r="AV18" s="45">
        <v>106.28</v>
      </c>
      <c r="AW18" s="45">
        <v>114.52</v>
      </c>
      <c r="AX18" s="37"/>
      <c r="AY18" s="37">
        <v>44</v>
      </c>
      <c r="AZ18" s="37">
        <v>60</v>
      </c>
      <c r="BA18" s="45">
        <v>92.23</v>
      </c>
      <c r="BB18" s="46">
        <v>98.41</v>
      </c>
      <c r="BE18" s="36">
        <v>28</v>
      </c>
      <c r="BF18" s="37">
        <v>60</v>
      </c>
      <c r="BG18" s="45">
        <v>132.42999999999998</v>
      </c>
      <c r="BH18" s="45">
        <v>149.35</v>
      </c>
      <c r="BI18" s="37"/>
      <c r="BJ18" s="37">
        <v>36</v>
      </c>
      <c r="BK18" s="37">
        <v>60</v>
      </c>
      <c r="BL18" s="45">
        <v>122.27</v>
      </c>
      <c r="BM18" s="45">
        <v>135.35</v>
      </c>
      <c r="BN18" s="37"/>
      <c r="BO18" s="37">
        <v>44</v>
      </c>
      <c r="BP18" s="37">
        <v>60</v>
      </c>
      <c r="BQ18" s="45">
        <v>101.12</v>
      </c>
      <c r="BR18" s="46">
        <v>109.24</v>
      </c>
      <c r="BU18" s="36">
        <v>28</v>
      </c>
      <c r="BV18" s="37">
        <v>60</v>
      </c>
      <c r="BW18" s="45">
        <v>132.42999999999998</v>
      </c>
      <c r="BX18" s="45">
        <v>149.35</v>
      </c>
      <c r="BY18" s="37"/>
      <c r="BZ18" s="37">
        <v>36</v>
      </c>
      <c r="CA18" s="37">
        <v>60</v>
      </c>
      <c r="CB18" s="45">
        <v>122.27</v>
      </c>
      <c r="CC18" s="45">
        <v>135.35</v>
      </c>
      <c r="CD18" s="37"/>
      <c r="CE18" s="37">
        <v>44</v>
      </c>
      <c r="CF18" s="37">
        <v>60</v>
      </c>
      <c r="CG18" s="45">
        <v>101.12</v>
      </c>
      <c r="CH18" s="46">
        <v>109.24</v>
      </c>
    </row>
    <row r="19" spans="7:86" x14ac:dyDescent="0.25">
      <c r="G19" s="30">
        <f t="shared" si="0"/>
        <v>0.91210045662100458</v>
      </c>
      <c r="H19" s="30">
        <f t="shared" si="0"/>
        <v>0.93859649122807021</v>
      </c>
      <c r="I19" s="30">
        <f t="shared" si="0"/>
        <v>0.95833333333333337</v>
      </c>
      <c r="J19" s="36">
        <f t="shared" si="4"/>
        <v>30</v>
      </c>
      <c r="K19" s="60">
        <f>+AVERAGE(K18,K20)</f>
        <v>241.5</v>
      </c>
      <c r="L19" s="61">
        <f>+AVERAGE(L18,L20)</f>
        <v>315</v>
      </c>
      <c r="M19" s="61">
        <f>+AVERAGE(M18,M20)</f>
        <v>399.5</v>
      </c>
      <c r="N19" s="61">
        <f>+AVERAGE(N18,N20)</f>
        <v>481.5</v>
      </c>
      <c r="O19" s="62">
        <f>+AVERAGE(O18,O20)</f>
        <v>563.5</v>
      </c>
      <c r="P19" s="30">
        <f t="shared" si="1"/>
        <v>0.91849529780564265</v>
      </c>
      <c r="Q19" s="30">
        <v>48</v>
      </c>
      <c r="R19" s="30">
        <v>212</v>
      </c>
      <c r="S19" s="30">
        <v>293</v>
      </c>
      <c r="T19" s="30">
        <v>375</v>
      </c>
      <c r="U19" s="30">
        <f t="shared" si="2"/>
        <v>81</v>
      </c>
      <c r="V19" s="30">
        <f t="shared" si="2"/>
        <v>82</v>
      </c>
      <c r="Y19" s="36">
        <v>29</v>
      </c>
      <c r="Z19" s="37">
        <v>4</v>
      </c>
      <c r="AA19" s="45">
        <v>27.08</v>
      </c>
      <c r="AB19" s="45">
        <v>30.36</v>
      </c>
      <c r="AC19" s="37"/>
      <c r="AD19" s="37">
        <v>37</v>
      </c>
      <c r="AE19" s="37">
        <v>4</v>
      </c>
      <c r="AF19" s="45">
        <v>36.6</v>
      </c>
      <c r="AG19" s="45">
        <v>40.200000000000003</v>
      </c>
      <c r="AH19" s="37"/>
      <c r="AI19" s="37">
        <v>45</v>
      </c>
      <c r="AJ19" s="37">
        <v>4</v>
      </c>
      <c r="AK19" s="45">
        <v>42.04</v>
      </c>
      <c r="AL19" s="46">
        <v>43.24</v>
      </c>
      <c r="AO19" s="36">
        <v>29</v>
      </c>
      <c r="AP19" s="37">
        <v>7</v>
      </c>
      <c r="AQ19" s="45">
        <v>43.66</v>
      </c>
      <c r="AR19" s="45">
        <v>48.099999999999994</v>
      </c>
      <c r="AS19" s="37"/>
      <c r="AT19" s="37">
        <v>37</v>
      </c>
      <c r="AU19" s="37">
        <v>7</v>
      </c>
      <c r="AV19" s="45">
        <v>55.1</v>
      </c>
      <c r="AW19" s="45">
        <v>59.3</v>
      </c>
      <c r="AX19" s="37"/>
      <c r="AY19" s="37">
        <v>45</v>
      </c>
      <c r="AZ19" s="37">
        <v>7</v>
      </c>
      <c r="BA19" s="45">
        <v>58.62</v>
      </c>
      <c r="BB19" s="46">
        <v>60.26</v>
      </c>
      <c r="BE19" s="36">
        <v>29</v>
      </c>
      <c r="BF19" s="37">
        <v>4</v>
      </c>
      <c r="BG19" s="45">
        <v>46.5</v>
      </c>
      <c r="BH19" s="45">
        <v>49.28</v>
      </c>
      <c r="BI19" s="37"/>
      <c r="BJ19" s="37">
        <v>37</v>
      </c>
      <c r="BK19" s="37">
        <v>4</v>
      </c>
      <c r="BL19" s="45">
        <v>54.9</v>
      </c>
      <c r="BM19" s="45">
        <v>57.6</v>
      </c>
      <c r="BN19" s="37"/>
      <c r="BO19" s="37">
        <v>45</v>
      </c>
      <c r="BP19" s="37">
        <v>4</v>
      </c>
      <c r="BQ19" s="45">
        <v>59.699999999999996</v>
      </c>
      <c r="BR19" s="46">
        <v>61.52</v>
      </c>
      <c r="BU19" s="36">
        <v>29</v>
      </c>
      <c r="BV19" s="37">
        <v>7</v>
      </c>
      <c r="BW19" s="45">
        <v>69.959999999999994</v>
      </c>
      <c r="BX19" s="45">
        <v>76.42</v>
      </c>
      <c r="BY19" s="37"/>
      <c r="BZ19" s="37">
        <v>37</v>
      </c>
      <c r="CA19" s="37">
        <v>7</v>
      </c>
      <c r="CB19" s="45">
        <v>78.599999999999994</v>
      </c>
      <c r="CC19" s="45">
        <v>84.5</v>
      </c>
      <c r="CD19" s="37"/>
      <c r="CE19" s="37">
        <v>45</v>
      </c>
      <c r="CF19" s="37">
        <v>7</v>
      </c>
      <c r="CG19" s="45">
        <v>78.28</v>
      </c>
      <c r="CH19" s="46">
        <v>82.1</v>
      </c>
    </row>
    <row r="20" spans="7:86" x14ac:dyDescent="0.25">
      <c r="G20" s="30">
        <f t="shared" si="0"/>
        <v>0.90362953692115144</v>
      </c>
      <c r="H20" s="30">
        <f t="shared" si="0"/>
        <v>0.93457943925233644</v>
      </c>
      <c r="I20" s="30">
        <f t="shared" si="0"/>
        <v>0.95652173913043481</v>
      </c>
      <c r="J20" s="36">
        <f t="shared" si="4"/>
        <v>36</v>
      </c>
      <c r="K20" s="60">
        <f t="shared" si="3"/>
        <v>200</v>
      </c>
      <c r="L20" s="61">
        <f>+R18+35</f>
        <v>273</v>
      </c>
      <c r="M20" s="61">
        <f>+L20+U18+7</f>
        <v>361</v>
      </c>
      <c r="N20" s="61">
        <f>+M20+V18+7</f>
        <v>450</v>
      </c>
      <c r="O20" s="62">
        <f>+N20+V18+7</f>
        <v>539</v>
      </c>
      <c r="P20" s="30">
        <f t="shared" si="1"/>
        <v>0.93515358361774747</v>
      </c>
      <c r="Q20" s="30">
        <v>60</v>
      </c>
      <c r="R20" s="30">
        <v>194</v>
      </c>
      <c r="S20" s="30">
        <v>274</v>
      </c>
      <c r="T20" s="30">
        <v>356</v>
      </c>
      <c r="U20" s="30">
        <f t="shared" si="2"/>
        <v>80</v>
      </c>
      <c r="V20" s="30">
        <f t="shared" si="2"/>
        <v>82</v>
      </c>
      <c r="Y20" s="36">
        <v>29</v>
      </c>
      <c r="Z20" s="37">
        <v>9</v>
      </c>
      <c r="AA20" s="45">
        <v>45.14</v>
      </c>
      <c r="AB20" s="45">
        <v>49.3</v>
      </c>
      <c r="AC20" s="37"/>
      <c r="AD20" s="37">
        <v>37</v>
      </c>
      <c r="AE20" s="37">
        <v>9</v>
      </c>
      <c r="AF20" s="45">
        <v>56.9</v>
      </c>
      <c r="AG20" s="45">
        <v>60.9</v>
      </c>
      <c r="AH20" s="37"/>
      <c r="AI20" s="37">
        <v>45</v>
      </c>
      <c r="AJ20" s="37">
        <v>9</v>
      </c>
      <c r="AK20" s="45">
        <v>60.58</v>
      </c>
      <c r="AL20" s="46">
        <v>62.019999999999996</v>
      </c>
      <c r="AO20" s="36">
        <v>29</v>
      </c>
      <c r="AP20" s="37">
        <v>9</v>
      </c>
      <c r="AQ20" s="45">
        <v>48.699999999999996</v>
      </c>
      <c r="AR20" s="45">
        <v>53.1</v>
      </c>
      <c r="AS20" s="37"/>
      <c r="AT20" s="37">
        <v>37</v>
      </c>
      <c r="AU20" s="37">
        <v>9</v>
      </c>
      <c r="AV20" s="45">
        <v>60.3</v>
      </c>
      <c r="AW20" s="45">
        <v>64.7</v>
      </c>
      <c r="AX20" s="37"/>
      <c r="AY20" s="37">
        <v>45</v>
      </c>
      <c r="AZ20" s="37">
        <v>9</v>
      </c>
      <c r="BA20" s="45">
        <v>63.18</v>
      </c>
      <c r="BB20" s="46">
        <v>65.100000000000009</v>
      </c>
      <c r="BE20" s="36">
        <v>29</v>
      </c>
      <c r="BF20" s="37">
        <v>9</v>
      </c>
      <c r="BG20" s="45">
        <v>70.58</v>
      </c>
      <c r="BH20" s="45">
        <v>77.680000000000007</v>
      </c>
      <c r="BI20" s="37"/>
      <c r="BJ20" s="37">
        <v>37</v>
      </c>
      <c r="BK20" s="37">
        <v>9</v>
      </c>
      <c r="BL20" s="45">
        <v>78.099999999999994</v>
      </c>
      <c r="BM20" s="45">
        <v>84.4</v>
      </c>
      <c r="BN20" s="37"/>
      <c r="BO20" s="37">
        <v>45</v>
      </c>
      <c r="BP20" s="37">
        <v>9</v>
      </c>
      <c r="BQ20" s="45">
        <v>78.66</v>
      </c>
      <c r="BR20" s="46">
        <v>82.96</v>
      </c>
      <c r="BU20" s="36">
        <v>29</v>
      </c>
      <c r="BV20" s="37">
        <v>9</v>
      </c>
      <c r="BW20" s="45">
        <v>76.34</v>
      </c>
      <c r="BX20" s="45">
        <v>84.58</v>
      </c>
      <c r="BY20" s="37"/>
      <c r="BZ20" s="37">
        <v>37</v>
      </c>
      <c r="CA20" s="37">
        <v>9</v>
      </c>
      <c r="CB20" s="45">
        <v>84.1</v>
      </c>
      <c r="CC20" s="45">
        <v>91.3</v>
      </c>
      <c r="CD20" s="37"/>
      <c r="CE20" s="37">
        <v>45</v>
      </c>
      <c r="CF20" s="37">
        <v>9</v>
      </c>
      <c r="CG20" s="45">
        <v>82.34</v>
      </c>
      <c r="CH20" s="46">
        <v>87.14</v>
      </c>
    </row>
    <row r="21" spans="7:86" x14ac:dyDescent="0.25">
      <c r="G21" s="30">
        <f t="shared" si="0"/>
        <v>0.97783933518005539</v>
      </c>
      <c r="H21" s="30">
        <f t="shared" si="0"/>
        <v>0.98222222222222222</v>
      </c>
      <c r="I21" s="30">
        <f t="shared" si="0"/>
        <v>0.98515769944341369</v>
      </c>
      <c r="J21" s="36">
        <f t="shared" si="4"/>
        <v>42</v>
      </c>
      <c r="K21" s="60">
        <f t="shared" si="3"/>
        <v>193</v>
      </c>
      <c r="L21" s="61">
        <f>+AVERAGE(L20,L22)</f>
        <v>265</v>
      </c>
      <c r="M21" s="61">
        <f>+AVERAGE(M20,M22)</f>
        <v>353</v>
      </c>
      <c r="N21" s="61">
        <f>+AVERAGE(N20,N22)</f>
        <v>442</v>
      </c>
      <c r="O21" s="62">
        <f>+AVERAGE(O20,O22)</f>
        <v>531</v>
      </c>
      <c r="P21" s="30">
        <f t="shared" si="1"/>
        <v>0.94890510948905105</v>
      </c>
      <c r="Q21" s="30">
        <v>72</v>
      </c>
      <c r="R21" s="30">
        <v>181</v>
      </c>
      <c r="S21" s="30">
        <v>260</v>
      </c>
      <c r="T21" s="30">
        <v>341</v>
      </c>
      <c r="U21" s="30">
        <f t="shared" si="2"/>
        <v>79</v>
      </c>
      <c r="V21" s="30">
        <f t="shared" si="2"/>
        <v>81</v>
      </c>
      <c r="Y21" s="36">
        <v>29</v>
      </c>
      <c r="Z21" s="37">
        <v>18</v>
      </c>
      <c r="AA21" s="45">
        <v>63.3</v>
      </c>
      <c r="AB21" s="45">
        <v>67.94</v>
      </c>
      <c r="AC21" s="37"/>
      <c r="AD21" s="37">
        <v>37</v>
      </c>
      <c r="AE21" s="37">
        <v>18</v>
      </c>
      <c r="AF21" s="45">
        <v>74.099999999999994</v>
      </c>
      <c r="AG21" s="45">
        <v>80.099999999999994</v>
      </c>
      <c r="AH21" s="37"/>
      <c r="AI21" s="37">
        <v>45</v>
      </c>
      <c r="AJ21" s="37">
        <v>18</v>
      </c>
      <c r="AK21" s="45">
        <v>74.180000000000007</v>
      </c>
      <c r="AL21" s="46">
        <v>78.02</v>
      </c>
      <c r="AO21" s="36">
        <v>29</v>
      </c>
      <c r="AP21" s="37">
        <v>18</v>
      </c>
      <c r="AQ21" s="45">
        <v>64.959999999999994</v>
      </c>
      <c r="AR21" s="45">
        <v>69.78</v>
      </c>
      <c r="AS21" s="37"/>
      <c r="AT21" s="37">
        <v>37</v>
      </c>
      <c r="AU21" s="37">
        <v>18</v>
      </c>
      <c r="AV21" s="45">
        <v>75.599999999999994</v>
      </c>
      <c r="AW21" s="45">
        <v>81.7</v>
      </c>
      <c r="AX21" s="37"/>
      <c r="AY21" s="37">
        <v>45</v>
      </c>
      <c r="AZ21" s="37">
        <v>18</v>
      </c>
      <c r="BA21" s="45">
        <v>75.199999999999989</v>
      </c>
      <c r="BB21" s="46">
        <v>79.22</v>
      </c>
      <c r="BE21" s="36">
        <v>29</v>
      </c>
      <c r="BF21" s="37">
        <v>18</v>
      </c>
      <c r="BG21" s="45">
        <v>95.82</v>
      </c>
      <c r="BH21" s="45">
        <v>110.88</v>
      </c>
      <c r="BI21" s="37"/>
      <c r="BJ21" s="37">
        <v>37</v>
      </c>
      <c r="BK21" s="37">
        <v>18</v>
      </c>
      <c r="BL21" s="45">
        <v>99.1</v>
      </c>
      <c r="BM21" s="45">
        <v>111.2</v>
      </c>
      <c r="BN21" s="37"/>
      <c r="BO21" s="37">
        <v>45</v>
      </c>
      <c r="BP21" s="37">
        <v>18</v>
      </c>
      <c r="BQ21" s="45">
        <v>92.78</v>
      </c>
      <c r="BR21" s="46">
        <v>100.8</v>
      </c>
      <c r="BU21" s="36">
        <v>29</v>
      </c>
      <c r="BV21" s="37">
        <v>18</v>
      </c>
      <c r="BW21" s="45">
        <v>97.68</v>
      </c>
      <c r="BX21" s="45">
        <v>113.11999999999999</v>
      </c>
      <c r="BY21" s="37"/>
      <c r="BZ21" s="37">
        <v>37</v>
      </c>
      <c r="CA21" s="37">
        <v>18</v>
      </c>
      <c r="CB21" s="45">
        <v>100.8</v>
      </c>
      <c r="CC21" s="45">
        <v>113.2</v>
      </c>
      <c r="CD21" s="37"/>
      <c r="CE21" s="37">
        <v>45</v>
      </c>
      <c r="CF21" s="37">
        <v>18</v>
      </c>
      <c r="CG21" s="45">
        <v>93.839999999999989</v>
      </c>
      <c r="CH21" s="46">
        <v>102</v>
      </c>
    </row>
    <row r="22" spans="7:86" x14ac:dyDescent="0.25">
      <c r="G22" s="30">
        <f t="shared" si="0"/>
        <v>0.97733711048158645</v>
      </c>
      <c r="H22" s="30">
        <f t="shared" si="0"/>
        <v>0.98190045248868774</v>
      </c>
      <c r="I22" s="30">
        <f t="shared" si="0"/>
        <v>0.98493408662900184</v>
      </c>
      <c r="J22" s="36">
        <f t="shared" si="4"/>
        <v>48</v>
      </c>
      <c r="K22" s="60">
        <f t="shared" si="3"/>
        <v>186</v>
      </c>
      <c r="L22" s="61">
        <f>+R19+45</f>
        <v>257</v>
      </c>
      <c r="M22" s="61">
        <f>+L22+U19+7</f>
        <v>345</v>
      </c>
      <c r="N22" s="61">
        <f>+M22+V19+7</f>
        <v>434</v>
      </c>
      <c r="O22" s="62">
        <f>+N22+V19+7</f>
        <v>523</v>
      </c>
      <c r="P22" s="30">
        <f t="shared" si="1"/>
        <v>0.95769230769230773</v>
      </c>
      <c r="Q22" s="30">
        <v>84</v>
      </c>
      <c r="R22" s="30">
        <v>171</v>
      </c>
      <c r="S22" s="30">
        <v>249</v>
      </c>
      <c r="T22" s="30">
        <v>327</v>
      </c>
      <c r="U22" s="30">
        <f t="shared" si="2"/>
        <v>78</v>
      </c>
      <c r="V22" s="30">
        <f t="shared" si="2"/>
        <v>78</v>
      </c>
      <c r="Y22" s="36">
        <v>29</v>
      </c>
      <c r="Z22" s="37">
        <v>27</v>
      </c>
      <c r="AA22" s="45">
        <v>72.47999999999999</v>
      </c>
      <c r="AB22" s="45">
        <v>77.38</v>
      </c>
      <c r="AC22" s="37"/>
      <c r="AD22" s="37">
        <v>37</v>
      </c>
      <c r="AE22" s="37">
        <v>27</v>
      </c>
      <c r="AF22" s="45">
        <v>82</v>
      </c>
      <c r="AG22" s="45">
        <v>88.9</v>
      </c>
      <c r="AH22" s="37"/>
      <c r="AI22" s="37">
        <v>45</v>
      </c>
      <c r="AJ22" s="37">
        <v>27</v>
      </c>
      <c r="AK22" s="45">
        <v>79.36</v>
      </c>
      <c r="AL22" s="46">
        <v>84.02</v>
      </c>
      <c r="AO22" s="36">
        <v>29</v>
      </c>
      <c r="AP22" s="37">
        <v>27</v>
      </c>
      <c r="AQ22" s="45">
        <v>76.8</v>
      </c>
      <c r="AR22" s="45">
        <v>81.94</v>
      </c>
      <c r="AS22" s="37"/>
      <c r="AT22" s="37">
        <v>37</v>
      </c>
      <c r="AU22" s="37">
        <v>27</v>
      </c>
      <c r="AV22" s="45">
        <v>85.6</v>
      </c>
      <c r="AW22" s="45">
        <v>92.9</v>
      </c>
      <c r="AX22" s="37"/>
      <c r="AY22" s="37">
        <v>45</v>
      </c>
      <c r="AZ22" s="37">
        <v>27</v>
      </c>
      <c r="BA22" s="45">
        <v>81.52</v>
      </c>
      <c r="BB22" s="46">
        <v>86.5</v>
      </c>
      <c r="BE22" s="36">
        <v>29</v>
      </c>
      <c r="BF22" s="37">
        <v>27</v>
      </c>
      <c r="BG22" s="45">
        <v>108.56</v>
      </c>
      <c r="BH22" s="45">
        <v>126.78</v>
      </c>
      <c r="BI22" s="37"/>
      <c r="BJ22" s="37">
        <v>37</v>
      </c>
      <c r="BK22" s="37">
        <v>27</v>
      </c>
      <c r="BL22" s="45">
        <v>109.6</v>
      </c>
      <c r="BM22" s="45">
        <v>123.9</v>
      </c>
      <c r="BN22" s="37"/>
      <c r="BO22" s="37">
        <v>45</v>
      </c>
      <c r="BP22" s="37">
        <v>27</v>
      </c>
      <c r="BQ22" s="45">
        <v>98.48</v>
      </c>
      <c r="BR22" s="46">
        <v>107.66</v>
      </c>
      <c r="BU22" s="36">
        <v>29</v>
      </c>
      <c r="BV22" s="37">
        <v>27</v>
      </c>
      <c r="BW22" s="45">
        <v>111.64</v>
      </c>
      <c r="BX22" s="45">
        <v>129.92000000000002</v>
      </c>
      <c r="BY22" s="37"/>
      <c r="BZ22" s="37">
        <v>37</v>
      </c>
      <c r="CA22" s="37">
        <v>27</v>
      </c>
      <c r="CB22" s="45">
        <v>111.8</v>
      </c>
      <c r="CC22" s="45">
        <v>126</v>
      </c>
      <c r="CD22" s="37"/>
      <c r="CE22" s="37">
        <v>45</v>
      </c>
      <c r="CF22" s="37">
        <v>27</v>
      </c>
      <c r="CG22" s="45">
        <v>99.399999999999991</v>
      </c>
      <c r="CH22" s="46">
        <v>108.4</v>
      </c>
    </row>
    <row r="23" spans="7:86" x14ac:dyDescent="0.25">
      <c r="G23" s="30">
        <f t="shared" si="0"/>
        <v>0.9869565217391304</v>
      </c>
      <c r="H23" s="30">
        <f t="shared" si="0"/>
        <v>0.98963133640552992</v>
      </c>
      <c r="I23" s="30">
        <f t="shared" si="0"/>
        <v>0.99139579349904394</v>
      </c>
      <c r="J23" s="36">
        <f t="shared" si="4"/>
        <v>54</v>
      </c>
      <c r="K23" s="60">
        <f t="shared" si="3"/>
        <v>182</v>
      </c>
      <c r="L23" s="61">
        <f>+AVERAGE(L22,L24)</f>
        <v>253</v>
      </c>
      <c r="M23" s="61">
        <f>+AVERAGE(M22,M24)</f>
        <v>340.5</v>
      </c>
      <c r="N23" s="61">
        <f>+AVERAGE(N22,N24)</f>
        <v>429.5</v>
      </c>
      <c r="O23" s="62">
        <f>+AVERAGE(O22,O24)</f>
        <v>518.5</v>
      </c>
      <c r="P23" s="30">
        <f t="shared" si="1"/>
        <v>0.95983935742971882</v>
      </c>
      <c r="Q23" s="30">
        <v>96</v>
      </c>
      <c r="R23" s="30">
        <v>161</v>
      </c>
      <c r="S23" s="30">
        <v>239</v>
      </c>
      <c r="T23" s="30">
        <v>314</v>
      </c>
      <c r="U23" s="30">
        <f t="shared" si="2"/>
        <v>78</v>
      </c>
      <c r="V23" s="30">
        <f t="shared" si="2"/>
        <v>75</v>
      </c>
      <c r="Y23" s="36">
        <v>29</v>
      </c>
      <c r="Z23" s="37">
        <v>48</v>
      </c>
      <c r="AA23" s="45">
        <v>101.22</v>
      </c>
      <c r="AB23" s="45">
        <v>106.66</v>
      </c>
      <c r="AC23" s="37"/>
      <c r="AD23" s="37">
        <v>37</v>
      </c>
      <c r="AE23" s="37">
        <v>48</v>
      </c>
      <c r="AF23" s="45">
        <v>103.7</v>
      </c>
      <c r="AG23" s="45">
        <v>112.5</v>
      </c>
      <c r="AH23" s="37"/>
      <c r="AI23" s="37">
        <v>45</v>
      </c>
      <c r="AJ23" s="37">
        <v>48</v>
      </c>
      <c r="AK23" s="45">
        <v>90.82</v>
      </c>
      <c r="AL23" s="46">
        <v>96.820000000000007</v>
      </c>
      <c r="AO23" s="36">
        <v>29</v>
      </c>
      <c r="AP23" s="37">
        <v>48</v>
      </c>
      <c r="AQ23" s="45">
        <v>101.22</v>
      </c>
      <c r="AR23" s="45">
        <v>106.66</v>
      </c>
      <c r="AS23" s="37"/>
      <c r="AT23" s="37">
        <v>37</v>
      </c>
      <c r="AU23" s="37">
        <v>48</v>
      </c>
      <c r="AV23" s="45">
        <v>103.7</v>
      </c>
      <c r="AW23" s="45">
        <v>112.5</v>
      </c>
      <c r="AX23" s="37"/>
      <c r="AY23" s="37">
        <v>45</v>
      </c>
      <c r="AZ23" s="37">
        <v>48</v>
      </c>
      <c r="BA23" s="45">
        <v>90.82</v>
      </c>
      <c r="BB23" s="46">
        <v>96.820000000000007</v>
      </c>
      <c r="BE23" s="36">
        <v>29</v>
      </c>
      <c r="BF23" s="37">
        <v>48</v>
      </c>
      <c r="BG23" s="45">
        <v>125.96</v>
      </c>
      <c r="BH23" s="45">
        <v>143.80000000000001</v>
      </c>
      <c r="BI23" s="37"/>
      <c r="BJ23" s="37">
        <v>37</v>
      </c>
      <c r="BK23" s="37">
        <v>48</v>
      </c>
      <c r="BL23" s="45">
        <v>119.8</v>
      </c>
      <c r="BM23" s="45">
        <v>133.4</v>
      </c>
      <c r="BN23" s="37"/>
      <c r="BO23" s="37">
        <v>45</v>
      </c>
      <c r="BP23" s="37">
        <v>48</v>
      </c>
      <c r="BQ23" s="45">
        <v>100.52000000000001</v>
      </c>
      <c r="BR23" s="46">
        <v>108.75999999999999</v>
      </c>
      <c r="BU23" s="36">
        <v>29</v>
      </c>
      <c r="BV23" s="37">
        <v>48</v>
      </c>
      <c r="BW23" s="45">
        <v>125.96</v>
      </c>
      <c r="BX23" s="45">
        <v>143.80000000000001</v>
      </c>
      <c r="BY23" s="37"/>
      <c r="BZ23" s="37">
        <v>37</v>
      </c>
      <c r="CA23" s="37">
        <v>48</v>
      </c>
      <c r="CB23" s="45">
        <v>119.8</v>
      </c>
      <c r="CC23" s="45">
        <v>133.4</v>
      </c>
      <c r="CD23" s="37"/>
      <c r="CE23" s="37">
        <v>45</v>
      </c>
      <c r="CF23" s="37">
        <v>48</v>
      </c>
      <c r="CG23" s="45">
        <v>100.52000000000001</v>
      </c>
      <c r="CH23" s="46">
        <v>108.75999999999999</v>
      </c>
    </row>
    <row r="24" spans="7:86" x14ac:dyDescent="0.25">
      <c r="G24" s="30">
        <f t="shared" si="0"/>
        <v>0.986784140969163</v>
      </c>
      <c r="H24" s="30">
        <f t="shared" si="0"/>
        <v>0.98952270081490101</v>
      </c>
      <c r="I24" s="30">
        <f t="shared" si="0"/>
        <v>0.99132111861137895</v>
      </c>
      <c r="J24" s="36">
        <f t="shared" si="4"/>
        <v>60</v>
      </c>
      <c r="K24" s="60">
        <f t="shared" si="3"/>
        <v>180</v>
      </c>
      <c r="L24" s="61">
        <f>+R20+55</f>
        <v>249</v>
      </c>
      <c r="M24" s="61">
        <f>+L24+U20+7</f>
        <v>336</v>
      </c>
      <c r="N24" s="61">
        <f>+M24+V20+7</f>
        <v>425</v>
      </c>
      <c r="O24" s="62">
        <f>+N24+V20+7</f>
        <v>514</v>
      </c>
      <c r="P24" s="30">
        <f t="shared" si="1"/>
        <v>0.92887029288702927</v>
      </c>
      <c r="Q24" s="30">
        <v>120</v>
      </c>
      <c r="R24" s="30">
        <v>146</v>
      </c>
      <c r="S24" s="30">
        <v>222</v>
      </c>
      <c r="T24" s="30">
        <v>292</v>
      </c>
      <c r="U24" s="30">
        <f t="shared" si="2"/>
        <v>76</v>
      </c>
      <c r="V24" s="30">
        <f t="shared" si="2"/>
        <v>70</v>
      </c>
      <c r="Y24" s="36">
        <v>29</v>
      </c>
      <c r="Z24" s="37">
        <v>60</v>
      </c>
      <c r="AA24" s="45">
        <v>106.14</v>
      </c>
      <c r="AB24" s="45">
        <v>111.16</v>
      </c>
      <c r="AC24" s="37"/>
      <c r="AD24" s="37">
        <v>37</v>
      </c>
      <c r="AE24" s="37">
        <v>60</v>
      </c>
      <c r="AF24" s="45">
        <v>106.3</v>
      </c>
      <c r="AG24" s="45">
        <v>115</v>
      </c>
      <c r="AH24" s="37"/>
      <c r="AI24" s="37">
        <v>45</v>
      </c>
      <c r="AJ24" s="37">
        <v>60</v>
      </c>
      <c r="AK24" s="45">
        <v>90.22</v>
      </c>
      <c r="AL24" s="46">
        <v>96.039999999999992</v>
      </c>
      <c r="AO24" s="36">
        <v>29</v>
      </c>
      <c r="AP24" s="37">
        <v>60</v>
      </c>
      <c r="AQ24" s="45">
        <v>106.14</v>
      </c>
      <c r="AR24" s="45">
        <v>111.16</v>
      </c>
      <c r="AS24" s="37"/>
      <c r="AT24" s="37">
        <v>37</v>
      </c>
      <c r="AU24" s="37">
        <v>60</v>
      </c>
      <c r="AV24" s="45">
        <v>106.3</v>
      </c>
      <c r="AW24" s="45">
        <v>115</v>
      </c>
      <c r="AX24" s="37"/>
      <c r="AY24" s="37">
        <v>45</v>
      </c>
      <c r="AZ24" s="37">
        <v>60</v>
      </c>
      <c r="BA24" s="45">
        <v>90.22</v>
      </c>
      <c r="BB24" s="46">
        <v>96.039999999999992</v>
      </c>
      <c r="BE24" s="36">
        <v>29</v>
      </c>
      <c r="BF24" s="37">
        <v>60</v>
      </c>
      <c r="BG24" s="45">
        <v>131.16</v>
      </c>
      <c r="BH24" s="45">
        <v>147.6</v>
      </c>
      <c r="BI24" s="37"/>
      <c r="BJ24" s="37">
        <v>37</v>
      </c>
      <c r="BK24" s="37">
        <v>60</v>
      </c>
      <c r="BL24" s="45">
        <v>121</v>
      </c>
      <c r="BM24" s="45">
        <v>133.6</v>
      </c>
      <c r="BN24" s="37"/>
      <c r="BO24" s="37">
        <v>45</v>
      </c>
      <c r="BP24" s="37">
        <v>60</v>
      </c>
      <c r="BQ24" s="45">
        <v>98.28</v>
      </c>
      <c r="BR24" s="46">
        <v>105.75999999999999</v>
      </c>
      <c r="BU24" s="36">
        <v>29</v>
      </c>
      <c r="BV24" s="37">
        <v>60</v>
      </c>
      <c r="BW24" s="45">
        <v>131.16</v>
      </c>
      <c r="BX24" s="45">
        <v>147.6</v>
      </c>
      <c r="BY24" s="37"/>
      <c r="BZ24" s="37">
        <v>37</v>
      </c>
      <c r="CA24" s="37">
        <v>60</v>
      </c>
      <c r="CB24" s="45">
        <v>121</v>
      </c>
      <c r="CC24" s="45">
        <v>133.6</v>
      </c>
      <c r="CD24" s="37"/>
      <c r="CE24" s="37">
        <v>45</v>
      </c>
      <c r="CF24" s="37">
        <v>60</v>
      </c>
      <c r="CG24" s="45">
        <v>98.28</v>
      </c>
      <c r="CH24" s="46">
        <v>105.75999999999999</v>
      </c>
    </row>
    <row r="25" spans="7:86" x14ac:dyDescent="0.25">
      <c r="G25" s="30">
        <f t="shared" si="0"/>
        <v>0.98809523809523814</v>
      </c>
      <c r="H25" s="30">
        <f t="shared" si="0"/>
        <v>0.9882352941176471</v>
      </c>
      <c r="I25" s="30">
        <f t="shared" si="0"/>
        <v>0.98832684824902728</v>
      </c>
      <c r="J25" s="36">
        <f>12+J24</f>
        <v>72</v>
      </c>
      <c r="K25" s="60">
        <f>+L25-90+7</f>
        <v>163</v>
      </c>
      <c r="L25" s="61">
        <f>+R21+65</f>
        <v>246</v>
      </c>
      <c r="M25" s="61">
        <f>+L25+U21+7</f>
        <v>332</v>
      </c>
      <c r="N25" s="61">
        <f>+M25+V21+7</f>
        <v>420</v>
      </c>
      <c r="O25" s="62">
        <f>+N25+V21+7</f>
        <v>508</v>
      </c>
      <c r="P25" s="30">
        <f t="shared" si="1"/>
        <v>0.72072072072072069</v>
      </c>
      <c r="Q25" s="30">
        <v>24</v>
      </c>
      <c r="R25" s="30">
        <v>101</v>
      </c>
      <c r="S25" s="30">
        <v>160</v>
      </c>
      <c r="T25" s="30">
        <v>198</v>
      </c>
      <c r="U25" s="30">
        <f t="shared" si="2"/>
        <v>59</v>
      </c>
      <c r="V25" s="30">
        <f t="shared" si="2"/>
        <v>38</v>
      </c>
      <c r="Y25" s="36">
        <v>30</v>
      </c>
      <c r="Z25" s="37">
        <v>4</v>
      </c>
      <c r="AA25" s="45">
        <v>28.27</v>
      </c>
      <c r="AB25" s="45">
        <v>31.59</v>
      </c>
      <c r="AC25" s="37"/>
      <c r="AD25" s="37">
        <v>38</v>
      </c>
      <c r="AE25" s="37">
        <v>4</v>
      </c>
      <c r="AF25" s="45">
        <v>37.28</v>
      </c>
      <c r="AG25" s="45">
        <v>40.580000000000005</v>
      </c>
      <c r="AH25" s="37"/>
      <c r="AI25" s="37">
        <v>46</v>
      </c>
      <c r="AJ25" s="37">
        <v>4</v>
      </c>
      <c r="AK25" s="45">
        <v>42.72</v>
      </c>
      <c r="AL25" s="46">
        <v>43.62</v>
      </c>
      <c r="AO25" s="36">
        <v>30</v>
      </c>
      <c r="AP25" s="37">
        <v>7</v>
      </c>
      <c r="AQ25" s="45">
        <v>45.089999999999996</v>
      </c>
      <c r="AR25" s="45">
        <v>49.5</v>
      </c>
      <c r="AS25" s="37"/>
      <c r="AT25" s="37">
        <v>38</v>
      </c>
      <c r="AU25" s="37">
        <v>7</v>
      </c>
      <c r="AV25" s="45">
        <v>55.54</v>
      </c>
      <c r="AW25" s="45">
        <v>59.419999999999995</v>
      </c>
      <c r="AX25" s="37"/>
      <c r="AY25" s="37">
        <v>46</v>
      </c>
      <c r="AZ25" s="37">
        <v>7</v>
      </c>
      <c r="BA25" s="45">
        <v>59.06</v>
      </c>
      <c r="BB25" s="46">
        <v>60.38</v>
      </c>
      <c r="BE25" s="36">
        <v>30</v>
      </c>
      <c r="BF25" s="37">
        <v>4</v>
      </c>
      <c r="BG25" s="45">
        <v>47.55</v>
      </c>
      <c r="BH25" s="45">
        <v>50.32</v>
      </c>
      <c r="BI25" s="37"/>
      <c r="BJ25" s="37">
        <v>38</v>
      </c>
      <c r="BK25" s="37">
        <v>4</v>
      </c>
      <c r="BL25" s="45">
        <v>55.5</v>
      </c>
      <c r="BM25" s="45">
        <v>58.09</v>
      </c>
      <c r="BN25" s="37"/>
      <c r="BO25" s="37">
        <v>46</v>
      </c>
      <c r="BP25" s="37">
        <v>4</v>
      </c>
      <c r="BQ25" s="45">
        <v>60.3</v>
      </c>
      <c r="BR25" s="46">
        <v>62.01</v>
      </c>
      <c r="BU25" s="36">
        <v>30</v>
      </c>
      <c r="BV25" s="37">
        <v>7</v>
      </c>
      <c r="BW25" s="45">
        <v>71.039999999999992</v>
      </c>
      <c r="BX25" s="45">
        <v>77.430000000000007</v>
      </c>
      <c r="BY25" s="37"/>
      <c r="BZ25" s="37">
        <v>38</v>
      </c>
      <c r="CA25" s="37">
        <v>7</v>
      </c>
      <c r="CB25" s="45">
        <v>78.56</v>
      </c>
      <c r="CC25" s="45">
        <v>84.2</v>
      </c>
      <c r="CD25" s="37"/>
      <c r="CE25" s="37">
        <v>46</v>
      </c>
      <c r="CF25" s="37">
        <v>7</v>
      </c>
      <c r="CG25" s="45">
        <v>78.240000000000009</v>
      </c>
      <c r="CH25" s="46">
        <v>81.8</v>
      </c>
    </row>
    <row r="26" spans="7:86" x14ac:dyDescent="0.25">
      <c r="G26" s="30">
        <f t="shared" si="0"/>
        <v>0.95331325301204817</v>
      </c>
      <c r="H26" s="30">
        <f t="shared" si="0"/>
        <v>0.955952380952381</v>
      </c>
      <c r="I26" s="30">
        <f t="shared" si="0"/>
        <v>0.95767716535433067</v>
      </c>
      <c r="J26" s="36">
        <f>12+J25</f>
        <v>84</v>
      </c>
      <c r="K26" s="60">
        <f>+AVERAGE(K25,K27)</f>
        <v>153</v>
      </c>
      <c r="L26" s="61">
        <f>+R22+55</f>
        <v>226</v>
      </c>
      <c r="M26" s="61">
        <f>+AVERAGE(M25,M27)</f>
        <v>316.5</v>
      </c>
      <c r="N26" s="61">
        <f>+AVERAGE(N25,N27)</f>
        <v>401.5</v>
      </c>
      <c r="O26" s="62">
        <f>+AVERAGE(O25,O27)</f>
        <v>486.5</v>
      </c>
      <c r="Y26" s="36">
        <v>30</v>
      </c>
      <c r="Z26" s="37">
        <v>9</v>
      </c>
      <c r="AA26" s="45">
        <v>46.61</v>
      </c>
      <c r="AB26" s="45">
        <v>50.75</v>
      </c>
      <c r="AC26" s="37"/>
      <c r="AD26" s="37">
        <v>38</v>
      </c>
      <c r="AE26" s="37">
        <v>9</v>
      </c>
      <c r="AF26" s="45">
        <v>57.36</v>
      </c>
      <c r="AG26" s="45">
        <v>61.04</v>
      </c>
      <c r="AH26" s="37"/>
      <c r="AI26" s="37">
        <v>46</v>
      </c>
      <c r="AJ26" s="37">
        <v>9</v>
      </c>
      <c r="AK26" s="45">
        <v>61.04</v>
      </c>
      <c r="AL26" s="46">
        <v>62.16</v>
      </c>
      <c r="AO26" s="36">
        <v>30</v>
      </c>
      <c r="AP26" s="37">
        <v>9</v>
      </c>
      <c r="AQ26" s="45">
        <v>50.15</v>
      </c>
      <c r="AR26" s="45">
        <v>54.550000000000004</v>
      </c>
      <c r="AS26" s="37"/>
      <c r="AT26" s="37">
        <v>38</v>
      </c>
      <c r="AU26" s="37">
        <v>9</v>
      </c>
      <c r="AV26" s="45">
        <v>60.66</v>
      </c>
      <c r="AW26" s="45">
        <v>64.75</v>
      </c>
      <c r="AX26" s="37"/>
      <c r="AY26" s="37">
        <v>46</v>
      </c>
      <c r="AZ26" s="37">
        <v>9</v>
      </c>
      <c r="BA26" s="45">
        <v>63.54</v>
      </c>
      <c r="BB26" s="46">
        <v>65.150000000000006</v>
      </c>
      <c r="BE26" s="36">
        <v>30</v>
      </c>
      <c r="BF26" s="37">
        <v>9</v>
      </c>
      <c r="BG26" s="45">
        <v>71.52</v>
      </c>
      <c r="BH26" s="45">
        <v>78.52</v>
      </c>
      <c r="BI26" s="37"/>
      <c r="BJ26" s="37">
        <v>38</v>
      </c>
      <c r="BK26" s="37">
        <v>9</v>
      </c>
      <c r="BL26" s="45">
        <v>78.169999999999987</v>
      </c>
      <c r="BM26" s="45">
        <v>84.22</v>
      </c>
      <c r="BN26" s="37"/>
      <c r="BO26" s="37">
        <v>46</v>
      </c>
      <c r="BP26" s="37">
        <v>9</v>
      </c>
      <c r="BQ26" s="45">
        <v>78.72999999999999</v>
      </c>
      <c r="BR26" s="46">
        <v>82.78</v>
      </c>
      <c r="BU26" s="36">
        <v>30</v>
      </c>
      <c r="BV26" s="37">
        <v>9</v>
      </c>
      <c r="BW26" s="45">
        <v>77.31</v>
      </c>
      <c r="BX26" s="45">
        <v>85.42</v>
      </c>
      <c r="BY26" s="37"/>
      <c r="BZ26" s="37">
        <v>38</v>
      </c>
      <c r="CA26" s="37">
        <v>9</v>
      </c>
      <c r="CB26" s="45">
        <v>83.88</v>
      </c>
      <c r="CC26" s="45">
        <v>90.78</v>
      </c>
      <c r="CD26" s="37"/>
      <c r="CE26" s="37">
        <v>46</v>
      </c>
      <c r="CF26" s="37">
        <v>9</v>
      </c>
      <c r="CG26" s="45">
        <v>82.12</v>
      </c>
      <c r="CH26" s="46">
        <v>86.61999999999999</v>
      </c>
    </row>
    <row r="27" spans="7:86" x14ac:dyDescent="0.25">
      <c r="G27" s="30">
        <f t="shared" si="0"/>
        <v>0.95102685624012639</v>
      </c>
      <c r="H27" s="30">
        <f t="shared" si="0"/>
        <v>0.95392278953922793</v>
      </c>
      <c r="I27" s="30">
        <f t="shared" si="0"/>
        <v>0.95580678314491263</v>
      </c>
      <c r="J27" s="36">
        <f>12+J26</f>
        <v>96</v>
      </c>
      <c r="K27" s="60">
        <f>+L27-80+7</f>
        <v>143</v>
      </c>
      <c r="L27" s="61">
        <f>+R23+55</f>
        <v>216</v>
      </c>
      <c r="M27" s="61">
        <f t="shared" ref="M27:N29" si="5">+L27+U23+7</f>
        <v>301</v>
      </c>
      <c r="N27" s="61">
        <f t="shared" si="5"/>
        <v>383</v>
      </c>
      <c r="O27" s="62">
        <f>+N27+V23+7</f>
        <v>465</v>
      </c>
      <c r="Y27" s="36">
        <v>30</v>
      </c>
      <c r="Z27" s="37">
        <v>18</v>
      </c>
      <c r="AA27" s="45">
        <v>64.650000000000006</v>
      </c>
      <c r="AB27" s="45">
        <v>69.460000000000008</v>
      </c>
      <c r="AC27" s="37"/>
      <c r="AD27" s="37">
        <v>38</v>
      </c>
      <c r="AE27" s="37">
        <v>18</v>
      </c>
      <c r="AF27" s="45">
        <v>74.11</v>
      </c>
      <c r="AG27" s="45">
        <v>79.839999999999989</v>
      </c>
      <c r="AH27" s="37"/>
      <c r="AI27" s="37">
        <v>46</v>
      </c>
      <c r="AJ27" s="37">
        <v>18</v>
      </c>
      <c r="AK27" s="45">
        <v>74.19</v>
      </c>
      <c r="AL27" s="46">
        <v>77.760000000000005</v>
      </c>
      <c r="AO27" s="36">
        <v>30</v>
      </c>
      <c r="AP27" s="37">
        <v>18</v>
      </c>
      <c r="AQ27" s="45">
        <v>66.289999999999992</v>
      </c>
      <c r="AR27" s="45">
        <v>71.27</v>
      </c>
      <c r="AS27" s="37"/>
      <c r="AT27" s="37">
        <v>38</v>
      </c>
      <c r="AU27" s="37">
        <v>18</v>
      </c>
      <c r="AV27" s="45">
        <v>75.55</v>
      </c>
      <c r="AW27" s="45">
        <v>81.39</v>
      </c>
      <c r="AX27" s="37"/>
      <c r="AY27" s="37">
        <v>46</v>
      </c>
      <c r="AZ27" s="37">
        <v>18</v>
      </c>
      <c r="BA27" s="45">
        <v>75.149999999999991</v>
      </c>
      <c r="BB27" s="46">
        <v>78.91</v>
      </c>
      <c r="BE27" s="36">
        <v>30</v>
      </c>
      <c r="BF27" s="37">
        <v>18</v>
      </c>
      <c r="BG27" s="45">
        <v>96.23</v>
      </c>
      <c r="BH27" s="45">
        <v>110.92</v>
      </c>
      <c r="BI27" s="37"/>
      <c r="BJ27" s="37">
        <v>38</v>
      </c>
      <c r="BK27" s="37">
        <v>18</v>
      </c>
      <c r="BL27" s="45">
        <v>98.31</v>
      </c>
      <c r="BM27" s="45">
        <v>109.9</v>
      </c>
      <c r="BN27" s="37"/>
      <c r="BO27" s="37">
        <v>46</v>
      </c>
      <c r="BP27" s="37">
        <v>18</v>
      </c>
      <c r="BQ27" s="45">
        <v>91.990000000000009</v>
      </c>
      <c r="BR27" s="46">
        <v>99.5</v>
      </c>
      <c r="BU27" s="36">
        <v>30</v>
      </c>
      <c r="BV27" s="37">
        <v>18</v>
      </c>
      <c r="BW27" s="45">
        <v>98.070000000000007</v>
      </c>
      <c r="BX27" s="45">
        <v>113.13</v>
      </c>
      <c r="BY27" s="37"/>
      <c r="BZ27" s="37">
        <v>38</v>
      </c>
      <c r="CA27" s="37">
        <v>18</v>
      </c>
      <c r="CB27" s="45">
        <v>99.929999999999993</v>
      </c>
      <c r="CC27" s="45">
        <v>111.8</v>
      </c>
      <c r="CD27" s="37"/>
      <c r="CE27" s="37">
        <v>46</v>
      </c>
      <c r="CF27" s="37">
        <v>18</v>
      </c>
      <c r="CG27" s="45">
        <v>92.97</v>
      </c>
      <c r="CH27" s="46">
        <v>100.60000000000001</v>
      </c>
    </row>
    <row r="28" spans="7:86" x14ac:dyDescent="0.25">
      <c r="G28" s="30">
        <f t="shared" si="0"/>
        <v>0.94352159468438535</v>
      </c>
      <c r="H28" s="30">
        <f t="shared" si="0"/>
        <v>0.94255874673629247</v>
      </c>
      <c r="I28" s="30">
        <f t="shared" si="0"/>
        <v>0.9419354838709677</v>
      </c>
      <c r="J28" s="36">
        <v>120</v>
      </c>
      <c r="K28" s="60">
        <f>+L28-80+7</f>
        <v>128</v>
      </c>
      <c r="L28" s="61">
        <f>+R24+55</f>
        <v>201</v>
      </c>
      <c r="M28" s="61">
        <f t="shared" si="5"/>
        <v>284</v>
      </c>
      <c r="N28" s="61">
        <f t="shared" si="5"/>
        <v>361</v>
      </c>
      <c r="O28" s="62">
        <f>+N28+V24+7</f>
        <v>438</v>
      </c>
      <c r="Y28" s="36">
        <v>30</v>
      </c>
      <c r="Z28" s="37">
        <v>27</v>
      </c>
      <c r="AA28" s="45">
        <v>73.67</v>
      </c>
      <c r="AB28" s="45">
        <v>78.820000000000007</v>
      </c>
      <c r="AC28" s="37"/>
      <c r="AD28" s="37">
        <v>38</v>
      </c>
      <c r="AE28" s="37">
        <v>27</v>
      </c>
      <c r="AF28" s="45">
        <v>81.67</v>
      </c>
      <c r="AG28" s="45">
        <v>88.29</v>
      </c>
      <c r="AH28" s="37"/>
      <c r="AI28" s="37">
        <v>46</v>
      </c>
      <c r="AJ28" s="37">
        <v>27</v>
      </c>
      <c r="AK28" s="45">
        <v>79.03</v>
      </c>
      <c r="AL28" s="46">
        <v>83.41</v>
      </c>
      <c r="AO28" s="36">
        <v>30</v>
      </c>
      <c r="AP28" s="37">
        <v>27</v>
      </c>
      <c r="AQ28" s="45">
        <v>77.899999999999991</v>
      </c>
      <c r="AR28" s="45">
        <v>83.31</v>
      </c>
      <c r="AS28" s="37"/>
      <c r="AT28" s="37">
        <v>38</v>
      </c>
      <c r="AU28" s="37">
        <v>27</v>
      </c>
      <c r="AV28" s="45">
        <v>85.089999999999989</v>
      </c>
      <c r="AW28" s="45">
        <v>92.100000000000009</v>
      </c>
      <c r="AX28" s="37"/>
      <c r="AY28" s="37">
        <v>46</v>
      </c>
      <c r="AZ28" s="37">
        <v>27</v>
      </c>
      <c r="BA28" s="45">
        <v>81.010000000000005</v>
      </c>
      <c r="BB28" s="46">
        <v>85.7</v>
      </c>
      <c r="BE28" s="36">
        <v>30</v>
      </c>
      <c r="BF28" s="37">
        <v>27</v>
      </c>
      <c r="BG28" s="45">
        <v>108.69</v>
      </c>
      <c r="BH28" s="45">
        <v>126.42</v>
      </c>
      <c r="BI28" s="37"/>
      <c r="BJ28" s="37">
        <v>38</v>
      </c>
      <c r="BK28" s="37">
        <v>27</v>
      </c>
      <c r="BL28" s="45">
        <v>108.21</v>
      </c>
      <c r="BM28" s="45">
        <v>121.87</v>
      </c>
      <c r="BN28" s="37"/>
      <c r="BO28" s="37">
        <v>46</v>
      </c>
      <c r="BP28" s="37">
        <v>27</v>
      </c>
      <c r="BQ28" s="45">
        <v>97.09</v>
      </c>
      <c r="BR28" s="46">
        <v>105.63</v>
      </c>
      <c r="BU28" s="36">
        <v>30</v>
      </c>
      <c r="BV28" s="37">
        <v>27</v>
      </c>
      <c r="BW28" s="45">
        <v>111.66</v>
      </c>
      <c r="BX28" s="45">
        <v>129.43</v>
      </c>
      <c r="BY28" s="37"/>
      <c r="BZ28" s="37">
        <v>38</v>
      </c>
      <c r="CA28" s="37">
        <v>27</v>
      </c>
      <c r="CB28" s="45">
        <v>110.25</v>
      </c>
      <c r="CC28" s="45">
        <v>123.8</v>
      </c>
      <c r="CD28" s="37"/>
      <c r="CE28" s="37">
        <v>46</v>
      </c>
      <c r="CF28" s="37">
        <v>27</v>
      </c>
      <c r="CG28" s="45">
        <v>97.85</v>
      </c>
      <c r="CH28" s="46">
        <v>106.2</v>
      </c>
    </row>
    <row r="29" spans="7:86" ht="14.4" thickBot="1" x14ac:dyDescent="0.3">
      <c r="G29" s="30">
        <f t="shared" si="0"/>
        <v>0.78169014084507038</v>
      </c>
      <c r="H29" s="30">
        <f t="shared" si="0"/>
        <v>0.73961218836565101</v>
      </c>
      <c r="I29" s="30">
        <f t="shared" si="0"/>
        <v>0.71232876712328763</v>
      </c>
      <c r="J29" s="63">
        <v>240</v>
      </c>
      <c r="K29" s="64">
        <f>+L29-50+7</f>
        <v>113</v>
      </c>
      <c r="L29" s="65">
        <f>+R25+55</f>
        <v>156</v>
      </c>
      <c r="M29" s="65">
        <f t="shared" si="5"/>
        <v>222</v>
      </c>
      <c r="N29" s="65">
        <f t="shared" si="5"/>
        <v>267</v>
      </c>
      <c r="O29" s="66">
        <f>+N29+V25+7</f>
        <v>312</v>
      </c>
      <c r="Y29" s="36">
        <v>30</v>
      </c>
      <c r="Z29" s="37">
        <v>48</v>
      </c>
      <c r="AA29" s="45">
        <v>101.53</v>
      </c>
      <c r="AB29" s="45">
        <v>107.39</v>
      </c>
      <c r="AC29" s="37"/>
      <c r="AD29" s="37">
        <v>38</v>
      </c>
      <c r="AE29" s="37">
        <v>48</v>
      </c>
      <c r="AF29" s="45">
        <v>102.09</v>
      </c>
      <c r="AG29" s="45">
        <v>110.54</v>
      </c>
      <c r="AH29" s="37"/>
      <c r="AI29" s="37">
        <v>46</v>
      </c>
      <c r="AJ29" s="37">
        <v>48</v>
      </c>
      <c r="AK29" s="45">
        <v>89.21</v>
      </c>
      <c r="AL29" s="46">
        <v>94.860000000000014</v>
      </c>
      <c r="AO29" s="36">
        <v>30</v>
      </c>
      <c r="AP29" s="37">
        <v>48</v>
      </c>
      <c r="AQ29" s="45">
        <v>101.53</v>
      </c>
      <c r="AR29" s="45">
        <v>107.39</v>
      </c>
      <c r="AS29" s="37"/>
      <c r="AT29" s="37">
        <v>38</v>
      </c>
      <c r="AU29" s="37">
        <v>48</v>
      </c>
      <c r="AV29" s="45">
        <v>102.09</v>
      </c>
      <c r="AW29" s="45">
        <v>110.54</v>
      </c>
      <c r="AX29" s="37"/>
      <c r="AY29" s="37">
        <v>46</v>
      </c>
      <c r="AZ29" s="37">
        <v>48</v>
      </c>
      <c r="BA29" s="45">
        <v>89.21</v>
      </c>
      <c r="BB29" s="46">
        <v>94.860000000000014</v>
      </c>
      <c r="BE29" s="36">
        <v>30</v>
      </c>
      <c r="BF29" s="37">
        <v>48</v>
      </c>
      <c r="BG29" s="45">
        <v>125.19</v>
      </c>
      <c r="BH29" s="45">
        <v>142.5</v>
      </c>
      <c r="BI29" s="37"/>
      <c r="BJ29" s="37">
        <v>38</v>
      </c>
      <c r="BK29" s="37">
        <v>48</v>
      </c>
      <c r="BL29" s="45">
        <v>117.39</v>
      </c>
      <c r="BM29" s="45">
        <v>130.32</v>
      </c>
      <c r="BN29" s="37"/>
      <c r="BO29" s="37">
        <v>46</v>
      </c>
      <c r="BP29" s="37">
        <v>48</v>
      </c>
      <c r="BQ29" s="45">
        <v>98.11</v>
      </c>
      <c r="BR29" s="46">
        <v>105.67999999999999</v>
      </c>
      <c r="BU29" s="36">
        <v>30</v>
      </c>
      <c r="BV29" s="37">
        <v>48</v>
      </c>
      <c r="BW29" s="45">
        <v>125.19</v>
      </c>
      <c r="BX29" s="45">
        <v>142.5</v>
      </c>
      <c r="BY29" s="37"/>
      <c r="BZ29" s="37">
        <v>38</v>
      </c>
      <c r="CA29" s="37">
        <v>48</v>
      </c>
      <c r="CB29" s="45">
        <v>117.39</v>
      </c>
      <c r="CC29" s="45">
        <v>130.32</v>
      </c>
      <c r="CD29" s="37"/>
      <c r="CE29" s="37">
        <v>46</v>
      </c>
      <c r="CF29" s="37">
        <v>48</v>
      </c>
      <c r="CG29" s="45">
        <v>98.11</v>
      </c>
      <c r="CH29" s="46">
        <v>105.67999999999999</v>
      </c>
    </row>
    <row r="30" spans="7:86" x14ac:dyDescent="0.25">
      <c r="Y30" s="36">
        <v>30</v>
      </c>
      <c r="Z30" s="37">
        <v>60</v>
      </c>
      <c r="AA30" s="45">
        <v>106.16</v>
      </c>
      <c r="AB30" s="45">
        <v>111.64</v>
      </c>
      <c r="AC30" s="37"/>
      <c r="AD30" s="37">
        <v>38</v>
      </c>
      <c r="AE30" s="37">
        <v>60</v>
      </c>
      <c r="AF30" s="45">
        <v>104.28999999999999</v>
      </c>
      <c r="AG30" s="45">
        <v>112.63</v>
      </c>
      <c r="AH30" s="37"/>
      <c r="AI30" s="37">
        <v>46</v>
      </c>
      <c r="AJ30" s="37">
        <v>60</v>
      </c>
      <c r="AK30" s="45">
        <v>88.210000000000008</v>
      </c>
      <c r="AL30" s="46">
        <v>93.67</v>
      </c>
      <c r="AO30" s="36">
        <v>30</v>
      </c>
      <c r="AP30" s="37">
        <v>60</v>
      </c>
      <c r="AQ30" s="45">
        <v>106.16</v>
      </c>
      <c r="AR30" s="45">
        <v>111.64</v>
      </c>
      <c r="AS30" s="37"/>
      <c r="AT30" s="37">
        <v>38</v>
      </c>
      <c r="AU30" s="37">
        <v>60</v>
      </c>
      <c r="AV30" s="45">
        <v>104.28999999999999</v>
      </c>
      <c r="AW30" s="45">
        <v>112.63</v>
      </c>
      <c r="AX30" s="37"/>
      <c r="AY30" s="37">
        <v>46</v>
      </c>
      <c r="AZ30" s="37">
        <v>60</v>
      </c>
      <c r="BA30" s="45">
        <v>88.210000000000008</v>
      </c>
      <c r="BB30" s="46">
        <v>93.67</v>
      </c>
      <c r="BE30" s="36">
        <v>30</v>
      </c>
      <c r="BF30" s="37">
        <v>60</v>
      </c>
      <c r="BG30" s="45">
        <v>129.88999999999999</v>
      </c>
      <c r="BH30" s="45">
        <v>145.85</v>
      </c>
      <c r="BI30" s="37"/>
      <c r="BJ30" s="37">
        <v>38</v>
      </c>
      <c r="BK30" s="37">
        <v>60</v>
      </c>
      <c r="BL30" s="45">
        <v>118.16</v>
      </c>
      <c r="BM30" s="45">
        <v>130.12</v>
      </c>
      <c r="BN30" s="37"/>
      <c r="BO30" s="37">
        <v>46</v>
      </c>
      <c r="BP30" s="37">
        <v>60</v>
      </c>
      <c r="BQ30" s="45">
        <v>95.44</v>
      </c>
      <c r="BR30" s="46">
        <v>102.28</v>
      </c>
      <c r="BU30" s="36">
        <v>30</v>
      </c>
      <c r="BV30" s="37">
        <v>60</v>
      </c>
      <c r="BW30" s="45">
        <v>129.88999999999999</v>
      </c>
      <c r="BX30" s="45">
        <v>145.85</v>
      </c>
      <c r="BY30" s="37"/>
      <c r="BZ30" s="37">
        <v>38</v>
      </c>
      <c r="CA30" s="37">
        <v>60</v>
      </c>
      <c r="CB30" s="45">
        <v>118.16</v>
      </c>
      <c r="CC30" s="45">
        <v>130.12</v>
      </c>
      <c r="CD30" s="37"/>
      <c r="CE30" s="37">
        <v>46</v>
      </c>
      <c r="CF30" s="37">
        <v>60</v>
      </c>
      <c r="CG30" s="45">
        <v>95.44</v>
      </c>
      <c r="CH30" s="46">
        <v>102.28</v>
      </c>
    </row>
    <row r="31" spans="7:86" x14ac:dyDescent="0.25">
      <c r="Y31" s="36">
        <v>31</v>
      </c>
      <c r="Z31" s="37">
        <v>4</v>
      </c>
      <c r="AA31" s="45">
        <v>29.46</v>
      </c>
      <c r="AB31" s="45">
        <v>32.82</v>
      </c>
      <c r="AC31" s="37"/>
      <c r="AD31" s="37">
        <v>39</v>
      </c>
      <c r="AE31" s="37">
        <v>4</v>
      </c>
      <c r="AF31" s="45">
        <v>37.96</v>
      </c>
      <c r="AG31" s="45">
        <v>40.96</v>
      </c>
      <c r="AH31" s="37"/>
      <c r="AI31" s="37">
        <v>47</v>
      </c>
      <c r="AJ31" s="37">
        <v>4</v>
      </c>
      <c r="AK31" s="45">
        <v>43.4</v>
      </c>
      <c r="AL31" s="46">
        <v>44</v>
      </c>
      <c r="AO31" s="36">
        <v>31</v>
      </c>
      <c r="AP31" s="37">
        <v>7</v>
      </c>
      <c r="AQ31" s="45">
        <v>46.519999999999996</v>
      </c>
      <c r="AR31" s="45">
        <v>50.9</v>
      </c>
      <c r="AS31" s="37"/>
      <c r="AT31" s="37">
        <v>39</v>
      </c>
      <c r="AU31" s="37">
        <v>7</v>
      </c>
      <c r="AV31" s="45">
        <v>55.980000000000004</v>
      </c>
      <c r="AW31" s="45">
        <v>59.54</v>
      </c>
      <c r="AX31" s="37"/>
      <c r="AY31" s="37">
        <v>47</v>
      </c>
      <c r="AZ31" s="37">
        <v>7</v>
      </c>
      <c r="BA31" s="45">
        <v>59.5</v>
      </c>
      <c r="BB31" s="46">
        <v>60.5</v>
      </c>
      <c r="BE31" s="36">
        <v>31</v>
      </c>
      <c r="BF31" s="37">
        <v>4</v>
      </c>
      <c r="BG31" s="45">
        <v>48.6</v>
      </c>
      <c r="BH31" s="45">
        <v>51.36</v>
      </c>
      <c r="BI31" s="37"/>
      <c r="BJ31" s="37">
        <v>39</v>
      </c>
      <c r="BK31" s="37">
        <v>4</v>
      </c>
      <c r="BL31" s="45">
        <v>56.1</v>
      </c>
      <c r="BM31" s="45">
        <v>58.58</v>
      </c>
      <c r="BN31" s="37"/>
      <c r="BO31" s="37">
        <v>47</v>
      </c>
      <c r="BP31" s="37">
        <v>4</v>
      </c>
      <c r="BQ31" s="45">
        <v>60.9</v>
      </c>
      <c r="BR31" s="46">
        <v>62.5</v>
      </c>
      <c r="BU31" s="36">
        <v>31</v>
      </c>
      <c r="BV31" s="37">
        <v>7</v>
      </c>
      <c r="BW31" s="45">
        <v>72.11999999999999</v>
      </c>
      <c r="BX31" s="45">
        <v>78.44</v>
      </c>
      <c r="BY31" s="37"/>
      <c r="BZ31" s="37">
        <v>39</v>
      </c>
      <c r="CA31" s="37">
        <v>7</v>
      </c>
      <c r="CB31" s="45">
        <v>78.52</v>
      </c>
      <c r="CC31" s="45">
        <v>83.9</v>
      </c>
      <c r="CD31" s="37"/>
      <c r="CE31" s="37">
        <v>47</v>
      </c>
      <c r="CF31" s="37">
        <v>7</v>
      </c>
      <c r="CG31" s="45">
        <v>78.2</v>
      </c>
      <c r="CH31" s="46">
        <v>81.5</v>
      </c>
    </row>
    <row r="32" spans="7:86" x14ac:dyDescent="0.25">
      <c r="Y32" s="36">
        <v>31</v>
      </c>
      <c r="Z32" s="37">
        <v>9</v>
      </c>
      <c r="AA32" s="45">
        <v>48.08</v>
      </c>
      <c r="AB32" s="45">
        <v>52.199999999999996</v>
      </c>
      <c r="AC32" s="37"/>
      <c r="AD32" s="37">
        <v>39</v>
      </c>
      <c r="AE32" s="37">
        <v>9</v>
      </c>
      <c r="AF32" s="45">
        <v>57.82</v>
      </c>
      <c r="AG32" s="45">
        <v>61.18</v>
      </c>
      <c r="AH32" s="37"/>
      <c r="AI32" s="37">
        <v>47</v>
      </c>
      <c r="AJ32" s="37">
        <v>9</v>
      </c>
      <c r="AK32" s="45">
        <v>61.5</v>
      </c>
      <c r="AL32" s="46">
        <v>62.3</v>
      </c>
      <c r="AO32" s="36">
        <v>31</v>
      </c>
      <c r="AP32" s="37">
        <v>9</v>
      </c>
      <c r="AQ32" s="45">
        <v>51.599999999999994</v>
      </c>
      <c r="AR32" s="45">
        <v>56</v>
      </c>
      <c r="AS32" s="37"/>
      <c r="AT32" s="37">
        <v>39</v>
      </c>
      <c r="AU32" s="37">
        <v>9</v>
      </c>
      <c r="AV32" s="45">
        <v>61.019999999999996</v>
      </c>
      <c r="AW32" s="45">
        <v>64.8</v>
      </c>
      <c r="AX32" s="37"/>
      <c r="AY32" s="37">
        <v>47</v>
      </c>
      <c r="AZ32" s="37">
        <v>9</v>
      </c>
      <c r="BA32" s="45">
        <v>63.9</v>
      </c>
      <c r="BB32" s="46">
        <v>65.2</v>
      </c>
      <c r="BE32" s="36">
        <v>31</v>
      </c>
      <c r="BF32" s="37">
        <v>9</v>
      </c>
      <c r="BG32" s="45">
        <v>72.459999999999994</v>
      </c>
      <c r="BH32" s="45">
        <v>79.36</v>
      </c>
      <c r="BI32" s="37"/>
      <c r="BJ32" s="37">
        <v>39</v>
      </c>
      <c r="BK32" s="37">
        <v>9</v>
      </c>
      <c r="BL32" s="45">
        <v>78.239999999999995</v>
      </c>
      <c r="BM32" s="45">
        <v>84.04</v>
      </c>
      <c r="BN32" s="37"/>
      <c r="BO32" s="37">
        <v>47</v>
      </c>
      <c r="BP32" s="37">
        <v>9</v>
      </c>
      <c r="BQ32" s="45">
        <v>78.8</v>
      </c>
      <c r="BR32" s="46">
        <v>82.6</v>
      </c>
      <c r="BU32" s="36">
        <v>31</v>
      </c>
      <c r="BV32" s="37">
        <v>9</v>
      </c>
      <c r="BW32" s="45">
        <v>78.28</v>
      </c>
      <c r="BX32" s="45">
        <v>86.26</v>
      </c>
      <c r="BY32" s="37"/>
      <c r="BZ32" s="37">
        <v>39</v>
      </c>
      <c r="CA32" s="37">
        <v>9</v>
      </c>
      <c r="CB32" s="45">
        <v>83.66</v>
      </c>
      <c r="CC32" s="45">
        <v>90.259999999999991</v>
      </c>
      <c r="CD32" s="37"/>
      <c r="CE32" s="37">
        <v>47</v>
      </c>
      <c r="CF32" s="37">
        <v>9</v>
      </c>
      <c r="CG32" s="45">
        <v>81.900000000000006</v>
      </c>
      <c r="CH32" s="46">
        <v>86.1</v>
      </c>
    </row>
    <row r="33" spans="25:86" x14ac:dyDescent="0.25">
      <c r="Y33" s="36">
        <v>31</v>
      </c>
      <c r="Z33" s="37">
        <v>18</v>
      </c>
      <c r="AA33" s="45">
        <v>66</v>
      </c>
      <c r="AB33" s="45">
        <v>70.98</v>
      </c>
      <c r="AC33" s="37"/>
      <c r="AD33" s="37">
        <v>39</v>
      </c>
      <c r="AE33" s="37">
        <v>18</v>
      </c>
      <c r="AF33" s="45">
        <v>74.11999999999999</v>
      </c>
      <c r="AG33" s="45">
        <v>79.58</v>
      </c>
      <c r="AH33" s="37"/>
      <c r="AI33" s="37">
        <v>47</v>
      </c>
      <c r="AJ33" s="37">
        <v>18</v>
      </c>
      <c r="AK33" s="45">
        <v>74.2</v>
      </c>
      <c r="AL33" s="46">
        <v>77.5</v>
      </c>
      <c r="AO33" s="36">
        <v>31</v>
      </c>
      <c r="AP33" s="37">
        <v>18</v>
      </c>
      <c r="AQ33" s="45">
        <v>67.61999999999999</v>
      </c>
      <c r="AR33" s="45">
        <v>72.760000000000005</v>
      </c>
      <c r="AS33" s="37"/>
      <c r="AT33" s="37">
        <v>39</v>
      </c>
      <c r="AU33" s="37">
        <v>18</v>
      </c>
      <c r="AV33" s="45">
        <v>75.5</v>
      </c>
      <c r="AW33" s="45">
        <v>81.08</v>
      </c>
      <c r="AX33" s="37"/>
      <c r="AY33" s="37">
        <v>47</v>
      </c>
      <c r="AZ33" s="37">
        <v>18</v>
      </c>
      <c r="BA33" s="45">
        <v>75.099999999999994</v>
      </c>
      <c r="BB33" s="46">
        <v>78.599999999999994</v>
      </c>
      <c r="BE33" s="36">
        <v>31</v>
      </c>
      <c r="BF33" s="37">
        <v>18</v>
      </c>
      <c r="BG33" s="45">
        <v>96.64</v>
      </c>
      <c r="BH33" s="45">
        <v>110.96</v>
      </c>
      <c r="BI33" s="37"/>
      <c r="BJ33" s="37">
        <v>39</v>
      </c>
      <c r="BK33" s="37">
        <v>18</v>
      </c>
      <c r="BL33" s="45">
        <v>97.52</v>
      </c>
      <c r="BM33" s="45">
        <v>108.60000000000001</v>
      </c>
      <c r="BN33" s="37"/>
      <c r="BO33" s="37">
        <v>47</v>
      </c>
      <c r="BP33" s="37">
        <v>18</v>
      </c>
      <c r="BQ33" s="45">
        <v>91.2</v>
      </c>
      <c r="BR33" s="46">
        <v>98.2</v>
      </c>
      <c r="BU33" s="36">
        <v>31</v>
      </c>
      <c r="BV33" s="37">
        <v>18</v>
      </c>
      <c r="BW33" s="45">
        <v>98.460000000000008</v>
      </c>
      <c r="BX33" s="45">
        <v>113.14</v>
      </c>
      <c r="BY33" s="37"/>
      <c r="BZ33" s="37">
        <v>39</v>
      </c>
      <c r="CA33" s="37">
        <v>18</v>
      </c>
      <c r="CB33" s="45">
        <v>99.06</v>
      </c>
      <c r="CC33" s="45">
        <v>110.4</v>
      </c>
      <c r="CD33" s="37"/>
      <c r="CE33" s="37">
        <v>47</v>
      </c>
      <c r="CF33" s="37">
        <v>18</v>
      </c>
      <c r="CG33" s="45">
        <v>92.1</v>
      </c>
      <c r="CH33" s="46">
        <v>99.2</v>
      </c>
    </row>
    <row r="34" spans="25:86" x14ac:dyDescent="0.25">
      <c r="Y34" s="36">
        <v>31</v>
      </c>
      <c r="Z34" s="37">
        <v>27</v>
      </c>
      <c r="AA34" s="45">
        <v>74.86</v>
      </c>
      <c r="AB34" s="45">
        <v>80.260000000000005</v>
      </c>
      <c r="AC34" s="37"/>
      <c r="AD34" s="37">
        <v>39</v>
      </c>
      <c r="AE34" s="37">
        <v>27</v>
      </c>
      <c r="AF34" s="45">
        <v>81.34</v>
      </c>
      <c r="AG34" s="45">
        <v>87.68</v>
      </c>
      <c r="AH34" s="37"/>
      <c r="AI34" s="37">
        <v>47</v>
      </c>
      <c r="AJ34" s="37">
        <v>27</v>
      </c>
      <c r="AK34" s="45">
        <v>78.7</v>
      </c>
      <c r="AL34" s="46">
        <v>82.8</v>
      </c>
      <c r="AO34" s="36">
        <v>31</v>
      </c>
      <c r="AP34" s="37">
        <v>27</v>
      </c>
      <c r="AQ34" s="45">
        <v>79</v>
      </c>
      <c r="AR34" s="45">
        <v>84.68</v>
      </c>
      <c r="AS34" s="37"/>
      <c r="AT34" s="37">
        <v>39</v>
      </c>
      <c r="AU34" s="37">
        <v>27</v>
      </c>
      <c r="AV34" s="45">
        <v>84.58</v>
      </c>
      <c r="AW34" s="45">
        <v>91.300000000000011</v>
      </c>
      <c r="AX34" s="37"/>
      <c r="AY34" s="37">
        <v>47</v>
      </c>
      <c r="AZ34" s="37">
        <v>27</v>
      </c>
      <c r="BA34" s="45">
        <v>80.5</v>
      </c>
      <c r="BB34" s="46">
        <v>84.9</v>
      </c>
      <c r="BE34" s="36">
        <v>31</v>
      </c>
      <c r="BF34" s="37">
        <v>27</v>
      </c>
      <c r="BG34" s="45">
        <v>108.82</v>
      </c>
      <c r="BH34" s="45">
        <v>126.06</v>
      </c>
      <c r="BI34" s="37"/>
      <c r="BJ34" s="37">
        <v>39</v>
      </c>
      <c r="BK34" s="37">
        <v>27</v>
      </c>
      <c r="BL34" s="45">
        <v>106.82</v>
      </c>
      <c r="BM34" s="45">
        <v>119.84</v>
      </c>
      <c r="BN34" s="37"/>
      <c r="BO34" s="37">
        <v>47</v>
      </c>
      <c r="BP34" s="37">
        <v>27</v>
      </c>
      <c r="BQ34" s="45">
        <v>95.7</v>
      </c>
      <c r="BR34" s="46">
        <v>103.6</v>
      </c>
      <c r="BU34" s="36">
        <v>31</v>
      </c>
      <c r="BV34" s="37">
        <v>27</v>
      </c>
      <c r="BW34" s="45">
        <v>111.67999999999999</v>
      </c>
      <c r="BX34" s="45">
        <v>128.94</v>
      </c>
      <c r="BY34" s="37"/>
      <c r="BZ34" s="37">
        <v>39</v>
      </c>
      <c r="CA34" s="37">
        <v>27</v>
      </c>
      <c r="CB34" s="45">
        <v>108.7</v>
      </c>
      <c r="CC34" s="45">
        <v>121.6</v>
      </c>
      <c r="CD34" s="37"/>
      <c r="CE34" s="37">
        <v>47</v>
      </c>
      <c r="CF34" s="37">
        <v>27</v>
      </c>
      <c r="CG34" s="45">
        <v>96.3</v>
      </c>
      <c r="CH34" s="46">
        <v>104</v>
      </c>
    </row>
    <row r="35" spans="25:86" x14ac:dyDescent="0.25">
      <c r="Y35" s="36">
        <v>31</v>
      </c>
      <c r="Z35" s="37">
        <v>48</v>
      </c>
      <c r="AA35" s="45">
        <v>101.84</v>
      </c>
      <c r="AB35" s="45">
        <v>108.12</v>
      </c>
      <c r="AC35" s="37"/>
      <c r="AD35" s="37">
        <v>39</v>
      </c>
      <c r="AE35" s="37">
        <v>48</v>
      </c>
      <c r="AF35" s="45">
        <v>100.48</v>
      </c>
      <c r="AG35" s="45">
        <v>108.58</v>
      </c>
      <c r="AH35" s="37"/>
      <c r="AI35" s="37">
        <v>47</v>
      </c>
      <c r="AJ35" s="37">
        <v>48</v>
      </c>
      <c r="AK35" s="45">
        <v>87.6</v>
      </c>
      <c r="AL35" s="46">
        <v>92.9</v>
      </c>
      <c r="AO35" s="36">
        <v>31</v>
      </c>
      <c r="AP35" s="37">
        <v>48</v>
      </c>
      <c r="AQ35" s="45">
        <v>101.84</v>
      </c>
      <c r="AR35" s="45">
        <v>108.12</v>
      </c>
      <c r="AS35" s="37"/>
      <c r="AT35" s="37">
        <v>39</v>
      </c>
      <c r="AU35" s="37">
        <v>48</v>
      </c>
      <c r="AV35" s="45">
        <v>100.48</v>
      </c>
      <c r="AW35" s="45">
        <v>108.58</v>
      </c>
      <c r="AX35" s="37"/>
      <c r="AY35" s="37">
        <v>47</v>
      </c>
      <c r="AZ35" s="37">
        <v>48</v>
      </c>
      <c r="BA35" s="45">
        <v>87.6</v>
      </c>
      <c r="BB35" s="46">
        <v>92.9</v>
      </c>
      <c r="BE35" s="36">
        <v>31</v>
      </c>
      <c r="BF35" s="37">
        <v>48</v>
      </c>
      <c r="BG35" s="45">
        <v>124.42</v>
      </c>
      <c r="BH35" s="45">
        <v>141.20000000000002</v>
      </c>
      <c r="BI35" s="37"/>
      <c r="BJ35" s="37">
        <v>39</v>
      </c>
      <c r="BK35" s="37">
        <v>48</v>
      </c>
      <c r="BL35" s="45">
        <v>114.98</v>
      </c>
      <c r="BM35" s="45">
        <v>127.24000000000001</v>
      </c>
      <c r="BN35" s="37"/>
      <c r="BO35" s="37">
        <v>47</v>
      </c>
      <c r="BP35" s="37">
        <v>48</v>
      </c>
      <c r="BQ35" s="45">
        <v>95.7</v>
      </c>
      <c r="BR35" s="46">
        <v>102.6</v>
      </c>
      <c r="BU35" s="36">
        <v>31</v>
      </c>
      <c r="BV35" s="37">
        <v>48</v>
      </c>
      <c r="BW35" s="45">
        <v>124.42</v>
      </c>
      <c r="BX35" s="45">
        <v>141.20000000000002</v>
      </c>
      <c r="BY35" s="37"/>
      <c r="BZ35" s="37">
        <v>39</v>
      </c>
      <c r="CA35" s="37">
        <v>48</v>
      </c>
      <c r="CB35" s="45">
        <v>114.98</v>
      </c>
      <c r="CC35" s="45">
        <v>127.24000000000001</v>
      </c>
      <c r="CD35" s="37"/>
      <c r="CE35" s="37">
        <v>47</v>
      </c>
      <c r="CF35" s="37">
        <v>48</v>
      </c>
      <c r="CG35" s="45">
        <v>95.7</v>
      </c>
      <c r="CH35" s="46">
        <v>102.6</v>
      </c>
    </row>
    <row r="36" spans="25:86" x14ac:dyDescent="0.25">
      <c r="Y36" s="36">
        <v>31</v>
      </c>
      <c r="Z36" s="37">
        <v>60</v>
      </c>
      <c r="AA36" s="45">
        <v>106.17999999999999</v>
      </c>
      <c r="AB36" s="45">
        <v>112.12</v>
      </c>
      <c r="AC36" s="37"/>
      <c r="AD36" s="37">
        <v>39</v>
      </c>
      <c r="AE36" s="37">
        <v>60</v>
      </c>
      <c r="AF36" s="45">
        <v>102.28</v>
      </c>
      <c r="AG36" s="45">
        <v>110.26</v>
      </c>
      <c r="AH36" s="37"/>
      <c r="AI36" s="37">
        <v>47</v>
      </c>
      <c r="AJ36" s="37">
        <v>60</v>
      </c>
      <c r="AK36" s="45">
        <v>86.2</v>
      </c>
      <c r="AL36" s="46">
        <v>91.3</v>
      </c>
      <c r="AO36" s="36">
        <v>31</v>
      </c>
      <c r="AP36" s="37">
        <v>60</v>
      </c>
      <c r="AQ36" s="45">
        <v>106.17999999999999</v>
      </c>
      <c r="AR36" s="45">
        <v>112.12</v>
      </c>
      <c r="AS36" s="37"/>
      <c r="AT36" s="37">
        <v>39</v>
      </c>
      <c r="AU36" s="37">
        <v>60</v>
      </c>
      <c r="AV36" s="45">
        <v>102.28</v>
      </c>
      <c r="AW36" s="45">
        <v>110.26</v>
      </c>
      <c r="AX36" s="37"/>
      <c r="AY36" s="37">
        <v>47</v>
      </c>
      <c r="AZ36" s="37">
        <v>60</v>
      </c>
      <c r="BA36" s="45">
        <v>86.2</v>
      </c>
      <c r="BB36" s="46">
        <v>91.3</v>
      </c>
      <c r="BE36" s="36">
        <v>31</v>
      </c>
      <c r="BF36" s="37">
        <v>60</v>
      </c>
      <c r="BG36" s="45">
        <v>128.62</v>
      </c>
      <c r="BH36" s="45">
        <v>144.1</v>
      </c>
      <c r="BI36" s="37"/>
      <c r="BJ36" s="37">
        <v>39</v>
      </c>
      <c r="BK36" s="37">
        <v>60</v>
      </c>
      <c r="BL36" s="45">
        <v>115.32</v>
      </c>
      <c r="BM36" s="45">
        <v>126.64</v>
      </c>
      <c r="BN36" s="37"/>
      <c r="BO36" s="37">
        <v>47</v>
      </c>
      <c r="BP36" s="37">
        <v>60</v>
      </c>
      <c r="BQ36" s="45">
        <v>92.6</v>
      </c>
      <c r="BR36" s="46">
        <v>98.8</v>
      </c>
      <c r="BU36" s="36">
        <v>31</v>
      </c>
      <c r="BV36" s="37">
        <v>60</v>
      </c>
      <c r="BW36" s="45">
        <v>128.62</v>
      </c>
      <c r="BX36" s="45">
        <v>144.1</v>
      </c>
      <c r="BY36" s="37"/>
      <c r="BZ36" s="37">
        <v>39</v>
      </c>
      <c r="CA36" s="37">
        <v>60</v>
      </c>
      <c r="CB36" s="45">
        <v>115.32</v>
      </c>
      <c r="CC36" s="45">
        <v>126.64</v>
      </c>
      <c r="CD36" s="37"/>
      <c r="CE36" s="37">
        <v>47</v>
      </c>
      <c r="CF36" s="37">
        <v>60</v>
      </c>
      <c r="CG36" s="45">
        <v>92.6</v>
      </c>
      <c r="CH36" s="46">
        <v>98.8</v>
      </c>
    </row>
    <row r="37" spans="25:86" x14ac:dyDescent="0.25">
      <c r="Y37" s="36">
        <v>32</v>
      </c>
      <c r="Z37" s="37">
        <v>4</v>
      </c>
      <c r="AA37" s="45">
        <v>30.65</v>
      </c>
      <c r="AB37" s="45">
        <v>34.049999999999997</v>
      </c>
      <c r="AC37" s="37"/>
      <c r="AD37" s="37">
        <v>40</v>
      </c>
      <c r="AE37" s="37">
        <v>4</v>
      </c>
      <c r="AF37" s="45">
        <v>38.64</v>
      </c>
      <c r="AG37" s="45">
        <v>41.34</v>
      </c>
      <c r="AH37" s="37"/>
      <c r="AI37" s="37">
        <v>48</v>
      </c>
      <c r="AJ37" s="37">
        <v>4</v>
      </c>
      <c r="AK37" s="45">
        <v>42.58</v>
      </c>
      <c r="AL37" s="46">
        <v>42.95</v>
      </c>
      <c r="AO37" s="36">
        <v>32</v>
      </c>
      <c r="AP37" s="37">
        <v>7</v>
      </c>
      <c r="AQ37" s="45">
        <v>47.95</v>
      </c>
      <c r="AR37" s="45">
        <v>52.3</v>
      </c>
      <c r="AS37" s="37"/>
      <c r="AT37" s="37">
        <v>40</v>
      </c>
      <c r="AU37" s="37">
        <v>7</v>
      </c>
      <c r="AV37" s="45">
        <v>56.42</v>
      </c>
      <c r="AW37" s="45">
        <v>59.66</v>
      </c>
      <c r="AX37" s="37"/>
      <c r="AY37" s="37">
        <v>48</v>
      </c>
      <c r="AZ37" s="37">
        <v>7</v>
      </c>
      <c r="BA37" s="45">
        <v>57.91</v>
      </c>
      <c r="BB37" s="46">
        <v>58.67</v>
      </c>
      <c r="BE37" s="36">
        <v>32</v>
      </c>
      <c r="BF37" s="37">
        <v>4</v>
      </c>
      <c r="BG37" s="45">
        <v>49.65</v>
      </c>
      <c r="BH37" s="45">
        <v>52.400000000000006</v>
      </c>
      <c r="BI37" s="37"/>
      <c r="BJ37" s="37">
        <v>40</v>
      </c>
      <c r="BK37" s="37">
        <v>4</v>
      </c>
      <c r="BL37" s="45">
        <v>56.699999999999996</v>
      </c>
      <c r="BM37" s="45">
        <v>59.07</v>
      </c>
      <c r="BN37" s="37"/>
      <c r="BO37" s="37">
        <v>48</v>
      </c>
      <c r="BP37" s="37">
        <v>4</v>
      </c>
      <c r="BQ37" s="45">
        <v>59.589999999999996</v>
      </c>
      <c r="BR37" s="46">
        <v>61.03</v>
      </c>
      <c r="BU37" s="36">
        <v>32</v>
      </c>
      <c r="BV37" s="37">
        <v>7</v>
      </c>
      <c r="BW37" s="45">
        <v>73.199999999999989</v>
      </c>
      <c r="BX37" s="45">
        <v>79.45</v>
      </c>
      <c r="BY37" s="37"/>
      <c r="BZ37" s="37">
        <v>40</v>
      </c>
      <c r="CA37" s="37">
        <v>7</v>
      </c>
      <c r="CB37" s="45">
        <v>78.47999999999999</v>
      </c>
      <c r="CC37" s="45">
        <v>83.6</v>
      </c>
      <c r="CD37" s="37"/>
      <c r="CE37" s="37">
        <v>48</v>
      </c>
      <c r="CF37" s="37">
        <v>7</v>
      </c>
      <c r="CG37" s="45">
        <v>75.680000000000007</v>
      </c>
      <c r="CH37" s="46">
        <v>78.680000000000007</v>
      </c>
    </row>
    <row r="38" spans="25:86" x14ac:dyDescent="0.25">
      <c r="Y38" s="36">
        <v>32</v>
      </c>
      <c r="Z38" s="37">
        <v>9</v>
      </c>
      <c r="AA38" s="45">
        <v>49.55</v>
      </c>
      <c r="AB38" s="45">
        <v>53.65</v>
      </c>
      <c r="AC38" s="37"/>
      <c r="AD38" s="37">
        <v>40</v>
      </c>
      <c r="AE38" s="37">
        <v>9</v>
      </c>
      <c r="AF38" s="45">
        <v>58.28</v>
      </c>
      <c r="AG38" s="45">
        <v>61.32</v>
      </c>
      <c r="AH38" s="37"/>
      <c r="AI38" s="37">
        <v>48</v>
      </c>
      <c r="AJ38" s="37">
        <v>9</v>
      </c>
      <c r="AK38" s="45">
        <v>59.79</v>
      </c>
      <c r="AL38" s="46">
        <v>60.36</v>
      </c>
      <c r="AO38" s="36">
        <v>32</v>
      </c>
      <c r="AP38" s="37">
        <v>9</v>
      </c>
      <c r="AQ38" s="45">
        <v>53.05</v>
      </c>
      <c r="AR38" s="45">
        <v>57.45</v>
      </c>
      <c r="AS38" s="37"/>
      <c r="AT38" s="37">
        <v>40</v>
      </c>
      <c r="AU38" s="37">
        <v>9</v>
      </c>
      <c r="AV38" s="45">
        <v>61.379999999999995</v>
      </c>
      <c r="AW38" s="45">
        <v>64.850000000000009</v>
      </c>
      <c r="AX38" s="37"/>
      <c r="AY38" s="37">
        <v>48</v>
      </c>
      <c r="AZ38" s="37">
        <v>9</v>
      </c>
      <c r="BA38" s="45">
        <v>62.05</v>
      </c>
      <c r="BB38" s="46">
        <v>63.1</v>
      </c>
      <c r="BE38" s="36">
        <v>32</v>
      </c>
      <c r="BF38" s="37">
        <v>9</v>
      </c>
      <c r="BG38" s="45">
        <v>73.400000000000006</v>
      </c>
      <c r="BH38" s="45">
        <v>80.2</v>
      </c>
      <c r="BI38" s="37"/>
      <c r="BJ38" s="37">
        <v>40</v>
      </c>
      <c r="BK38" s="37">
        <v>9</v>
      </c>
      <c r="BL38" s="45">
        <v>78.31</v>
      </c>
      <c r="BM38" s="45">
        <v>83.86</v>
      </c>
      <c r="BN38" s="37"/>
      <c r="BO38" s="37">
        <v>48</v>
      </c>
      <c r="BP38" s="37">
        <v>9</v>
      </c>
      <c r="BQ38" s="45">
        <v>76.27</v>
      </c>
      <c r="BR38" s="46">
        <v>79.759999999999991</v>
      </c>
      <c r="BU38" s="36">
        <v>32</v>
      </c>
      <c r="BV38" s="37">
        <v>9</v>
      </c>
      <c r="BW38" s="45">
        <v>79.25</v>
      </c>
      <c r="BX38" s="45">
        <v>87.1</v>
      </c>
      <c r="BY38" s="37"/>
      <c r="BZ38" s="37">
        <v>40</v>
      </c>
      <c r="CA38" s="37">
        <v>9</v>
      </c>
      <c r="CB38" s="45">
        <v>83.44</v>
      </c>
      <c r="CC38" s="45">
        <v>89.74</v>
      </c>
      <c r="CD38" s="37"/>
      <c r="CE38" s="37">
        <v>48</v>
      </c>
      <c r="CF38" s="37">
        <v>9</v>
      </c>
      <c r="CG38" s="45">
        <v>79.06</v>
      </c>
      <c r="CH38" s="46">
        <v>82.91</v>
      </c>
    </row>
    <row r="39" spans="25:86" x14ac:dyDescent="0.25">
      <c r="Y39" s="36">
        <v>32</v>
      </c>
      <c r="Z39" s="37">
        <v>18</v>
      </c>
      <c r="AA39" s="45">
        <v>67.349999999999994</v>
      </c>
      <c r="AB39" s="45">
        <v>72.5</v>
      </c>
      <c r="AC39" s="37"/>
      <c r="AD39" s="37">
        <v>40</v>
      </c>
      <c r="AE39" s="37">
        <v>18</v>
      </c>
      <c r="AF39" s="45">
        <v>74.13</v>
      </c>
      <c r="AG39" s="45">
        <v>79.319999999999993</v>
      </c>
      <c r="AH39" s="37"/>
      <c r="AI39" s="37">
        <v>48</v>
      </c>
      <c r="AJ39" s="37">
        <v>18</v>
      </c>
      <c r="AK39" s="45">
        <v>71.5</v>
      </c>
      <c r="AL39" s="46">
        <v>74.47</v>
      </c>
      <c r="AO39" s="36">
        <v>32</v>
      </c>
      <c r="AP39" s="37">
        <v>18</v>
      </c>
      <c r="AQ39" s="45">
        <v>68.949999999999989</v>
      </c>
      <c r="AR39" s="45">
        <v>74.25</v>
      </c>
      <c r="AS39" s="37"/>
      <c r="AT39" s="37">
        <v>40</v>
      </c>
      <c r="AU39" s="37">
        <v>18</v>
      </c>
      <c r="AV39" s="45">
        <v>75.449999999999989</v>
      </c>
      <c r="AW39" s="45">
        <v>80.77</v>
      </c>
      <c r="AX39" s="37"/>
      <c r="AY39" s="37">
        <v>48</v>
      </c>
      <c r="AZ39" s="37">
        <v>18</v>
      </c>
      <c r="BA39" s="45">
        <v>72.349999999999994</v>
      </c>
      <c r="BB39" s="46">
        <v>75.5</v>
      </c>
      <c r="BE39" s="36">
        <v>32</v>
      </c>
      <c r="BF39" s="37">
        <v>18</v>
      </c>
      <c r="BG39" s="45">
        <v>97.05</v>
      </c>
      <c r="BH39" s="45">
        <v>111</v>
      </c>
      <c r="BI39" s="37"/>
      <c r="BJ39" s="37">
        <v>40</v>
      </c>
      <c r="BK39" s="37">
        <v>18</v>
      </c>
      <c r="BL39" s="45">
        <v>96.72999999999999</v>
      </c>
      <c r="BM39" s="45">
        <v>107.3</v>
      </c>
      <c r="BN39" s="37"/>
      <c r="BO39" s="37">
        <v>48</v>
      </c>
      <c r="BP39" s="37">
        <v>18</v>
      </c>
      <c r="BQ39" s="45">
        <v>87.38</v>
      </c>
      <c r="BR39" s="46">
        <v>93.83</v>
      </c>
      <c r="BU39" s="36">
        <v>32</v>
      </c>
      <c r="BV39" s="37">
        <v>18</v>
      </c>
      <c r="BW39" s="45">
        <v>98.85</v>
      </c>
      <c r="BX39" s="45">
        <v>113.15</v>
      </c>
      <c r="BY39" s="37"/>
      <c r="BZ39" s="37">
        <v>40</v>
      </c>
      <c r="CA39" s="37">
        <v>18</v>
      </c>
      <c r="CB39" s="45">
        <v>98.19</v>
      </c>
      <c r="CC39" s="45">
        <v>109</v>
      </c>
      <c r="CD39" s="37"/>
      <c r="CE39" s="37">
        <v>48</v>
      </c>
      <c r="CF39" s="37">
        <v>18</v>
      </c>
      <c r="CG39" s="45">
        <v>88.19</v>
      </c>
      <c r="CH39" s="46">
        <v>94.73</v>
      </c>
    </row>
    <row r="40" spans="25:86" x14ac:dyDescent="0.25">
      <c r="Y40" s="36">
        <v>32</v>
      </c>
      <c r="Z40" s="37">
        <v>27</v>
      </c>
      <c r="AA40" s="45">
        <v>76.05</v>
      </c>
      <c r="AB40" s="45">
        <v>81.7</v>
      </c>
      <c r="AC40" s="37"/>
      <c r="AD40" s="37">
        <v>40</v>
      </c>
      <c r="AE40" s="37">
        <v>27</v>
      </c>
      <c r="AF40" s="45">
        <v>81.010000000000005</v>
      </c>
      <c r="AG40" s="45">
        <v>87.070000000000007</v>
      </c>
      <c r="AH40" s="37"/>
      <c r="AI40" s="37">
        <v>48</v>
      </c>
      <c r="AJ40" s="37">
        <v>27</v>
      </c>
      <c r="AK40" s="45">
        <v>75.320000000000007</v>
      </c>
      <c r="AL40" s="46">
        <v>79.03</v>
      </c>
      <c r="AO40" s="36">
        <v>32</v>
      </c>
      <c r="AP40" s="37">
        <v>27</v>
      </c>
      <c r="AQ40" s="45">
        <v>80.099999999999994</v>
      </c>
      <c r="AR40" s="45">
        <v>86.050000000000011</v>
      </c>
      <c r="AS40" s="37"/>
      <c r="AT40" s="37">
        <v>40</v>
      </c>
      <c r="AU40" s="37">
        <v>27</v>
      </c>
      <c r="AV40" s="45">
        <v>84.07</v>
      </c>
      <c r="AW40" s="45">
        <v>90.5</v>
      </c>
      <c r="AX40" s="37"/>
      <c r="AY40" s="37">
        <v>48</v>
      </c>
      <c r="AZ40" s="37">
        <v>27</v>
      </c>
      <c r="BA40" s="45">
        <v>76.849999999999994</v>
      </c>
      <c r="BB40" s="46">
        <v>80.850000000000009</v>
      </c>
      <c r="BE40" s="36">
        <v>32</v>
      </c>
      <c r="BF40" s="37">
        <v>27</v>
      </c>
      <c r="BG40" s="45">
        <v>108.94999999999999</v>
      </c>
      <c r="BH40" s="45">
        <v>125.7</v>
      </c>
      <c r="BI40" s="37"/>
      <c r="BJ40" s="37">
        <v>40</v>
      </c>
      <c r="BK40" s="37">
        <v>27</v>
      </c>
      <c r="BL40" s="45">
        <v>105.42999999999999</v>
      </c>
      <c r="BM40" s="45">
        <v>117.81</v>
      </c>
      <c r="BN40" s="37"/>
      <c r="BO40" s="37">
        <v>48</v>
      </c>
      <c r="BP40" s="37">
        <v>27</v>
      </c>
      <c r="BQ40" s="45">
        <v>91.06</v>
      </c>
      <c r="BR40" s="46">
        <v>98.32</v>
      </c>
      <c r="BU40" s="36">
        <v>32</v>
      </c>
      <c r="BV40" s="37">
        <v>27</v>
      </c>
      <c r="BW40" s="45">
        <v>111.69999999999999</v>
      </c>
      <c r="BX40" s="45">
        <v>128.44999999999999</v>
      </c>
      <c r="BY40" s="37"/>
      <c r="BZ40" s="37">
        <v>40</v>
      </c>
      <c r="CA40" s="37">
        <v>27</v>
      </c>
      <c r="CB40" s="45">
        <v>107.14999999999999</v>
      </c>
      <c r="CC40" s="45">
        <v>119.4</v>
      </c>
      <c r="CD40" s="37"/>
      <c r="CE40" s="37">
        <v>48</v>
      </c>
      <c r="CF40" s="37">
        <v>27</v>
      </c>
      <c r="CG40" s="45">
        <v>91.44</v>
      </c>
      <c r="CH40" s="46">
        <v>98.51</v>
      </c>
    </row>
    <row r="41" spans="25:86" x14ac:dyDescent="0.25">
      <c r="Y41" s="36">
        <v>32</v>
      </c>
      <c r="Z41" s="37">
        <v>48</v>
      </c>
      <c r="AA41" s="45">
        <v>102.15</v>
      </c>
      <c r="AB41" s="45">
        <v>108.85</v>
      </c>
      <c r="AC41" s="37"/>
      <c r="AD41" s="37">
        <v>40</v>
      </c>
      <c r="AE41" s="37">
        <v>48</v>
      </c>
      <c r="AF41" s="45">
        <v>98.87</v>
      </c>
      <c r="AG41" s="45">
        <v>106.62</v>
      </c>
      <c r="AH41" s="37"/>
      <c r="AI41" s="37">
        <v>48</v>
      </c>
      <c r="AJ41" s="37">
        <v>48</v>
      </c>
      <c r="AK41" s="45">
        <v>82.39</v>
      </c>
      <c r="AL41" s="46">
        <v>87.22</v>
      </c>
      <c r="AO41" s="36">
        <v>32</v>
      </c>
      <c r="AP41" s="37">
        <v>48</v>
      </c>
      <c r="AQ41" s="45">
        <v>102.15</v>
      </c>
      <c r="AR41" s="45">
        <v>108.85</v>
      </c>
      <c r="AS41" s="37"/>
      <c r="AT41" s="37">
        <v>40</v>
      </c>
      <c r="AU41" s="37">
        <v>48</v>
      </c>
      <c r="AV41" s="45">
        <v>98.87</v>
      </c>
      <c r="AW41" s="45">
        <v>106.62</v>
      </c>
      <c r="AX41" s="37"/>
      <c r="AY41" s="37">
        <v>48</v>
      </c>
      <c r="AZ41" s="37">
        <v>48</v>
      </c>
      <c r="BA41" s="45">
        <v>82.39</v>
      </c>
      <c r="BB41" s="46">
        <v>87.22</v>
      </c>
      <c r="BE41" s="36">
        <v>32</v>
      </c>
      <c r="BF41" s="37">
        <v>48</v>
      </c>
      <c r="BG41" s="45">
        <v>123.65</v>
      </c>
      <c r="BH41" s="45">
        <v>139.9</v>
      </c>
      <c r="BI41" s="37"/>
      <c r="BJ41" s="37">
        <v>40</v>
      </c>
      <c r="BK41" s="37">
        <v>48</v>
      </c>
      <c r="BL41" s="45">
        <v>112.57</v>
      </c>
      <c r="BM41" s="45">
        <v>124.16</v>
      </c>
      <c r="BN41" s="37"/>
      <c r="BO41" s="37">
        <v>48</v>
      </c>
      <c r="BP41" s="37">
        <v>48</v>
      </c>
      <c r="BQ41" s="45">
        <v>89.77</v>
      </c>
      <c r="BR41" s="46">
        <v>96.07</v>
      </c>
      <c r="BU41" s="36">
        <v>32</v>
      </c>
      <c r="BV41" s="37">
        <v>48</v>
      </c>
      <c r="BW41" s="45">
        <v>123.65</v>
      </c>
      <c r="BX41" s="45">
        <v>139.9</v>
      </c>
      <c r="BY41" s="37"/>
      <c r="BZ41" s="37">
        <v>40</v>
      </c>
      <c r="CA41" s="37">
        <v>48</v>
      </c>
      <c r="CB41" s="45">
        <v>112.57</v>
      </c>
      <c r="CC41" s="45">
        <v>124.16</v>
      </c>
      <c r="CD41" s="37"/>
      <c r="CE41" s="37">
        <v>48</v>
      </c>
      <c r="CF41" s="37">
        <v>48</v>
      </c>
      <c r="CG41" s="45">
        <v>89.77</v>
      </c>
      <c r="CH41" s="46">
        <v>96.07</v>
      </c>
    </row>
    <row r="42" spans="25:86" x14ac:dyDescent="0.25">
      <c r="Y42" s="36">
        <v>32</v>
      </c>
      <c r="Z42" s="37">
        <v>60</v>
      </c>
      <c r="AA42" s="45">
        <v>106.19999999999999</v>
      </c>
      <c r="AB42" s="45">
        <v>112.6</v>
      </c>
      <c r="AC42" s="37"/>
      <c r="AD42" s="37">
        <v>40</v>
      </c>
      <c r="AE42" s="37">
        <v>60</v>
      </c>
      <c r="AF42" s="45">
        <v>100.27</v>
      </c>
      <c r="AG42" s="45">
        <v>107.89</v>
      </c>
      <c r="AH42" s="37"/>
      <c r="AI42" s="37">
        <v>48</v>
      </c>
      <c r="AJ42" s="37">
        <v>60</v>
      </c>
      <c r="AK42" s="45">
        <v>80.290000000000006</v>
      </c>
      <c r="AL42" s="46">
        <v>84.91</v>
      </c>
      <c r="AO42" s="36">
        <v>32</v>
      </c>
      <c r="AP42" s="37">
        <v>60</v>
      </c>
      <c r="AQ42" s="45">
        <v>106.19999999999999</v>
      </c>
      <c r="AR42" s="45">
        <v>112.6</v>
      </c>
      <c r="AS42" s="37"/>
      <c r="AT42" s="37">
        <v>40</v>
      </c>
      <c r="AU42" s="37">
        <v>60</v>
      </c>
      <c r="AV42" s="45">
        <v>100.27</v>
      </c>
      <c r="AW42" s="45">
        <v>107.89</v>
      </c>
      <c r="AX42" s="37"/>
      <c r="AY42" s="37">
        <v>48</v>
      </c>
      <c r="AZ42" s="37">
        <v>60</v>
      </c>
      <c r="BA42" s="45">
        <v>80.290000000000006</v>
      </c>
      <c r="BB42" s="46">
        <v>84.91</v>
      </c>
      <c r="BE42" s="36">
        <v>32</v>
      </c>
      <c r="BF42" s="37">
        <v>60</v>
      </c>
      <c r="BG42" s="45">
        <v>127.35</v>
      </c>
      <c r="BH42" s="45">
        <v>142.35</v>
      </c>
      <c r="BI42" s="37"/>
      <c r="BJ42" s="37">
        <v>40</v>
      </c>
      <c r="BK42" s="37">
        <v>60</v>
      </c>
      <c r="BL42" s="45">
        <v>112.48</v>
      </c>
      <c r="BM42" s="45">
        <v>123.16</v>
      </c>
      <c r="BN42" s="37"/>
      <c r="BO42" s="37">
        <v>48</v>
      </c>
      <c r="BP42" s="37">
        <v>60</v>
      </c>
      <c r="BQ42" s="45">
        <v>86.089999999999989</v>
      </c>
      <c r="BR42" s="46">
        <v>91.72</v>
      </c>
      <c r="BU42" s="36">
        <v>32</v>
      </c>
      <c r="BV42" s="37">
        <v>60</v>
      </c>
      <c r="BW42" s="45">
        <v>127.35</v>
      </c>
      <c r="BX42" s="45">
        <v>142.35</v>
      </c>
      <c r="BY42" s="37"/>
      <c r="BZ42" s="37">
        <v>40</v>
      </c>
      <c r="CA42" s="37">
        <v>60</v>
      </c>
      <c r="CB42" s="45">
        <v>112.48</v>
      </c>
      <c r="CC42" s="45">
        <v>123.16</v>
      </c>
      <c r="CD42" s="37"/>
      <c r="CE42" s="37">
        <v>48</v>
      </c>
      <c r="CF42" s="37">
        <v>60</v>
      </c>
      <c r="CG42" s="45">
        <v>86.089999999999989</v>
      </c>
      <c r="CH42" s="46">
        <v>91.72</v>
      </c>
    </row>
    <row r="43" spans="25:86" x14ac:dyDescent="0.25">
      <c r="Y43" s="36">
        <v>33</v>
      </c>
      <c r="Z43" s="37">
        <v>4</v>
      </c>
      <c r="AA43" s="45">
        <v>31.84</v>
      </c>
      <c r="AB43" s="45">
        <v>35.28</v>
      </c>
      <c r="AC43" s="37"/>
      <c r="AD43" s="37">
        <v>41</v>
      </c>
      <c r="AE43" s="37">
        <v>4</v>
      </c>
      <c r="AF43" s="45">
        <v>39.32</v>
      </c>
      <c r="AG43" s="45">
        <v>41.720000000000006</v>
      </c>
      <c r="AH43" s="37"/>
      <c r="AI43" s="37">
        <v>49</v>
      </c>
      <c r="AJ43" s="37">
        <v>4</v>
      </c>
      <c r="AK43" s="45">
        <v>41.76</v>
      </c>
      <c r="AL43" s="46">
        <v>41.9</v>
      </c>
      <c r="AO43" s="36">
        <v>33</v>
      </c>
      <c r="AP43" s="37">
        <v>7</v>
      </c>
      <c r="AQ43" s="45">
        <v>49.379999999999995</v>
      </c>
      <c r="AR43" s="45">
        <v>53.699999999999996</v>
      </c>
      <c r="AS43" s="37"/>
      <c r="AT43" s="37">
        <v>41</v>
      </c>
      <c r="AU43" s="37">
        <v>7</v>
      </c>
      <c r="AV43" s="45">
        <v>56.86</v>
      </c>
      <c r="AW43" s="45">
        <v>59.779999999999994</v>
      </c>
      <c r="AX43" s="37"/>
      <c r="AY43" s="37">
        <v>49</v>
      </c>
      <c r="AZ43" s="37">
        <v>7</v>
      </c>
      <c r="BA43" s="45">
        <v>56.32</v>
      </c>
      <c r="BB43" s="46">
        <v>56.84</v>
      </c>
      <c r="BE43" s="36">
        <v>33</v>
      </c>
      <c r="BF43" s="37">
        <v>4</v>
      </c>
      <c r="BG43" s="45">
        <v>50.699999999999996</v>
      </c>
      <c r="BH43" s="45">
        <v>53.440000000000005</v>
      </c>
      <c r="BI43" s="37"/>
      <c r="BJ43" s="37">
        <v>41</v>
      </c>
      <c r="BK43" s="37">
        <v>4</v>
      </c>
      <c r="BL43" s="45">
        <v>57.3</v>
      </c>
      <c r="BM43" s="45">
        <v>59.56</v>
      </c>
      <c r="BN43" s="37"/>
      <c r="BO43" s="37">
        <v>49</v>
      </c>
      <c r="BP43" s="37">
        <v>4</v>
      </c>
      <c r="BQ43" s="45">
        <v>58.28</v>
      </c>
      <c r="BR43" s="46">
        <v>59.56</v>
      </c>
      <c r="BU43" s="36">
        <v>33</v>
      </c>
      <c r="BV43" s="37">
        <v>7</v>
      </c>
      <c r="BW43" s="45">
        <v>74.28</v>
      </c>
      <c r="BX43" s="45">
        <v>80.460000000000008</v>
      </c>
      <c r="BY43" s="37"/>
      <c r="BZ43" s="37">
        <v>41</v>
      </c>
      <c r="CA43" s="37">
        <v>7</v>
      </c>
      <c r="CB43" s="45">
        <v>78.44</v>
      </c>
      <c r="CC43" s="45">
        <v>83.3</v>
      </c>
      <c r="CD43" s="37"/>
      <c r="CE43" s="37">
        <v>49</v>
      </c>
      <c r="CF43" s="37">
        <v>7</v>
      </c>
      <c r="CG43" s="45">
        <v>73.16</v>
      </c>
      <c r="CH43" s="46">
        <v>75.86</v>
      </c>
    </row>
    <row r="44" spans="25:86" x14ac:dyDescent="0.25">
      <c r="Y44" s="36">
        <v>33</v>
      </c>
      <c r="Z44" s="37">
        <v>9</v>
      </c>
      <c r="AA44" s="45">
        <v>51.019999999999996</v>
      </c>
      <c r="AB44" s="45">
        <v>55.099999999999994</v>
      </c>
      <c r="AC44" s="37"/>
      <c r="AD44" s="37">
        <v>41</v>
      </c>
      <c r="AE44" s="37">
        <v>9</v>
      </c>
      <c r="AF44" s="45">
        <v>58.74</v>
      </c>
      <c r="AG44" s="45">
        <v>61.46</v>
      </c>
      <c r="AH44" s="37"/>
      <c r="AI44" s="37">
        <v>49</v>
      </c>
      <c r="AJ44" s="37">
        <v>9</v>
      </c>
      <c r="AK44" s="45">
        <v>58.08</v>
      </c>
      <c r="AL44" s="46">
        <v>58.419999999999995</v>
      </c>
      <c r="AO44" s="36">
        <v>33</v>
      </c>
      <c r="AP44" s="37">
        <v>9</v>
      </c>
      <c r="AQ44" s="45">
        <v>54.5</v>
      </c>
      <c r="AR44" s="45">
        <v>58.900000000000006</v>
      </c>
      <c r="AS44" s="37"/>
      <c r="AT44" s="37">
        <v>41</v>
      </c>
      <c r="AU44" s="37">
        <v>9</v>
      </c>
      <c r="AV44" s="45">
        <v>61.739999999999995</v>
      </c>
      <c r="AW44" s="45">
        <v>64.900000000000006</v>
      </c>
      <c r="AX44" s="37"/>
      <c r="AY44" s="37">
        <v>49</v>
      </c>
      <c r="AZ44" s="37">
        <v>9</v>
      </c>
      <c r="BA44" s="45">
        <v>60.199999999999996</v>
      </c>
      <c r="BB44" s="46">
        <v>61</v>
      </c>
      <c r="BE44" s="36">
        <v>33</v>
      </c>
      <c r="BF44" s="37">
        <v>9</v>
      </c>
      <c r="BG44" s="45">
        <v>74.34</v>
      </c>
      <c r="BH44" s="45">
        <v>81.040000000000006</v>
      </c>
      <c r="BI44" s="37"/>
      <c r="BJ44" s="37">
        <v>41</v>
      </c>
      <c r="BK44" s="37">
        <v>9</v>
      </c>
      <c r="BL44" s="45">
        <v>78.38</v>
      </c>
      <c r="BM44" s="45">
        <v>83.679999999999993</v>
      </c>
      <c r="BN44" s="37"/>
      <c r="BO44" s="37">
        <v>49</v>
      </c>
      <c r="BP44" s="37">
        <v>9</v>
      </c>
      <c r="BQ44" s="45">
        <v>73.739999999999995</v>
      </c>
      <c r="BR44" s="46">
        <v>76.92</v>
      </c>
      <c r="BU44" s="36">
        <v>33</v>
      </c>
      <c r="BV44" s="37">
        <v>9</v>
      </c>
      <c r="BW44" s="45">
        <v>80.22</v>
      </c>
      <c r="BX44" s="45">
        <v>87.94</v>
      </c>
      <c r="BY44" s="37"/>
      <c r="BZ44" s="37">
        <v>41</v>
      </c>
      <c r="CA44" s="37">
        <v>9</v>
      </c>
      <c r="CB44" s="45">
        <v>83.22</v>
      </c>
      <c r="CC44" s="45">
        <v>89.22</v>
      </c>
      <c r="CD44" s="37"/>
      <c r="CE44" s="37">
        <v>49</v>
      </c>
      <c r="CF44" s="37">
        <v>9</v>
      </c>
      <c r="CG44" s="45">
        <v>76.22</v>
      </c>
      <c r="CH44" s="46">
        <v>79.72</v>
      </c>
    </row>
    <row r="45" spans="25:86" x14ac:dyDescent="0.25">
      <c r="Y45" s="36">
        <v>33</v>
      </c>
      <c r="Z45" s="37">
        <v>18</v>
      </c>
      <c r="AA45" s="45">
        <v>68.7</v>
      </c>
      <c r="AB45" s="45">
        <v>74.02</v>
      </c>
      <c r="AC45" s="37"/>
      <c r="AD45" s="37">
        <v>41</v>
      </c>
      <c r="AE45" s="37">
        <v>18</v>
      </c>
      <c r="AF45" s="45">
        <v>74.14</v>
      </c>
      <c r="AG45" s="45">
        <v>79.059999999999988</v>
      </c>
      <c r="AH45" s="37"/>
      <c r="AI45" s="37">
        <v>49</v>
      </c>
      <c r="AJ45" s="37">
        <v>18</v>
      </c>
      <c r="AK45" s="45">
        <v>68.8</v>
      </c>
      <c r="AL45" s="46">
        <v>71.44</v>
      </c>
      <c r="AO45" s="36">
        <v>33</v>
      </c>
      <c r="AP45" s="37">
        <v>18</v>
      </c>
      <c r="AQ45" s="45">
        <v>70.28</v>
      </c>
      <c r="AR45" s="45">
        <v>75.739999999999995</v>
      </c>
      <c r="AS45" s="37"/>
      <c r="AT45" s="37">
        <v>41</v>
      </c>
      <c r="AU45" s="37">
        <v>18</v>
      </c>
      <c r="AV45" s="45">
        <v>75.399999999999991</v>
      </c>
      <c r="AW45" s="45">
        <v>80.459999999999994</v>
      </c>
      <c r="AX45" s="37"/>
      <c r="AY45" s="37">
        <v>49</v>
      </c>
      <c r="AZ45" s="37">
        <v>18</v>
      </c>
      <c r="BA45" s="45">
        <v>69.599999999999994</v>
      </c>
      <c r="BB45" s="46">
        <v>72.399999999999991</v>
      </c>
      <c r="BE45" s="36">
        <v>33</v>
      </c>
      <c r="BF45" s="37">
        <v>18</v>
      </c>
      <c r="BG45" s="45">
        <v>97.46</v>
      </c>
      <c r="BH45" s="45">
        <v>111.04</v>
      </c>
      <c r="BI45" s="37"/>
      <c r="BJ45" s="37">
        <v>41</v>
      </c>
      <c r="BK45" s="37">
        <v>18</v>
      </c>
      <c r="BL45" s="45">
        <v>95.94</v>
      </c>
      <c r="BM45" s="45">
        <v>106</v>
      </c>
      <c r="BN45" s="37"/>
      <c r="BO45" s="37">
        <v>49</v>
      </c>
      <c r="BP45" s="37">
        <v>18</v>
      </c>
      <c r="BQ45" s="45">
        <v>83.56</v>
      </c>
      <c r="BR45" s="46">
        <v>89.460000000000008</v>
      </c>
      <c r="BU45" s="36">
        <v>33</v>
      </c>
      <c r="BV45" s="37">
        <v>18</v>
      </c>
      <c r="BW45" s="45">
        <v>99.24</v>
      </c>
      <c r="BX45" s="45">
        <v>113.16</v>
      </c>
      <c r="BY45" s="37"/>
      <c r="BZ45" s="37">
        <v>41</v>
      </c>
      <c r="CA45" s="37">
        <v>18</v>
      </c>
      <c r="CB45" s="45">
        <v>97.32</v>
      </c>
      <c r="CC45" s="45">
        <v>107.6</v>
      </c>
      <c r="CD45" s="37"/>
      <c r="CE45" s="37">
        <v>49</v>
      </c>
      <c r="CF45" s="37">
        <v>18</v>
      </c>
      <c r="CG45" s="45">
        <v>84.28</v>
      </c>
      <c r="CH45" s="46">
        <v>90.26</v>
      </c>
    </row>
    <row r="46" spans="25:86" x14ac:dyDescent="0.25">
      <c r="Y46" s="36">
        <v>33</v>
      </c>
      <c r="Z46" s="37">
        <v>27</v>
      </c>
      <c r="AA46" s="45">
        <v>77.239999999999995</v>
      </c>
      <c r="AB46" s="45">
        <v>83.14</v>
      </c>
      <c r="AC46" s="37"/>
      <c r="AD46" s="37">
        <v>41</v>
      </c>
      <c r="AE46" s="37">
        <v>27</v>
      </c>
      <c r="AF46" s="45">
        <v>80.680000000000007</v>
      </c>
      <c r="AG46" s="45">
        <v>86.460000000000008</v>
      </c>
      <c r="AH46" s="37"/>
      <c r="AI46" s="37">
        <v>49</v>
      </c>
      <c r="AJ46" s="37">
        <v>27</v>
      </c>
      <c r="AK46" s="45">
        <v>71.94</v>
      </c>
      <c r="AL46" s="46">
        <v>75.259999999999991</v>
      </c>
      <c r="AO46" s="36">
        <v>33</v>
      </c>
      <c r="AP46" s="37">
        <v>27</v>
      </c>
      <c r="AQ46" s="45">
        <v>81.199999999999989</v>
      </c>
      <c r="AR46" s="45">
        <v>87.42</v>
      </c>
      <c r="AS46" s="37"/>
      <c r="AT46" s="37">
        <v>41</v>
      </c>
      <c r="AU46" s="37">
        <v>27</v>
      </c>
      <c r="AV46" s="45">
        <v>83.559999999999988</v>
      </c>
      <c r="AW46" s="45">
        <v>89.7</v>
      </c>
      <c r="AX46" s="37"/>
      <c r="AY46" s="37">
        <v>49</v>
      </c>
      <c r="AZ46" s="37">
        <v>27</v>
      </c>
      <c r="BA46" s="45">
        <v>73.2</v>
      </c>
      <c r="BB46" s="46">
        <v>76.800000000000011</v>
      </c>
      <c r="BE46" s="36">
        <v>33</v>
      </c>
      <c r="BF46" s="37">
        <v>27</v>
      </c>
      <c r="BG46" s="45">
        <v>109.08</v>
      </c>
      <c r="BH46" s="45">
        <v>125.34</v>
      </c>
      <c r="BI46" s="37"/>
      <c r="BJ46" s="37">
        <v>41</v>
      </c>
      <c r="BK46" s="37">
        <v>27</v>
      </c>
      <c r="BL46" s="45">
        <v>104.03999999999999</v>
      </c>
      <c r="BM46" s="45">
        <v>115.78</v>
      </c>
      <c r="BN46" s="37"/>
      <c r="BO46" s="37">
        <v>49</v>
      </c>
      <c r="BP46" s="37">
        <v>27</v>
      </c>
      <c r="BQ46" s="45">
        <v>86.42</v>
      </c>
      <c r="BR46" s="46">
        <v>93.039999999999992</v>
      </c>
      <c r="BU46" s="36">
        <v>33</v>
      </c>
      <c r="BV46" s="37">
        <v>27</v>
      </c>
      <c r="BW46" s="45">
        <v>111.72</v>
      </c>
      <c r="BX46" s="45">
        <v>127.96000000000001</v>
      </c>
      <c r="BY46" s="37"/>
      <c r="BZ46" s="37">
        <v>41</v>
      </c>
      <c r="CA46" s="37">
        <v>27</v>
      </c>
      <c r="CB46" s="45">
        <v>105.6</v>
      </c>
      <c r="CC46" s="45">
        <v>117.2</v>
      </c>
      <c r="CD46" s="37"/>
      <c r="CE46" s="37">
        <v>49</v>
      </c>
      <c r="CF46" s="37">
        <v>27</v>
      </c>
      <c r="CG46" s="45">
        <v>86.58</v>
      </c>
      <c r="CH46" s="46">
        <v>93.02</v>
      </c>
    </row>
    <row r="47" spans="25:86" x14ac:dyDescent="0.25">
      <c r="Y47" s="36">
        <v>33</v>
      </c>
      <c r="Z47" s="37">
        <v>48</v>
      </c>
      <c r="AA47" s="45">
        <v>102.46</v>
      </c>
      <c r="AB47" s="45">
        <v>109.58</v>
      </c>
      <c r="AC47" s="37"/>
      <c r="AD47" s="37">
        <v>41</v>
      </c>
      <c r="AE47" s="37">
        <v>48</v>
      </c>
      <c r="AF47" s="45">
        <v>97.26</v>
      </c>
      <c r="AG47" s="45">
        <v>104.66000000000001</v>
      </c>
      <c r="AH47" s="37"/>
      <c r="AI47" s="37">
        <v>49</v>
      </c>
      <c r="AJ47" s="37">
        <v>48</v>
      </c>
      <c r="AK47" s="45">
        <v>77.179999999999993</v>
      </c>
      <c r="AL47" s="46">
        <v>81.540000000000006</v>
      </c>
      <c r="AO47" s="36">
        <v>33</v>
      </c>
      <c r="AP47" s="37">
        <v>48</v>
      </c>
      <c r="AQ47" s="45">
        <v>102.46</v>
      </c>
      <c r="AR47" s="45">
        <v>109.58</v>
      </c>
      <c r="AS47" s="37"/>
      <c r="AT47" s="37">
        <v>41</v>
      </c>
      <c r="AU47" s="37">
        <v>48</v>
      </c>
      <c r="AV47" s="45">
        <v>97.26</v>
      </c>
      <c r="AW47" s="45">
        <v>104.66000000000001</v>
      </c>
      <c r="AX47" s="37"/>
      <c r="AY47" s="37">
        <v>49</v>
      </c>
      <c r="AZ47" s="37">
        <v>48</v>
      </c>
      <c r="BA47" s="45">
        <v>77.179999999999993</v>
      </c>
      <c r="BB47" s="46">
        <v>81.540000000000006</v>
      </c>
      <c r="BE47" s="36">
        <v>33</v>
      </c>
      <c r="BF47" s="37">
        <v>48</v>
      </c>
      <c r="BG47" s="45">
        <v>122.88</v>
      </c>
      <c r="BH47" s="45">
        <v>138.6</v>
      </c>
      <c r="BI47" s="37"/>
      <c r="BJ47" s="37">
        <v>41</v>
      </c>
      <c r="BK47" s="37">
        <v>48</v>
      </c>
      <c r="BL47" s="45">
        <v>110.16</v>
      </c>
      <c r="BM47" s="45">
        <v>121.08</v>
      </c>
      <c r="BN47" s="37"/>
      <c r="BO47" s="37">
        <v>49</v>
      </c>
      <c r="BP47" s="37">
        <v>48</v>
      </c>
      <c r="BQ47" s="45">
        <v>83.84</v>
      </c>
      <c r="BR47" s="46">
        <v>89.539999999999992</v>
      </c>
      <c r="BU47" s="36">
        <v>33</v>
      </c>
      <c r="BV47" s="37">
        <v>48</v>
      </c>
      <c r="BW47" s="45">
        <v>122.88</v>
      </c>
      <c r="BX47" s="45">
        <v>138.6</v>
      </c>
      <c r="BY47" s="37"/>
      <c r="BZ47" s="37">
        <v>41</v>
      </c>
      <c r="CA47" s="37">
        <v>48</v>
      </c>
      <c r="CB47" s="45">
        <v>110.16</v>
      </c>
      <c r="CC47" s="45">
        <v>121.08</v>
      </c>
      <c r="CD47" s="37"/>
      <c r="CE47" s="37">
        <v>49</v>
      </c>
      <c r="CF47" s="37">
        <v>48</v>
      </c>
      <c r="CG47" s="45">
        <v>83.84</v>
      </c>
      <c r="CH47" s="46">
        <v>89.539999999999992</v>
      </c>
    </row>
    <row r="48" spans="25:86" x14ac:dyDescent="0.25">
      <c r="Y48" s="36">
        <v>33</v>
      </c>
      <c r="Z48" s="37">
        <v>60</v>
      </c>
      <c r="AA48" s="45">
        <v>106.22</v>
      </c>
      <c r="AB48" s="45">
        <v>113.08</v>
      </c>
      <c r="AC48" s="37"/>
      <c r="AD48" s="37">
        <v>41</v>
      </c>
      <c r="AE48" s="37">
        <v>60</v>
      </c>
      <c r="AF48" s="45">
        <v>98.259999999999991</v>
      </c>
      <c r="AG48" s="45">
        <v>105.52</v>
      </c>
      <c r="AH48" s="37"/>
      <c r="AI48" s="37">
        <v>49</v>
      </c>
      <c r="AJ48" s="37">
        <v>60</v>
      </c>
      <c r="AK48" s="45">
        <v>74.38</v>
      </c>
      <c r="AL48" s="46">
        <v>78.52</v>
      </c>
      <c r="AO48" s="36">
        <v>33</v>
      </c>
      <c r="AP48" s="37">
        <v>60</v>
      </c>
      <c r="AQ48" s="45">
        <v>106.22</v>
      </c>
      <c r="AR48" s="45">
        <v>113.08</v>
      </c>
      <c r="AS48" s="37"/>
      <c r="AT48" s="37">
        <v>41</v>
      </c>
      <c r="AU48" s="37">
        <v>60</v>
      </c>
      <c r="AV48" s="45">
        <v>98.259999999999991</v>
      </c>
      <c r="AW48" s="45">
        <v>105.52</v>
      </c>
      <c r="AX48" s="37"/>
      <c r="AY48" s="37">
        <v>49</v>
      </c>
      <c r="AZ48" s="37">
        <v>60</v>
      </c>
      <c r="BA48" s="45">
        <v>74.38</v>
      </c>
      <c r="BB48" s="46">
        <v>78.52</v>
      </c>
      <c r="BE48" s="36">
        <v>33</v>
      </c>
      <c r="BF48" s="37">
        <v>60</v>
      </c>
      <c r="BG48" s="45">
        <v>126.08</v>
      </c>
      <c r="BH48" s="45">
        <v>140.6</v>
      </c>
      <c r="BI48" s="37"/>
      <c r="BJ48" s="37">
        <v>41</v>
      </c>
      <c r="BK48" s="37">
        <v>60</v>
      </c>
      <c r="BL48" s="45">
        <v>109.64</v>
      </c>
      <c r="BM48" s="45">
        <v>119.67999999999999</v>
      </c>
      <c r="BN48" s="37"/>
      <c r="BO48" s="37">
        <v>49</v>
      </c>
      <c r="BP48" s="37">
        <v>60</v>
      </c>
      <c r="BQ48" s="45">
        <v>79.58</v>
      </c>
      <c r="BR48" s="46">
        <v>84.64</v>
      </c>
      <c r="BU48" s="36">
        <v>33</v>
      </c>
      <c r="BV48" s="37">
        <v>60</v>
      </c>
      <c r="BW48" s="45">
        <v>126.08</v>
      </c>
      <c r="BX48" s="45">
        <v>140.6</v>
      </c>
      <c r="BY48" s="37"/>
      <c r="BZ48" s="37">
        <v>41</v>
      </c>
      <c r="CA48" s="37">
        <v>60</v>
      </c>
      <c r="CB48" s="45">
        <v>109.64</v>
      </c>
      <c r="CC48" s="45">
        <v>119.67999999999999</v>
      </c>
      <c r="CD48" s="37"/>
      <c r="CE48" s="37">
        <v>49</v>
      </c>
      <c r="CF48" s="37">
        <v>60</v>
      </c>
      <c r="CG48" s="45">
        <v>79.58</v>
      </c>
      <c r="CH48" s="46">
        <v>84.64</v>
      </c>
    </row>
    <row r="49" spans="25:86" x14ac:dyDescent="0.25">
      <c r="Y49" s="36">
        <v>34</v>
      </c>
      <c r="Z49" s="37">
        <v>4</v>
      </c>
      <c r="AA49" s="45">
        <v>33.03</v>
      </c>
      <c r="AB49" s="45">
        <v>36.510000000000005</v>
      </c>
      <c r="AC49" s="37"/>
      <c r="AD49" s="37">
        <v>42</v>
      </c>
      <c r="AE49" s="37">
        <v>4</v>
      </c>
      <c r="AF49" s="45">
        <v>40</v>
      </c>
      <c r="AG49" s="45">
        <v>42.1</v>
      </c>
      <c r="AH49" s="37"/>
      <c r="AI49" s="37">
        <v>50</v>
      </c>
      <c r="AJ49" s="37">
        <v>4</v>
      </c>
      <c r="AK49" s="45">
        <v>40.94</v>
      </c>
      <c r="AL49" s="46">
        <v>40.85</v>
      </c>
      <c r="AO49" s="36">
        <v>34</v>
      </c>
      <c r="AP49" s="37">
        <v>7</v>
      </c>
      <c r="AQ49" s="45">
        <v>50.81</v>
      </c>
      <c r="AR49" s="45">
        <v>55.099999999999994</v>
      </c>
      <c r="AS49" s="37"/>
      <c r="AT49" s="37">
        <v>42</v>
      </c>
      <c r="AU49" s="37">
        <v>7</v>
      </c>
      <c r="AV49" s="45">
        <v>57.300000000000004</v>
      </c>
      <c r="AW49" s="45">
        <v>59.9</v>
      </c>
      <c r="AX49" s="37"/>
      <c r="AY49" s="37">
        <v>50</v>
      </c>
      <c r="AZ49" s="37">
        <v>7</v>
      </c>
      <c r="BA49" s="45">
        <v>54.730000000000004</v>
      </c>
      <c r="BB49" s="46">
        <v>55.01</v>
      </c>
      <c r="BE49" s="36">
        <v>34</v>
      </c>
      <c r="BF49" s="37">
        <v>4</v>
      </c>
      <c r="BG49" s="45">
        <v>51.75</v>
      </c>
      <c r="BH49" s="45">
        <v>54.480000000000004</v>
      </c>
      <c r="BI49" s="37"/>
      <c r="BJ49" s="37">
        <v>42</v>
      </c>
      <c r="BK49" s="37">
        <v>4</v>
      </c>
      <c r="BL49" s="45">
        <v>57.9</v>
      </c>
      <c r="BM49" s="45">
        <v>60.05</v>
      </c>
      <c r="BN49" s="37"/>
      <c r="BO49" s="37">
        <v>50</v>
      </c>
      <c r="BP49" s="37">
        <v>4</v>
      </c>
      <c r="BQ49" s="45">
        <v>56.97</v>
      </c>
      <c r="BR49" s="46">
        <v>58.089999999999996</v>
      </c>
      <c r="BU49" s="36">
        <v>34</v>
      </c>
      <c r="BV49" s="37">
        <v>7</v>
      </c>
      <c r="BW49" s="45">
        <v>75.36</v>
      </c>
      <c r="BX49" s="45">
        <v>81.47</v>
      </c>
      <c r="BY49" s="37"/>
      <c r="BZ49" s="37">
        <v>42</v>
      </c>
      <c r="CA49" s="37">
        <v>7</v>
      </c>
      <c r="CB49" s="45">
        <v>78.399999999999991</v>
      </c>
      <c r="CC49" s="45">
        <v>83</v>
      </c>
      <c r="CD49" s="37"/>
      <c r="CE49" s="37">
        <v>50</v>
      </c>
      <c r="CF49" s="37">
        <v>7</v>
      </c>
      <c r="CG49" s="45">
        <v>70.64</v>
      </c>
      <c r="CH49" s="46">
        <v>73.039999999999992</v>
      </c>
    </row>
    <row r="50" spans="25:86" x14ac:dyDescent="0.25">
      <c r="Y50" s="36">
        <v>34</v>
      </c>
      <c r="Z50" s="37">
        <v>9</v>
      </c>
      <c r="AA50" s="45">
        <v>52.49</v>
      </c>
      <c r="AB50" s="45">
        <v>56.55</v>
      </c>
      <c r="AC50" s="37"/>
      <c r="AD50" s="37">
        <v>42</v>
      </c>
      <c r="AE50" s="37">
        <v>9</v>
      </c>
      <c r="AF50" s="45">
        <v>59.2</v>
      </c>
      <c r="AG50" s="45">
        <v>61.6</v>
      </c>
      <c r="AH50" s="37"/>
      <c r="AI50" s="37">
        <v>50</v>
      </c>
      <c r="AJ50" s="37">
        <v>9</v>
      </c>
      <c r="AK50" s="45">
        <v>56.37</v>
      </c>
      <c r="AL50" s="46">
        <v>56.48</v>
      </c>
      <c r="AO50" s="36">
        <v>34</v>
      </c>
      <c r="AP50" s="37">
        <v>9</v>
      </c>
      <c r="AQ50" s="45">
        <v>55.949999999999996</v>
      </c>
      <c r="AR50" s="45">
        <v>60.35</v>
      </c>
      <c r="AS50" s="37"/>
      <c r="AT50" s="37">
        <v>42</v>
      </c>
      <c r="AU50" s="37">
        <v>9</v>
      </c>
      <c r="AV50" s="45">
        <v>62.099999999999994</v>
      </c>
      <c r="AW50" s="45">
        <v>64.95</v>
      </c>
      <c r="AX50" s="37"/>
      <c r="AY50" s="37">
        <v>50</v>
      </c>
      <c r="AZ50" s="37">
        <v>9</v>
      </c>
      <c r="BA50" s="45">
        <v>58.35</v>
      </c>
      <c r="BB50" s="46">
        <v>58.900000000000006</v>
      </c>
      <c r="BE50" s="36">
        <v>34</v>
      </c>
      <c r="BF50" s="37">
        <v>9</v>
      </c>
      <c r="BG50" s="45">
        <v>75.28</v>
      </c>
      <c r="BH50" s="45">
        <v>81.88000000000001</v>
      </c>
      <c r="BI50" s="37"/>
      <c r="BJ50" s="37">
        <v>42</v>
      </c>
      <c r="BK50" s="37">
        <v>9</v>
      </c>
      <c r="BL50" s="45">
        <v>78.45</v>
      </c>
      <c r="BM50" s="45">
        <v>83.5</v>
      </c>
      <c r="BN50" s="37"/>
      <c r="BO50" s="37">
        <v>50</v>
      </c>
      <c r="BP50" s="37">
        <v>9</v>
      </c>
      <c r="BQ50" s="45">
        <v>71.209999999999994</v>
      </c>
      <c r="BR50" s="46">
        <v>74.08</v>
      </c>
      <c r="BU50" s="36">
        <v>34</v>
      </c>
      <c r="BV50" s="37">
        <v>9</v>
      </c>
      <c r="BW50" s="45">
        <v>81.19</v>
      </c>
      <c r="BX50" s="45">
        <v>88.78</v>
      </c>
      <c r="BY50" s="37"/>
      <c r="BZ50" s="37">
        <v>42</v>
      </c>
      <c r="CA50" s="37">
        <v>9</v>
      </c>
      <c r="CB50" s="45">
        <v>83</v>
      </c>
      <c r="CC50" s="45">
        <v>88.699999999999989</v>
      </c>
      <c r="CD50" s="37"/>
      <c r="CE50" s="37">
        <v>50</v>
      </c>
      <c r="CF50" s="37">
        <v>9</v>
      </c>
      <c r="CG50" s="45">
        <v>73.38000000000001</v>
      </c>
      <c r="CH50" s="46">
        <v>76.53</v>
      </c>
    </row>
    <row r="51" spans="25:86" x14ac:dyDescent="0.25">
      <c r="Y51" s="36">
        <v>34</v>
      </c>
      <c r="Z51" s="37">
        <v>18</v>
      </c>
      <c r="AA51" s="45">
        <v>70.05</v>
      </c>
      <c r="AB51" s="45">
        <v>75.539999999999992</v>
      </c>
      <c r="AC51" s="37"/>
      <c r="AD51" s="37">
        <v>42</v>
      </c>
      <c r="AE51" s="37">
        <v>18</v>
      </c>
      <c r="AF51" s="45">
        <v>74.149999999999991</v>
      </c>
      <c r="AG51" s="45">
        <v>78.8</v>
      </c>
      <c r="AH51" s="37"/>
      <c r="AI51" s="37">
        <v>50</v>
      </c>
      <c r="AJ51" s="37">
        <v>18</v>
      </c>
      <c r="AK51" s="45">
        <v>66.100000000000009</v>
      </c>
      <c r="AL51" s="46">
        <v>68.41</v>
      </c>
      <c r="AO51" s="36">
        <v>34</v>
      </c>
      <c r="AP51" s="37">
        <v>18</v>
      </c>
      <c r="AQ51" s="45">
        <v>71.61</v>
      </c>
      <c r="AR51" s="45">
        <v>77.23</v>
      </c>
      <c r="AS51" s="37"/>
      <c r="AT51" s="37">
        <v>42</v>
      </c>
      <c r="AU51" s="37">
        <v>18</v>
      </c>
      <c r="AV51" s="45">
        <v>75.349999999999994</v>
      </c>
      <c r="AW51" s="45">
        <v>80.149999999999991</v>
      </c>
      <c r="AX51" s="37"/>
      <c r="AY51" s="37">
        <v>50</v>
      </c>
      <c r="AZ51" s="37">
        <v>18</v>
      </c>
      <c r="BA51" s="45">
        <v>66.849999999999994</v>
      </c>
      <c r="BB51" s="46">
        <v>69.3</v>
      </c>
      <c r="BE51" s="36">
        <v>34</v>
      </c>
      <c r="BF51" s="37">
        <v>18</v>
      </c>
      <c r="BG51" s="45">
        <v>97.86999999999999</v>
      </c>
      <c r="BH51" s="45">
        <v>111.08</v>
      </c>
      <c r="BI51" s="37"/>
      <c r="BJ51" s="37">
        <v>42</v>
      </c>
      <c r="BK51" s="37">
        <v>18</v>
      </c>
      <c r="BL51" s="45">
        <v>95.149999999999991</v>
      </c>
      <c r="BM51" s="45">
        <v>104.7</v>
      </c>
      <c r="BN51" s="37"/>
      <c r="BO51" s="37">
        <v>50</v>
      </c>
      <c r="BP51" s="37">
        <v>18</v>
      </c>
      <c r="BQ51" s="45">
        <v>79.740000000000009</v>
      </c>
      <c r="BR51" s="46">
        <v>85.09</v>
      </c>
      <c r="BU51" s="36">
        <v>34</v>
      </c>
      <c r="BV51" s="37">
        <v>18</v>
      </c>
      <c r="BW51" s="45">
        <v>99.63</v>
      </c>
      <c r="BX51" s="45">
        <v>113.17</v>
      </c>
      <c r="BY51" s="37"/>
      <c r="BZ51" s="37">
        <v>42</v>
      </c>
      <c r="CA51" s="37">
        <v>18</v>
      </c>
      <c r="CB51" s="45">
        <v>96.45</v>
      </c>
      <c r="CC51" s="45">
        <v>106.2</v>
      </c>
      <c r="CD51" s="37"/>
      <c r="CE51" s="37">
        <v>50</v>
      </c>
      <c r="CF51" s="37">
        <v>18</v>
      </c>
      <c r="CG51" s="45">
        <v>80.36999999999999</v>
      </c>
      <c r="CH51" s="46">
        <v>85.79</v>
      </c>
    </row>
    <row r="52" spans="25:86" x14ac:dyDescent="0.25">
      <c r="Y52" s="36">
        <v>34</v>
      </c>
      <c r="Z52" s="37">
        <v>27</v>
      </c>
      <c r="AA52" s="45">
        <v>78.429999999999993</v>
      </c>
      <c r="AB52" s="45">
        <v>84.58</v>
      </c>
      <c r="AC52" s="37"/>
      <c r="AD52" s="37">
        <v>42</v>
      </c>
      <c r="AE52" s="37">
        <v>27</v>
      </c>
      <c r="AF52" s="45">
        <v>80.350000000000009</v>
      </c>
      <c r="AG52" s="45">
        <v>85.850000000000009</v>
      </c>
      <c r="AH52" s="37"/>
      <c r="AI52" s="37">
        <v>50</v>
      </c>
      <c r="AJ52" s="37">
        <v>27</v>
      </c>
      <c r="AK52" s="45">
        <v>68.56</v>
      </c>
      <c r="AL52" s="46">
        <v>71.489999999999995</v>
      </c>
      <c r="AO52" s="36">
        <v>34</v>
      </c>
      <c r="AP52" s="37">
        <v>27</v>
      </c>
      <c r="AQ52" s="45">
        <v>82.3</v>
      </c>
      <c r="AR52" s="45">
        <v>88.79</v>
      </c>
      <c r="AS52" s="37"/>
      <c r="AT52" s="37">
        <v>42</v>
      </c>
      <c r="AU52" s="37">
        <v>27</v>
      </c>
      <c r="AV52" s="45">
        <v>83.05</v>
      </c>
      <c r="AW52" s="45">
        <v>88.9</v>
      </c>
      <c r="AX52" s="37"/>
      <c r="AY52" s="37">
        <v>50</v>
      </c>
      <c r="AZ52" s="37">
        <v>27</v>
      </c>
      <c r="BA52" s="45">
        <v>69.55</v>
      </c>
      <c r="BB52" s="46">
        <v>72.75</v>
      </c>
      <c r="BE52" s="36">
        <v>34</v>
      </c>
      <c r="BF52" s="37">
        <v>27</v>
      </c>
      <c r="BG52" s="45">
        <v>109.21</v>
      </c>
      <c r="BH52" s="45">
        <v>124.98</v>
      </c>
      <c r="BI52" s="37"/>
      <c r="BJ52" s="37">
        <v>42</v>
      </c>
      <c r="BK52" s="37">
        <v>27</v>
      </c>
      <c r="BL52" s="45">
        <v>102.64999999999999</v>
      </c>
      <c r="BM52" s="45">
        <v>113.75</v>
      </c>
      <c r="BN52" s="37"/>
      <c r="BO52" s="37">
        <v>50</v>
      </c>
      <c r="BP52" s="37">
        <v>27</v>
      </c>
      <c r="BQ52" s="45">
        <v>81.78</v>
      </c>
      <c r="BR52" s="46">
        <v>87.759999999999991</v>
      </c>
      <c r="BU52" s="36">
        <v>34</v>
      </c>
      <c r="BV52" s="37">
        <v>27</v>
      </c>
      <c r="BW52" s="45">
        <v>111.74</v>
      </c>
      <c r="BX52" s="45">
        <v>127.47</v>
      </c>
      <c r="BY52" s="37"/>
      <c r="BZ52" s="37">
        <v>42</v>
      </c>
      <c r="CA52" s="37">
        <v>27</v>
      </c>
      <c r="CB52" s="45">
        <v>104.05</v>
      </c>
      <c r="CC52" s="45">
        <v>115</v>
      </c>
      <c r="CD52" s="37"/>
      <c r="CE52" s="37">
        <v>50</v>
      </c>
      <c r="CF52" s="37">
        <v>27</v>
      </c>
      <c r="CG52" s="45">
        <v>81.72</v>
      </c>
      <c r="CH52" s="46">
        <v>87.53</v>
      </c>
    </row>
    <row r="53" spans="25:86" x14ac:dyDescent="0.25">
      <c r="Y53" s="36">
        <v>34</v>
      </c>
      <c r="Z53" s="37">
        <v>48</v>
      </c>
      <c r="AA53" s="45">
        <v>102.77</v>
      </c>
      <c r="AB53" s="45">
        <v>110.31</v>
      </c>
      <c r="AC53" s="37"/>
      <c r="AD53" s="37">
        <v>42</v>
      </c>
      <c r="AE53" s="37">
        <v>48</v>
      </c>
      <c r="AF53" s="45">
        <v>95.65</v>
      </c>
      <c r="AG53" s="45">
        <v>102.7</v>
      </c>
      <c r="AH53" s="37"/>
      <c r="AI53" s="37">
        <v>50</v>
      </c>
      <c r="AJ53" s="37">
        <v>48</v>
      </c>
      <c r="AK53" s="45">
        <v>71.97</v>
      </c>
      <c r="AL53" s="46">
        <v>75.860000000000014</v>
      </c>
      <c r="AO53" s="36">
        <v>34</v>
      </c>
      <c r="AP53" s="37">
        <v>48</v>
      </c>
      <c r="AQ53" s="45">
        <v>102.77</v>
      </c>
      <c r="AR53" s="45">
        <v>110.31</v>
      </c>
      <c r="AS53" s="37"/>
      <c r="AT53" s="37">
        <v>42</v>
      </c>
      <c r="AU53" s="37">
        <v>48</v>
      </c>
      <c r="AV53" s="45">
        <v>95.65</v>
      </c>
      <c r="AW53" s="45">
        <v>102.7</v>
      </c>
      <c r="AX53" s="37"/>
      <c r="AY53" s="37">
        <v>50</v>
      </c>
      <c r="AZ53" s="37">
        <v>48</v>
      </c>
      <c r="BA53" s="45">
        <v>71.97</v>
      </c>
      <c r="BB53" s="46">
        <v>75.860000000000014</v>
      </c>
      <c r="BE53" s="36">
        <v>34</v>
      </c>
      <c r="BF53" s="37">
        <v>48</v>
      </c>
      <c r="BG53" s="45">
        <v>122.11</v>
      </c>
      <c r="BH53" s="45">
        <v>137.30000000000001</v>
      </c>
      <c r="BI53" s="37"/>
      <c r="BJ53" s="37">
        <v>42</v>
      </c>
      <c r="BK53" s="37">
        <v>48</v>
      </c>
      <c r="BL53" s="45">
        <v>107.75</v>
      </c>
      <c r="BM53" s="45">
        <v>118</v>
      </c>
      <c r="BN53" s="37"/>
      <c r="BO53" s="37">
        <v>50</v>
      </c>
      <c r="BP53" s="37">
        <v>48</v>
      </c>
      <c r="BQ53" s="45">
        <v>77.91</v>
      </c>
      <c r="BR53" s="46">
        <v>83.009999999999991</v>
      </c>
      <c r="BU53" s="36">
        <v>34</v>
      </c>
      <c r="BV53" s="37">
        <v>48</v>
      </c>
      <c r="BW53" s="45">
        <v>122.11</v>
      </c>
      <c r="BX53" s="45">
        <v>137.30000000000001</v>
      </c>
      <c r="BY53" s="37"/>
      <c r="BZ53" s="37">
        <v>42</v>
      </c>
      <c r="CA53" s="37">
        <v>48</v>
      </c>
      <c r="CB53" s="45">
        <v>107.75</v>
      </c>
      <c r="CC53" s="45">
        <v>118</v>
      </c>
      <c r="CD53" s="37"/>
      <c r="CE53" s="37">
        <v>50</v>
      </c>
      <c r="CF53" s="37">
        <v>48</v>
      </c>
      <c r="CG53" s="45">
        <v>77.91</v>
      </c>
      <c r="CH53" s="46">
        <v>83.009999999999991</v>
      </c>
    </row>
    <row r="54" spans="25:86" ht="14.4" thickBot="1" x14ac:dyDescent="0.3">
      <c r="Y54" s="63">
        <v>34</v>
      </c>
      <c r="Z54" s="67">
        <v>60</v>
      </c>
      <c r="AA54" s="68">
        <v>106.24</v>
      </c>
      <c r="AB54" s="68">
        <v>113.56</v>
      </c>
      <c r="AC54" s="67"/>
      <c r="AD54" s="67">
        <v>42</v>
      </c>
      <c r="AE54" s="67">
        <v>60</v>
      </c>
      <c r="AF54" s="68">
        <v>96.25</v>
      </c>
      <c r="AG54" s="68">
        <v>103.15</v>
      </c>
      <c r="AH54" s="67"/>
      <c r="AI54" s="67">
        <v>50</v>
      </c>
      <c r="AJ54" s="67">
        <v>60</v>
      </c>
      <c r="AK54" s="68">
        <v>68.47</v>
      </c>
      <c r="AL54" s="69">
        <v>72.13</v>
      </c>
      <c r="AO54" s="63">
        <v>34</v>
      </c>
      <c r="AP54" s="67">
        <v>60</v>
      </c>
      <c r="AQ54" s="68">
        <v>106.24</v>
      </c>
      <c r="AR54" s="68">
        <v>113.56</v>
      </c>
      <c r="AS54" s="67"/>
      <c r="AT54" s="67">
        <v>42</v>
      </c>
      <c r="AU54" s="67">
        <v>60</v>
      </c>
      <c r="AV54" s="68">
        <v>96.25</v>
      </c>
      <c r="AW54" s="68">
        <v>103.15</v>
      </c>
      <c r="AX54" s="67"/>
      <c r="AY54" s="67">
        <v>50</v>
      </c>
      <c r="AZ54" s="67">
        <v>60</v>
      </c>
      <c r="BA54" s="68">
        <v>68.47</v>
      </c>
      <c r="BB54" s="69">
        <v>72.13</v>
      </c>
      <c r="BE54" s="63">
        <v>34</v>
      </c>
      <c r="BF54" s="67">
        <v>60</v>
      </c>
      <c r="BG54" s="68">
        <v>124.81</v>
      </c>
      <c r="BH54" s="68">
        <v>138.85</v>
      </c>
      <c r="BI54" s="67"/>
      <c r="BJ54" s="67">
        <v>42</v>
      </c>
      <c r="BK54" s="67">
        <v>60</v>
      </c>
      <c r="BL54" s="68">
        <v>106.8</v>
      </c>
      <c r="BM54" s="68">
        <v>116.2</v>
      </c>
      <c r="BN54" s="67"/>
      <c r="BO54" s="67">
        <v>50</v>
      </c>
      <c r="BP54" s="67">
        <v>60</v>
      </c>
      <c r="BQ54" s="68">
        <v>73.069999999999993</v>
      </c>
      <c r="BR54" s="69">
        <v>77.56</v>
      </c>
      <c r="BU54" s="63">
        <v>34</v>
      </c>
      <c r="BV54" s="67">
        <v>60</v>
      </c>
      <c r="BW54" s="68">
        <v>124.81</v>
      </c>
      <c r="BX54" s="68">
        <v>138.85</v>
      </c>
      <c r="BY54" s="67"/>
      <c r="BZ54" s="67">
        <v>42</v>
      </c>
      <c r="CA54" s="67">
        <v>60</v>
      </c>
      <c r="CB54" s="68">
        <v>106.8</v>
      </c>
      <c r="CC54" s="68">
        <v>116.2</v>
      </c>
      <c r="CD54" s="67"/>
      <c r="CE54" s="67">
        <v>50</v>
      </c>
      <c r="CF54" s="67">
        <v>60</v>
      </c>
      <c r="CG54" s="68">
        <v>73.069999999999993</v>
      </c>
      <c r="CH54" s="69">
        <v>77.56</v>
      </c>
    </row>
  </sheetData>
  <mergeCells count="1">
    <mergeCell ref="B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Q1</vt:lpstr>
      <vt:lpstr>Q2</vt:lpstr>
      <vt:lpstr>Q3</vt:lpstr>
      <vt:lpstr>Q4</vt:lpstr>
      <vt:lpstr>Q5</vt:lpstr>
      <vt:lpstr>Q6</vt:lpstr>
      <vt:lpstr>Thunderball Charts</vt:lpstr>
      <vt:lpstr>'Q2'!_Hlk32767325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2021-02-07T18:12:57Z</dcterms:created>
  <dcterms:modified xsi:type="dcterms:W3CDTF">2021-04-12T23:39:50Z</dcterms:modified>
</cp:coreProperties>
</file>