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Q:\Aleshia\Spring 2021 solutions\"/>
    </mc:Choice>
  </mc:AlternateContent>
  <xr:revisionPtr revIDLastSave="0" documentId="8_{FA77316B-2E30-449D-8019-C95B4F2CB056}" xr6:coauthVersionLast="46" xr6:coauthVersionMax="46" xr10:uidLastSave="{00000000-0000-0000-0000-000000000000}"/>
  <bookViews>
    <workbookView xWindow="32115" yWindow="1425" windowWidth="19170" windowHeight="10770" tabRatio="784" xr2:uid="{00000000-000D-0000-FFFF-FFFF00000000}"/>
  </bookViews>
  <sheets>
    <sheet name="Q1" sheetId="42" r:id="rId1"/>
    <sheet name="Q2" sheetId="46" r:id="rId2"/>
    <sheet name="Q3" sheetId="47" r:id="rId3"/>
    <sheet name="Q4" sheetId="48" r:id="rId4"/>
    <sheet name="Q5" sheetId="49" r:id="rId5"/>
    <sheet name="Q6" sheetId="50" r:id="rId6"/>
    <sheet name="Q7" sheetId="51" r:id="rId7"/>
    <sheet name="Q8" sheetId="45" r:id="rId8"/>
  </sheets>
  <definedNames>
    <definedName name="lamb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4" i="49" l="1"/>
  <c r="O68" i="48"/>
  <c r="P67" i="48"/>
  <c r="O67" i="48"/>
  <c r="Q66" i="48"/>
  <c r="P66" i="48"/>
  <c r="O66" i="48"/>
  <c r="O65" i="48"/>
  <c r="P65" i="48"/>
  <c r="Q65" i="48"/>
  <c r="R65" i="48"/>
  <c r="S64" i="48"/>
  <c r="R64" i="48"/>
  <c r="Q64" i="48"/>
  <c r="P64" i="48"/>
  <c r="O64" i="48"/>
  <c r="S63" i="48"/>
  <c r="R63" i="48"/>
  <c r="Q63" i="48"/>
  <c r="P63" i="48"/>
  <c r="O63" i="48"/>
  <c r="C29" i="46"/>
  <c r="L28" i="46"/>
  <c r="L25" i="46"/>
  <c r="C67" i="45"/>
  <c r="B62" i="45"/>
  <c r="G47" i="45"/>
  <c r="G72" i="45" s="1"/>
  <c r="F47" i="45"/>
  <c r="H47" i="45" s="1"/>
  <c r="G46" i="45"/>
  <c r="G71" i="45" s="1"/>
  <c r="F46" i="45"/>
  <c r="F71" i="45" s="1"/>
  <c r="H71" i="45" s="1"/>
  <c r="G45" i="45"/>
  <c r="G70" i="45" s="1"/>
  <c r="F45" i="45"/>
  <c r="H45" i="45" s="1"/>
  <c r="G44" i="45"/>
  <c r="G69" i="45" s="1"/>
  <c r="F44" i="45"/>
  <c r="H44" i="45" s="1"/>
  <c r="G43" i="45"/>
  <c r="G68" i="45" s="1"/>
  <c r="F43" i="45"/>
  <c r="H43" i="45" s="1"/>
  <c r="I43" i="45" s="1"/>
  <c r="G42" i="45"/>
  <c r="G67" i="45" s="1"/>
  <c r="F42" i="45"/>
  <c r="F67" i="45" s="1"/>
  <c r="H67" i="45" s="1"/>
  <c r="I67" i="45" s="1"/>
  <c r="C42" i="45"/>
  <c r="G41" i="45"/>
  <c r="G66" i="45" s="1"/>
  <c r="F41" i="45"/>
  <c r="F66" i="45" s="1"/>
  <c r="G40" i="45"/>
  <c r="G65" i="45" s="1"/>
  <c r="F40" i="45"/>
  <c r="H40" i="45" s="1"/>
  <c r="C32" i="45"/>
  <c r="C31" i="45"/>
  <c r="C34" i="45" s="1"/>
  <c r="C45" i="51"/>
  <c r="D45" i="51" s="1"/>
  <c r="B45" i="51"/>
  <c r="C44" i="51"/>
  <c r="D44" i="51" s="1"/>
  <c r="B44" i="51"/>
  <c r="C43" i="51"/>
  <c r="D43" i="51" s="1"/>
  <c r="B43" i="51"/>
  <c r="C42" i="51"/>
  <c r="D42" i="51" s="1"/>
  <c r="B42" i="51"/>
  <c r="O36" i="51"/>
  <c r="N36" i="51"/>
  <c r="M36" i="51"/>
  <c r="L36" i="51"/>
  <c r="K36" i="51"/>
  <c r="J36" i="51"/>
  <c r="I36" i="51"/>
  <c r="H36" i="51"/>
  <c r="E36" i="51" s="1"/>
  <c r="C36" i="51" s="1"/>
  <c r="G36" i="51"/>
  <c r="F36" i="51"/>
  <c r="O35" i="51"/>
  <c r="N35" i="51"/>
  <c r="M35" i="51"/>
  <c r="L35" i="51"/>
  <c r="E35" i="51" s="1"/>
  <c r="K35" i="51"/>
  <c r="J35" i="51"/>
  <c r="I35" i="51"/>
  <c r="H35" i="51"/>
  <c r="G35" i="51"/>
  <c r="F35" i="51"/>
  <c r="O34" i="51"/>
  <c r="N34" i="51"/>
  <c r="M34" i="51"/>
  <c r="L34" i="51"/>
  <c r="K34" i="51"/>
  <c r="J34" i="51"/>
  <c r="I34" i="51"/>
  <c r="H34" i="51"/>
  <c r="E34" i="51" s="1"/>
  <c r="G34" i="51"/>
  <c r="F34" i="51"/>
  <c r="O33" i="51"/>
  <c r="N33" i="51"/>
  <c r="M33" i="51"/>
  <c r="L33" i="51"/>
  <c r="E33" i="51" s="1"/>
  <c r="K33" i="51"/>
  <c r="J33" i="51"/>
  <c r="I33" i="51"/>
  <c r="H33" i="51"/>
  <c r="G33" i="51"/>
  <c r="F33" i="51"/>
  <c r="O32" i="51"/>
  <c r="N32" i="51"/>
  <c r="M32" i="51"/>
  <c r="L32" i="51"/>
  <c r="K32" i="51"/>
  <c r="J32" i="51"/>
  <c r="I32" i="51"/>
  <c r="H32" i="51"/>
  <c r="E32" i="51" s="1"/>
  <c r="C32" i="51" s="1"/>
  <c r="G32" i="51"/>
  <c r="F32" i="51"/>
  <c r="G26" i="51"/>
  <c r="G25" i="51"/>
  <c r="C25" i="51"/>
  <c r="G24" i="51"/>
  <c r="C24" i="51"/>
  <c r="G23" i="51"/>
  <c r="C23" i="51"/>
  <c r="L9" i="51"/>
  <c r="K9" i="51"/>
  <c r="J9" i="51"/>
  <c r="I9" i="51"/>
  <c r="H9" i="51"/>
  <c r="G9" i="51"/>
  <c r="F9" i="51"/>
  <c r="E9" i="51"/>
  <c r="D9" i="51"/>
  <c r="C9" i="51"/>
  <c r="B31" i="50"/>
  <c r="B26" i="50"/>
  <c r="B21" i="50"/>
  <c r="F30" i="49"/>
  <c r="E30" i="49"/>
  <c r="D30" i="49"/>
  <c r="C30" i="49"/>
  <c r="E29" i="49"/>
  <c r="D29" i="49"/>
  <c r="F29" i="49" s="1"/>
  <c r="C29" i="49"/>
  <c r="F28" i="49"/>
  <c r="E28" i="49"/>
  <c r="D28" i="49"/>
  <c r="C28" i="49"/>
  <c r="E27" i="49"/>
  <c r="D27" i="49"/>
  <c r="F27" i="49" s="1"/>
  <c r="C27" i="49"/>
  <c r="F26" i="49"/>
  <c r="F34" i="49" s="1" a="1"/>
  <c r="F34" i="49" s="1"/>
  <c r="E26" i="49"/>
  <c r="E34" i="49" s="1" a="1"/>
  <c r="E34" i="49" s="1"/>
  <c r="D26" i="49"/>
  <c r="E40" i="49" s="1" a="1"/>
  <c r="E40" i="49" s="1"/>
  <c r="C26" i="49"/>
  <c r="K82" i="48"/>
  <c r="B82" i="48"/>
  <c r="B81" i="48"/>
  <c r="K80" i="48"/>
  <c r="B80" i="48"/>
  <c r="J79" i="48"/>
  <c r="G79" i="48"/>
  <c r="D79" i="48"/>
  <c r="K76" i="48"/>
  <c r="K81" i="48" s="1"/>
  <c r="E76" i="48"/>
  <c r="E82" i="48" s="1"/>
  <c r="B76" i="48"/>
  <c r="V70" i="48"/>
  <c r="M70" i="48"/>
  <c r="D70" i="48"/>
  <c r="H64" i="48"/>
  <c r="H63" i="48"/>
  <c r="V60" i="48"/>
  <c r="M60" i="48"/>
  <c r="D60" i="48"/>
  <c r="J58" i="48"/>
  <c r="J63" i="48" s="1"/>
  <c r="I58" i="48"/>
  <c r="I63" i="48" s="1"/>
  <c r="H58" i="48"/>
  <c r="H66" i="48" s="1"/>
  <c r="G58" i="48"/>
  <c r="G67" i="48" s="1"/>
  <c r="F58" i="48"/>
  <c r="F67" i="48" s="1"/>
  <c r="E55" i="48"/>
  <c r="E54" i="48"/>
  <c r="F54" i="48" s="1"/>
  <c r="F53" i="48"/>
  <c r="G53" i="48" s="1"/>
  <c r="E53" i="48"/>
  <c r="G52" i="48"/>
  <c r="F52" i="48"/>
  <c r="E52" i="48"/>
  <c r="E51" i="48"/>
  <c r="E50" i="48"/>
  <c r="E49" i="48"/>
  <c r="F49" i="48" s="1"/>
  <c r="C37" i="48" a="1"/>
  <c r="C37" i="48" s="1"/>
  <c r="D62" i="47"/>
  <c r="D63" i="47" s="1"/>
  <c r="D51" i="47"/>
  <c r="D52" i="47" s="1"/>
  <c r="D46" i="47"/>
  <c r="C36" i="47"/>
  <c r="B36" i="47"/>
  <c r="D36" i="47" s="1"/>
  <c r="C35" i="47"/>
  <c r="B35" i="47"/>
  <c r="D35" i="47" s="1"/>
  <c r="C34" i="47"/>
  <c r="B34" i="47"/>
  <c r="D34" i="47" s="1"/>
  <c r="C33" i="47"/>
  <c r="B33" i="47"/>
  <c r="D33" i="47" s="1"/>
  <c r="D37" i="47" s="1"/>
  <c r="D38" i="47" s="1"/>
  <c r="H17" i="47"/>
  <c r="H16" i="47"/>
  <c r="H15" i="47"/>
  <c r="H14" i="47"/>
  <c r="H13" i="47"/>
  <c r="H12" i="47"/>
  <c r="H11" i="47"/>
  <c r="H10" i="47"/>
  <c r="H9" i="47"/>
  <c r="H8" i="47"/>
  <c r="H18" i="47" s="1"/>
  <c r="I17" i="47"/>
  <c r="I16" i="47"/>
  <c r="I15" i="47"/>
  <c r="I14" i="47"/>
  <c r="I13" i="47"/>
  <c r="I12" i="47"/>
  <c r="I11" i="47"/>
  <c r="I10" i="47"/>
  <c r="I9" i="47"/>
  <c r="I8" i="47"/>
  <c r="L29" i="46"/>
  <c r="E29" i="46" s="1"/>
  <c r="L26" i="46"/>
  <c r="E26" i="46" s="1"/>
  <c r="E31" i="46" s="1"/>
  <c r="F23" i="46"/>
  <c r="C23" i="46"/>
  <c r="B65" i="42"/>
  <c r="B62" i="42"/>
  <c r="A62" i="42"/>
  <c r="F61" i="42"/>
  <c r="G61" i="42" s="1"/>
  <c r="H61" i="42" s="1"/>
  <c r="E61" i="42"/>
  <c r="D61" i="42"/>
  <c r="B61" i="42"/>
  <c r="A61" i="42"/>
  <c r="F60" i="42"/>
  <c r="E60" i="42"/>
  <c r="D60" i="42"/>
  <c r="B60" i="42"/>
  <c r="A60" i="42"/>
  <c r="F59" i="42"/>
  <c r="E59" i="42"/>
  <c r="D59" i="42"/>
  <c r="B59" i="42"/>
  <c r="A59" i="42"/>
  <c r="F58" i="42"/>
  <c r="E58" i="42"/>
  <c r="D58" i="42"/>
  <c r="G59" i="42" l="1"/>
  <c r="H59" i="42" s="1"/>
  <c r="G58" i="42"/>
  <c r="H58" i="42" s="1"/>
  <c r="C66" i="45" a="1"/>
  <c r="C66" i="45" s="1"/>
  <c r="F65" i="45"/>
  <c r="H65" i="45" s="1"/>
  <c r="F68" i="45"/>
  <c r="H68" i="45" s="1"/>
  <c r="F72" i="45"/>
  <c r="F69" i="45"/>
  <c r="H69" i="45" s="1"/>
  <c r="F70" i="45"/>
  <c r="C26" i="46"/>
  <c r="H66" i="45"/>
  <c r="H42" i="45"/>
  <c r="I42" i="45" s="1"/>
  <c r="C41" i="45" s="1" a="1"/>
  <c r="C41" i="45" s="1"/>
  <c r="H41" i="45"/>
  <c r="H46" i="45"/>
  <c r="C40" i="45" s="1" a="1"/>
  <c r="C40" i="45" s="1"/>
  <c r="C65" i="45" s="1"/>
  <c r="E43" i="51"/>
  <c r="E44" i="51"/>
  <c r="E45" i="51"/>
  <c r="C35" i="51"/>
  <c r="C34" i="51"/>
  <c r="C33" i="51"/>
  <c r="C10" i="51"/>
  <c r="D35" i="49"/>
  <c r="D36" i="49" s="1"/>
  <c r="D41" i="49"/>
  <c r="E41" i="49" a="1"/>
  <c r="E41" i="49" s="1"/>
  <c r="E44" i="49" s="1"/>
  <c r="D40" i="49" a="1"/>
  <c r="D40" i="49" s="1"/>
  <c r="D34" i="49" a="1"/>
  <c r="D34" i="49" s="1"/>
  <c r="E35" i="49" s="1"/>
  <c r="E36" i="49" s="1"/>
  <c r="E81" i="48"/>
  <c r="E80" i="48"/>
  <c r="G49" i="48"/>
  <c r="Y59" i="48"/>
  <c r="G65" i="48"/>
  <c r="F51" i="48"/>
  <c r="X59" i="48"/>
  <c r="F63" i="48"/>
  <c r="E71" i="48" s="1" a="1"/>
  <c r="E71" i="48" s="1"/>
  <c r="G64" i="48"/>
  <c r="H65" i="48"/>
  <c r="H52" i="48"/>
  <c r="G63" i="48"/>
  <c r="I65" i="48"/>
  <c r="F68" i="48"/>
  <c r="F65" i="48"/>
  <c r="F64" i="48"/>
  <c r="F50" i="48"/>
  <c r="I64" i="48"/>
  <c r="F66" i="48"/>
  <c r="O59" i="48"/>
  <c r="J64" i="48"/>
  <c r="G66" i="48"/>
  <c r="G60" i="42"/>
  <c r="H60" i="42" s="1"/>
  <c r="H62" i="42" s="1"/>
  <c r="H64" i="42" s="1"/>
  <c r="C69" i="45" l="1"/>
  <c r="H72" i="45"/>
  <c r="H70" i="45"/>
  <c r="C31" i="46"/>
  <c r="C44" i="45"/>
  <c r="E45" i="49"/>
  <c r="D45" i="49"/>
  <c r="G50" i="48"/>
  <c r="Y63" i="48"/>
  <c r="Y64" i="48"/>
  <c r="Y66" i="48"/>
  <c r="Y65" i="48"/>
  <c r="Y67" i="48"/>
  <c r="X68" i="48"/>
  <c r="X65" i="48"/>
  <c r="X63" i="48"/>
  <c r="X67" i="48"/>
  <c r="X64" i="48"/>
  <c r="X66" i="48"/>
  <c r="G51" i="48"/>
  <c r="Z59" i="48"/>
  <c r="Q59" i="48"/>
  <c r="H49" i="48"/>
  <c r="P59" i="48"/>
  <c r="C33" i="46" l="1"/>
  <c r="C39" i="46" s="1"/>
  <c r="R59" i="48"/>
  <c r="I49" i="48"/>
  <c r="Z63" i="48"/>
  <c r="Z64" i="48"/>
  <c r="Z66" i="48"/>
  <c r="Z65" i="48"/>
  <c r="H50" i="48"/>
  <c r="H51" i="48"/>
  <c r="J49" i="48" l="1"/>
  <c r="K49" i="48" s="1"/>
  <c r="I50" i="48"/>
  <c r="I51" i="48"/>
  <c r="AA59" i="48"/>
  <c r="J50" i="48" l="1"/>
  <c r="S59" i="48"/>
  <c r="AA64" i="48"/>
  <c r="AA65" i="48"/>
  <c r="AA63" i="48"/>
  <c r="AB59" i="48"/>
  <c r="AB63" i="48" l="1"/>
  <c r="AB64" i="48"/>
  <c r="N71" i="48" a="1"/>
  <c r="N71" i="48" s="1"/>
  <c r="H76" i="48" s="1"/>
  <c r="W71" i="48" a="1"/>
  <c r="W71" i="48" s="1"/>
  <c r="H81" i="48" l="1"/>
  <c r="H82" i="48"/>
  <c r="H80" i="48"/>
  <c r="C39" i="42"/>
  <c r="C38" i="42"/>
  <c r="B17" i="42"/>
  <c r="B18" i="42" s="1"/>
  <c r="C41" i="42" l="1"/>
  <c r="K17" i="47"/>
  <c r="K16" i="47"/>
  <c r="J16" i="47"/>
  <c r="K15" i="47"/>
  <c r="K14" i="47"/>
  <c r="J14" i="47"/>
  <c r="K13" i="47"/>
  <c r="J13" i="47"/>
  <c r="K12" i="47"/>
  <c r="K11" i="47"/>
  <c r="J11" i="47"/>
  <c r="K10" i="47"/>
  <c r="J10" i="47"/>
  <c r="K9" i="47"/>
  <c r="J9" i="47"/>
  <c r="K8" i="4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<sst xmlns="http://schemas.openxmlformats.org/spreadsheetml/2006/main" count="445" uniqueCount="261">
  <si>
    <t>(b)</t>
  </si>
  <si>
    <t>Tax Rate</t>
  </si>
  <si>
    <t>(c)</t>
  </si>
  <si>
    <t>(d)</t>
  </si>
  <si>
    <t>ELR</t>
  </si>
  <si>
    <t>AY</t>
  </si>
  <si>
    <t>Increment</t>
  </si>
  <si>
    <t>Response for part (e) is to be provided in the Word document</t>
  </si>
  <si>
    <t>Response for part (a) is to be provided in the Word document</t>
  </si>
  <si>
    <t>Development Year</t>
  </si>
  <si>
    <t>Independent Risk</t>
  </si>
  <si>
    <t>Internal Systemic Risk</t>
  </si>
  <si>
    <t>External Systemic Risk</t>
  </si>
  <si>
    <t>Motor</t>
  </si>
  <si>
    <t>Probability</t>
  </si>
  <si>
    <t>Loss for Account</t>
  </si>
  <si>
    <t>i</t>
  </si>
  <si>
    <t>X</t>
  </si>
  <si>
    <t>Y</t>
  </si>
  <si>
    <r>
      <t>Event (</t>
    </r>
    <r>
      <rPr>
        <b/>
        <i/>
        <sz val="12"/>
        <color theme="8" tint="-0.499984740745262"/>
        <rFont val="Times New Roman"/>
        <family val="1"/>
      </rPr>
      <t>i</t>
    </r>
    <r>
      <rPr>
        <b/>
        <sz val="12"/>
        <color theme="8" tint="-0.499984740745262"/>
        <rFont val="Times New Roman"/>
        <family val="1"/>
      </rPr>
      <t>)</t>
    </r>
  </si>
  <si>
    <t>Table below also includes the onlevel premiums</t>
  </si>
  <si>
    <t>(e)</t>
  </si>
  <si>
    <t>Responses for parts (a) and (b) are to be provided in the Word document</t>
  </si>
  <si>
    <t>Be sure that it is possible to follow your formulas and that your answers are clearly indicated.</t>
  </si>
  <si>
    <t>Onlevel Premium</t>
  </si>
  <si>
    <t>From (months)</t>
  </si>
  <si>
    <t>To (months)</t>
  </si>
  <si>
    <t>Accident Year</t>
  </si>
  <si>
    <t>Accident Year Total</t>
  </si>
  <si>
    <t>Diagonal 
Age</t>
  </si>
  <si>
    <t>θ</t>
  </si>
  <si>
    <t>Question 7</t>
  </si>
  <si>
    <t>Question 8</t>
  </si>
  <si>
    <t>Question 6</t>
  </si>
  <si>
    <t>Question 5</t>
  </si>
  <si>
    <t>Question 4</t>
  </si>
  <si>
    <t>Question 3</t>
  </si>
  <si>
    <t>Question 2</t>
  </si>
  <si>
    <t>Question 1</t>
  </si>
  <si>
    <t>The underlying losses have the following characteristics:</t>
  </si>
  <si>
    <t>Mean</t>
  </si>
  <si>
    <t>Standard Deviation</t>
  </si>
  <si>
    <t>The estimated parameters of the lognormal distribution based on the method of moments are:</t>
  </si>
  <si>
    <r>
      <t>mu (</t>
    </r>
    <r>
      <rPr>
        <sz val="12"/>
        <color theme="8" tint="-0.499984740745262"/>
        <rFont val="Calibri"/>
        <family val="2"/>
      </rPr>
      <t>μ)</t>
    </r>
  </si>
  <si>
    <r>
      <t>sigma (</t>
    </r>
    <r>
      <rPr>
        <sz val="12"/>
        <color theme="8" tint="-0.499984740745262"/>
        <rFont val="Calibri"/>
        <family val="2"/>
      </rPr>
      <t>σ</t>
    </r>
    <r>
      <rPr>
        <sz val="12"/>
        <color theme="8" tint="-0.499984740745262"/>
        <rFont val="Times New Roman"/>
        <family val="1"/>
      </rPr>
      <t>)</t>
    </r>
  </si>
  <si>
    <t>(a)</t>
  </si>
  <si>
    <t>Answer in the space below</t>
  </si>
  <si>
    <r>
      <t>(</t>
    </r>
    <r>
      <rPr>
        <i/>
        <sz val="12"/>
        <color theme="8" tint="-0.499984740745262"/>
        <rFont val="Times New Roman"/>
        <family val="1"/>
      </rPr>
      <t>1 point</t>
    </r>
    <r>
      <rPr>
        <sz val="12"/>
        <color theme="8" tint="-0.499984740745262"/>
        <rFont val="Times New Roman"/>
        <family val="1"/>
      </rPr>
      <t>)  Demonstrate that this is true.</t>
    </r>
  </si>
  <si>
    <t>The limited expected loss function for a lognormal distribution is given by:</t>
  </si>
  <si>
    <r>
      <t>Φ(</t>
    </r>
    <r>
      <rPr>
        <i/>
        <sz val="12"/>
        <color theme="8" tint="-0.499984740745262"/>
        <rFont val="Times New Roman"/>
        <family val="1"/>
      </rPr>
      <t>x</t>
    </r>
    <r>
      <rPr>
        <sz val="12"/>
        <color theme="8" tint="-0.499984740745262"/>
        <rFont val="Times New Roman"/>
        <family val="1"/>
      </rPr>
      <t>) is the cumulative distribution function for a standard normal variable, N(0,1).</t>
    </r>
  </si>
  <si>
    <t>The following increased limits factors were generated:</t>
  </si>
  <si>
    <t>Policy Limit</t>
  </si>
  <si>
    <t>Increased Limits Factor</t>
  </si>
  <si>
    <t>You are pricing the layer 1,000 excess of 500.</t>
  </si>
  <si>
    <t>The following information has been provided:</t>
  </si>
  <si>
    <t>Underlying Limit</t>
  </si>
  <si>
    <t>Subject Premium</t>
  </si>
  <si>
    <t>The expected loss ratio is 55%.</t>
  </si>
  <si>
    <r>
      <t>(</t>
    </r>
    <r>
      <rPr>
        <i/>
        <sz val="12"/>
        <color theme="8" tint="-0.499984740745262"/>
        <rFont val="Times New Roman"/>
        <family val="1"/>
      </rPr>
      <t>2.5 points</t>
    </r>
    <r>
      <rPr>
        <sz val="12"/>
        <color theme="8" tint="-0.499984740745262"/>
        <rFont val="Times New Roman"/>
        <family val="1"/>
      </rPr>
      <t>)  Calculate the expected losses in the layer using an exposure rating approach.</t>
    </r>
  </si>
  <si>
    <r>
      <t>(</t>
    </r>
    <r>
      <rPr>
        <i/>
        <sz val="12"/>
        <color theme="8" tint="-0.499984740745262"/>
        <rFont val="Times New Roman"/>
        <family val="1"/>
      </rPr>
      <t>5 points</t>
    </r>
    <r>
      <rPr>
        <sz val="12"/>
        <color theme="8" tint="-0.499984740745262"/>
        <rFont val="Times New Roman"/>
        <family val="1"/>
      </rPr>
      <t xml:space="preserve">)  Casualty R Us Reinsurance Company is evaluating a proposed casualty per occurrence excess treaty.  </t>
    </r>
  </si>
  <si>
    <t>You are calculating the underwriting profit margin (UPM) for a one-year policy using the Risk Adjusted Discount Technique with the following assumptions:</t>
  </si>
  <si>
    <t>The premium will be collected at policy inception.</t>
  </si>
  <si>
    <t>•</t>
  </si>
  <si>
    <t>Expenses of 24 will be paid as follows:</t>
  </si>
  <si>
    <t>paid six months before policy inception; and</t>
  </si>
  <si>
    <t>paid at policy inception.</t>
  </si>
  <si>
    <t>Expenses</t>
  </si>
  <si>
    <t>Losses are expected to be 120 and will be paid as follows:</t>
  </si>
  <si>
    <t>Losses</t>
  </si>
  <si>
    <t>The tax rate on all income is 25% and taxes will be paid at policy expiration.</t>
  </si>
  <si>
    <t>Equity of 90 supports the policy from policy inception to policy expiration.</t>
  </si>
  <si>
    <t>Equity</t>
  </si>
  <si>
    <t>The risk-free rate is 3.4%.</t>
  </si>
  <si>
    <t>The risk-adjusted rate for losses is 0.6%.</t>
  </si>
  <si>
    <r>
      <t>R</t>
    </r>
    <r>
      <rPr>
        <vertAlign val="subscript"/>
        <sz val="12"/>
        <color theme="8" tint="-0.499984740745262"/>
        <rFont val="Times New Roman"/>
        <family val="1"/>
      </rPr>
      <t>f</t>
    </r>
  </si>
  <si>
    <r>
      <t>R</t>
    </r>
    <r>
      <rPr>
        <vertAlign val="subscript"/>
        <sz val="12"/>
        <color theme="8" tint="-0.499984740745262"/>
        <rFont val="Times New Roman"/>
        <family val="1"/>
      </rPr>
      <t>a</t>
    </r>
  </si>
  <si>
    <r>
      <t>(</t>
    </r>
    <r>
      <rPr>
        <i/>
        <sz val="12"/>
        <color theme="8" tint="-0.499984740745262"/>
        <rFont val="Times New Roman"/>
        <family val="1"/>
      </rPr>
      <t>2.5 points</t>
    </r>
    <r>
      <rPr>
        <sz val="12"/>
        <color theme="8" tint="-0.499984740745262"/>
        <rFont val="Times New Roman"/>
        <family val="1"/>
      </rPr>
      <t>)  Calculate the premium for this policy.</t>
    </r>
  </si>
  <si>
    <r>
      <t>(</t>
    </r>
    <r>
      <rPr>
        <i/>
        <sz val="12"/>
        <color theme="8" tint="-0.499984740745262"/>
        <rFont val="Times New Roman"/>
        <family val="1"/>
      </rPr>
      <t>0.5 points</t>
    </r>
    <r>
      <rPr>
        <sz val="12"/>
        <color theme="8" tint="-0.499984740745262"/>
        <rFont val="Times New Roman"/>
        <family val="1"/>
      </rPr>
      <t>)  Calculate the UPM for this policy.</t>
    </r>
  </si>
  <si>
    <t xml:space="preserve">You apply Clark’s stochastic reserving model using the Cape Cod method and an  </t>
  </si>
  <si>
    <r>
      <t>(</t>
    </r>
    <r>
      <rPr>
        <i/>
        <sz val="12"/>
        <color theme="8" tint="-0.499984740745262"/>
        <rFont val="Times New Roman"/>
        <family val="1"/>
      </rPr>
      <t>1 point</t>
    </r>
    <r>
      <rPr>
        <sz val="12"/>
        <color theme="8" tint="-0.499984740745262"/>
        <rFont val="Times New Roman"/>
        <family val="1"/>
      </rPr>
      <t xml:space="preserve">)  Estimate the scale factor, </t>
    </r>
    <r>
      <rPr>
        <i/>
        <sz val="12"/>
        <color theme="8" tint="-0.499984740745262"/>
        <rFont val="Times New Roman"/>
        <family val="1"/>
      </rPr>
      <t>σ</t>
    </r>
    <r>
      <rPr>
        <vertAlign val="superscript"/>
        <sz val="12"/>
        <color theme="8" tint="-0.499984740745262"/>
        <rFont val="Times New Roman"/>
        <family val="1"/>
      </rPr>
      <t>2</t>
    </r>
    <r>
      <rPr>
        <sz val="12"/>
        <color theme="8" tint="-0.499984740745262"/>
        <rFont val="Times New Roman"/>
        <family val="1"/>
      </rPr>
      <t>.</t>
    </r>
  </si>
  <si>
    <r>
      <t>(</t>
    </r>
    <r>
      <rPr>
        <i/>
        <sz val="12"/>
        <color theme="8" tint="-0.499984740745262"/>
        <rFont val="Times New Roman"/>
        <family val="1"/>
      </rPr>
      <t>1.5 points</t>
    </r>
    <r>
      <rPr>
        <sz val="12"/>
        <color theme="8" tint="-0.499984740745262"/>
        <rFont val="Times New Roman"/>
        <family val="1"/>
      </rPr>
      <t>)  Estimate the process standard deviation of the loss reserve for all accident years combined.</t>
    </r>
  </si>
  <si>
    <t>Sigma-Squared</t>
  </si>
  <si>
    <r>
      <t xml:space="preserve">The covariance matrix of the estimates of ELR and  </t>
    </r>
    <r>
      <rPr>
        <i/>
        <sz val="12"/>
        <color theme="8" tint="-0.499984740745262"/>
        <rFont val="Times New Roman"/>
        <family val="1"/>
      </rPr>
      <t>θ</t>
    </r>
    <r>
      <rPr>
        <sz val="12"/>
        <color theme="8" tint="-0.499984740745262"/>
        <rFont val="Times New Roman"/>
        <family val="1"/>
      </rPr>
      <t>, respectively, is:</t>
    </r>
  </si>
  <si>
    <r>
      <t>(</t>
    </r>
    <r>
      <rPr>
        <i/>
        <sz val="12"/>
        <color theme="8" tint="-0.499984740745262"/>
        <rFont val="Times New Roman"/>
        <family val="1"/>
      </rPr>
      <t>0.5 points</t>
    </r>
    <r>
      <rPr>
        <sz val="12"/>
        <color theme="8" tint="-0.499984740745262"/>
        <rFont val="Times New Roman"/>
        <family val="1"/>
      </rPr>
      <t>)  Estimate the coefficient of variation due to parameter variance for the 2022 loss.</t>
    </r>
  </si>
  <si>
    <r>
      <t>(</t>
    </r>
    <r>
      <rPr>
        <i/>
        <sz val="12"/>
        <color theme="8" tint="-0.499984740745262"/>
        <rFont val="Times New Roman"/>
        <family val="1"/>
      </rPr>
      <t>9 points</t>
    </r>
    <r>
      <rPr>
        <sz val="12"/>
        <color theme="8" tint="-0.499984740745262"/>
        <rFont val="Times New Roman"/>
        <family val="1"/>
      </rPr>
      <t xml:space="preserve">)  You are interested in determining a model for loss development.  The triangle of incremental loss data you are working with, by accident year (AY) and development year, is:  </t>
    </r>
  </si>
  <si>
    <t xml:space="preserve">You begin by regressing the incremental losses against the previous cumulative losses.  </t>
  </si>
  <si>
    <r>
      <t xml:space="preserve">The results are presented below, where the constant is denoted by </t>
    </r>
    <r>
      <rPr>
        <i/>
        <sz val="12"/>
        <color theme="8" tint="-0.499984740745262"/>
        <rFont val="Times New Roman"/>
        <family val="1"/>
      </rPr>
      <t>a</t>
    </r>
    <r>
      <rPr>
        <sz val="12"/>
        <color theme="8" tint="-0.499984740745262"/>
        <rFont val="Times New Roman"/>
        <family val="1"/>
      </rPr>
      <t xml:space="preserve"> and the factor by </t>
    </r>
    <r>
      <rPr>
        <i/>
        <sz val="12"/>
        <color theme="8" tint="-0.499984740745262"/>
        <rFont val="Times New Roman"/>
        <family val="1"/>
      </rPr>
      <t>b</t>
    </r>
    <r>
      <rPr>
        <sz val="12"/>
        <color theme="8" tint="-0.499984740745262"/>
        <rFont val="Times New Roman"/>
        <family val="1"/>
      </rPr>
      <t>.</t>
    </r>
  </si>
  <si>
    <t>1 to 2</t>
  </si>
  <si>
    <t>2 to 3</t>
  </si>
  <si>
    <t>3 to 4</t>
  </si>
  <si>
    <t>4 to 5</t>
  </si>
  <si>
    <t>5 to 6</t>
  </si>
  <si>
    <t>a</t>
  </si>
  <si>
    <t>b</t>
  </si>
  <si>
    <t>The triangle of fitted incremental loss data is:</t>
  </si>
  <si>
    <t>-</t>
  </si>
  <si>
    <r>
      <t>(</t>
    </r>
    <r>
      <rPr>
        <i/>
        <sz val="12"/>
        <color theme="8" tint="-0.499984740745262"/>
        <rFont val="Times New Roman"/>
        <family val="1"/>
      </rPr>
      <t>1 point</t>
    </r>
    <r>
      <rPr>
        <sz val="12"/>
        <color theme="8" tint="-0.499984740745262"/>
        <rFont val="Times New Roman"/>
        <family val="1"/>
      </rPr>
      <t>)  Compute the sum of squared errors (SSE).</t>
    </r>
  </si>
  <si>
    <t>You now wish to use regression to fit the following alternative models:</t>
  </si>
  <si>
    <t>(i)</t>
  </si>
  <si>
    <t>(ii)</t>
  </si>
  <si>
    <t>(iii)</t>
  </si>
  <si>
    <r>
      <t>(</t>
    </r>
    <r>
      <rPr>
        <i/>
        <sz val="12"/>
        <color theme="8" tint="-0.499984740745262"/>
        <rFont val="Times New Roman"/>
        <family val="1"/>
      </rPr>
      <t>6 points</t>
    </r>
    <r>
      <rPr>
        <sz val="12"/>
        <color theme="8" tint="-0.499984740745262"/>
        <rFont val="Times New Roman"/>
        <family val="1"/>
      </rPr>
      <t>)  Construct the fitted triangle and compute the SSE, for each of the three alternative models.</t>
    </r>
  </si>
  <si>
    <r>
      <t>(</t>
    </r>
    <r>
      <rPr>
        <i/>
        <sz val="12"/>
        <color theme="8" tint="-0.499984740745262"/>
        <rFont val="Times New Roman"/>
        <family val="1"/>
      </rPr>
      <t>1 point</t>
    </r>
    <r>
      <rPr>
        <sz val="12"/>
        <color theme="8" tint="-0.499984740745262"/>
        <rFont val="Times New Roman"/>
        <family val="1"/>
      </rPr>
      <t>)  Compute one test statistic, based on the SSE, for each model.</t>
    </r>
  </si>
  <si>
    <r>
      <t>(</t>
    </r>
    <r>
      <rPr>
        <i/>
        <sz val="12"/>
        <color theme="8" tint="-0.499984740745262"/>
        <rFont val="Times New Roman"/>
        <family val="1"/>
      </rPr>
      <t>0.5 points</t>
    </r>
    <r>
      <rPr>
        <sz val="12"/>
        <color theme="8" tint="-0.499984740745262"/>
        <rFont val="Times New Roman"/>
        <family val="1"/>
      </rPr>
      <t>)  Describe the correlation structure of the best model.</t>
    </r>
  </si>
  <si>
    <r>
      <t>Answer in the table above, in the column indicated for the scale factor, σ</t>
    </r>
    <r>
      <rPr>
        <b/>
        <i/>
        <vertAlign val="superscript"/>
        <sz val="12"/>
        <color theme="8" tint="-0.499984740745262"/>
        <rFont val="Times New Roman"/>
        <family val="1"/>
      </rPr>
      <t>2</t>
    </r>
    <r>
      <rPr>
        <b/>
        <i/>
        <sz val="12"/>
        <color theme="8" tint="-0.499984740745262"/>
        <rFont val="Times New Roman"/>
        <family val="1"/>
      </rPr>
      <t>.</t>
    </r>
  </si>
  <si>
    <t>Under the Marginal Variance method for calculating risk loads, the risk load for account X on build-up is different from the risk load for account X on renewal.</t>
  </si>
  <si>
    <t>An insurer is renewing these two accounts, X and Y, each of which is exposed to five independent loss events as follows:</t>
  </si>
  <si>
    <r>
      <t>p</t>
    </r>
    <r>
      <rPr>
        <b/>
        <sz val="12"/>
        <color theme="8" tint="-0.499984740745262"/>
        <rFont val="Times New Roman"/>
        <family val="1"/>
      </rPr>
      <t>(</t>
    </r>
    <r>
      <rPr>
        <b/>
        <i/>
        <sz val="12"/>
        <color theme="8" tint="-0.499984740745262"/>
        <rFont val="Times New Roman"/>
        <family val="1"/>
      </rPr>
      <t>i</t>
    </r>
    <r>
      <rPr>
        <b/>
        <sz val="12"/>
        <color theme="8" tint="-0.499984740745262"/>
        <rFont val="Times New Roman"/>
        <family val="1"/>
      </rPr>
      <t>)</t>
    </r>
  </si>
  <si>
    <r>
      <rPr>
        <i/>
        <sz val="12"/>
        <color theme="8" tint="-0.499984740745262"/>
        <rFont val="Times New Roman"/>
        <family val="1"/>
      </rPr>
      <t>p</t>
    </r>
    <r>
      <rPr>
        <sz val="12"/>
        <color theme="8" tint="-0.499984740745262"/>
        <rFont val="Times New Roman"/>
        <family val="1"/>
      </rPr>
      <t>(</t>
    </r>
    <r>
      <rPr>
        <i/>
        <sz val="12"/>
        <color theme="8" tint="-0.499984740745262"/>
        <rFont val="Times New Roman"/>
        <family val="1"/>
      </rPr>
      <t>i</t>
    </r>
    <r>
      <rPr>
        <sz val="12"/>
        <color theme="8" tint="-0.499984740745262"/>
        <rFont val="Times New Roman"/>
        <family val="1"/>
      </rPr>
      <t xml:space="preserve">) represents the probability of Event </t>
    </r>
    <r>
      <rPr>
        <i/>
        <sz val="12"/>
        <color theme="8" tint="-0.499984740745262"/>
        <rFont val="Times New Roman"/>
        <family val="1"/>
      </rPr>
      <t>i</t>
    </r>
    <r>
      <rPr>
        <sz val="12"/>
        <color theme="8" tint="-0.499984740745262"/>
        <rFont val="Times New Roman"/>
        <family val="1"/>
      </rPr>
      <t>.</t>
    </r>
  </si>
  <si>
    <t xml:space="preserve">The risk load multiplier, λ, is </t>
  </si>
  <si>
    <r>
      <t>(</t>
    </r>
    <r>
      <rPr>
        <i/>
        <sz val="12"/>
        <color theme="8" tint="-0.499984740745262"/>
        <rFont val="Times New Roman"/>
        <family val="1"/>
      </rPr>
      <t>3.5 points</t>
    </r>
    <r>
      <rPr>
        <sz val="12"/>
        <color theme="8" tint="-0.499984740745262"/>
        <rFont val="Times New Roman"/>
        <family val="1"/>
      </rPr>
      <t>)  Calculate the renewal risk load for each account using the following methods:</t>
    </r>
  </si>
  <si>
    <t>Marginal Variance</t>
  </si>
  <si>
    <t>Shapley</t>
  </si>
  <si>
    <r>
      <rPr>
        <i/>
        <sz val="12"/>
        <color theme="8" tint="-0.499984740745262"/>
        <rFont val="Times New Roman"/>
        <family val="1"/>
      </rPr>
      <t>(4 points</t>
    </r>
    <r>
      <rPr>
        <sz val="12"/>
        <color theme="8" tint="-0.499984740745262"/>
        <rFont val="Times New Roman"/>
        <family val="1"/>
      </rPr>
      <t xml:space="preserve">)  You are calculating a risk margin for claim liabilities using the methodology set out in “A Framework for Assessing Risk Margins.”  </t>
    </r>
  </si>
  <si>
    <t>The risk margin is to be calculated at the 80% adequacy level and is to be based on the following sources of uncertainty, which are assumed to be mutually independent:</t>
  </si>
  <si>
    <t>Coefficients of Variation</t>
  </si>
  <si>
    <t>Claim Liabilities</t>
  </si>
  <si>
    <t>Property</t>
  </si>
  <si>
    <t>Total</t>
  </si>
  <si>
    <t>Claims are assumed to be normally distributed.</t>
  </si>
  <si>
    <t xml:space="preserve">Correlation between lines for internal systemic risk </t>
  </si>
  <si>
    <t>Correlation between lines for external systemic risk</t>
  </si>
  <si>
    <t>Z-value of the 80th percentile of the normal distribution</t>
  </si>
  <si>
    <r>
      <t>(</t>
    </r>
    <r>
      <rPr>
        <i/>
        <sz val="12"/>
        <color theme="8" tint="-0.499984740745262"/>
        <rFont val="Times New Roman"/>
        <family val="1"/>
      </rPr>
      <t>1 point</t>
    </r>
    <r>
      <rPr>
        <sz val="12"/>
        <color theme="8" tint="-0.499984740745262"/>
        <rFont val="Times New Roman"/>
        <family val="1"/>
      </rPr>
      <t>)  Calculate the aggregate coefficient of variation for both lines combined.</t>
    </r>
  </si>
  <si>
    <t>Response for part (d) is to be provided in the Word document</t>
  </si>
  <si>
    <t>Loss #</t>
  </si>
  <si>
    <t>Loss</t>
  </si>
  <si>
    <r>
      <t>(</t>
    </r>
    <r>
      <rPr>
        <i/>
        <sz val="12"/>
        <color theme="8" tint="-0.499984740745262"/>
        <rFont val="Times New Roman"/>
        <family val="1"/>
      </rPr>
      <t>1 point</t>
    </r>
    <r>
      <rPr>
        <sz val="12"/>
        <color theme="8" tint="-0.499984740745262"/>
        <rFont val="Times New Roman"/>
        <family val="1"/>
      </rPr>
      <t>)  Calculate the expected payment per loss for a policy with a limit of 100.</t>
    </r>
  </si>
  <si>
    <t>The equivalence between the size mode of summation and the layer mode of summation for the layer from 100 to 200 can be expressed as</t>
  </si>
  <si>
    <r>
      <t>(</t>
    </r>
    <r>
      <rPr>
        <i/>
        <sz val="12"/>
        <color theme="8" tint="-0.499984740745262"/>
        <rFont val="Times New Roman"/>
        <family val="1"/>
      </rPr>
      <t>1 point</t>
    </r>
    <r>
      <rPr>
        <sz val="12"/>
        <color theme="8" tint="-0.499984740745262"/>
        <rFont val="Times New Roman"/>
        <family val="1"/>
      </rPr>
      <t>)  Calculate increased limits factors for 110, 130, 160 and 200 with a basic limit of 100.</t>
    </r>
  </si>
  <si>
    <r>
      <t>(</t>
    </r>
    <r>
      <rPr>
        <i/>
        <sz val="12"/>
        <color theme="8" tint="-0.499984740745262"/>
        <rFont val="Times New Roman"/>
        <family val="1"/>
      </rPr>
      <t>1 point</t>
    </r>
    <r>
      <rPr>
        <sz val="12"/>
        <color theme="8" tint="-0.499984740745262"/>
        <rFont val="Times New Roman"/>
        <family val="1"/>
      </rPr>
      <t>)  Demonstrate that these increased limits factors are consistent.</t>
    </r>
  </si>
  <si>
    <r>
      <t>(</t>
    </r>
    <r>
      <rPr>
        <i/>
        <sz val="12"/>
        <color theme="8" tint="-0.499984740745262"/>
        <rFont val="Times New Roman"/>
        <family val="1"/>
      </rPr>
      <t>4 points</t>
    </r>
    <r>
      <rPr>
        <sz val="12"/>
        <color theme="8" tint="-0.499984740745262"/>
        <rFont val="Times New Roman"/>
        <family val="1"/>
      </rPr>
      <t xml:space="preserve">)  ABC Reinsurance Company is pricing the 2021 renewal of its proportional reinsurance treaty with Ceding Insurance Company. </t>
    </r>
  </si>
  <si>
    <t xml:space="preserve">The treaty losses have the following loss distribution: </t>
  </si>
  <si>
    <t xml:space="preserve">The 2021 treaty premium is </t>
  </si>
  <si>
    <t xml:space="preserve">The treaty has a sliding scale commission: </t>
  </si>
  <si>
    <t>Loss Ratio</t>
  </si>
  <si>
    <t>Commission</t>
  </si>
  <si>
    <t>Sliding 0.5:1</t>
  </si>
  <si>
    <t>Sliding 1:1</t>
  </si>
  <si>
    <t>30% or below</t>
  </si>
  <si>
    <t>30%-50%</t>
  </si>
  <si>
    <t>50%-60%</t>
  </si>
  <si>
    <t>60% or above</t>
  </si>
  <si>
    <t xml:space="preserve">The treaty has a carryforward provision.  </t>
  </si>
  <si>
    <t xml:space="preserve">The loss ratio on the 2020 treaty was </t>
  </si>
  <si>
    <r>
      <t>(</t>
    </r>
    <r>
      <rPr>
        <i/>
        <sz val="12"/>
        <color theme="8" tint="-0.499984740745262"/>
        <rFont val="Times New Roman"/>
        <family val="1"/>
      </rPr>
      <t>1 point</t>
    </r>
    <r>
      <rPr>
        <sz val="12"/>
        <color theme="8" tint="-0.499984740745262"/>
        <rFont val="Times New Roman"/>
        <family val="1"/>
      </rPr>
      <t>)  Recalculate the expected 2021 treaty profit from (b) as a percentage of ceded premium, allowing for the loss ratio in 2020.</t>
    </r>
  </si>
  <si>
    <r>
      <t>(</t>
    </r>
    <r>
      <rPr>
        <i/>
        <sz val="12"/>
        <color theme="8" tint="-0.499984740745262"/>
        <rFont val="Times New Roman"/>
        <family val="1"/>
      </rPr>
      <t>1.5 points</t>
    </r>
    <r>
      <rPr>
        <sz val="12"/>
        <color theme="8" tint="-0.499984740745262"/>
        <rFont val="Times New Roman"/>
        <family val="1"/>
      </rPr>
      <t>)  Demonstrate that the ILF at policy limit 1,500 is 1.44.</t>
    </r>
  </si>
  <si>
    <r>
      <t>(</t>
    </r>
    <r>
      <rPr>
        <i/>
        <sz val="12"/>
        <color theme="8" tint="-0.499984740745262"/>
        <rFont val="Times New Roman"/>
        <family val="1"/>
      </rPr>
      <t>4 points</t>
    </r>
    <r>
      <rPr>
        <sz val="12"/>
        <color theme="8" tint="-0.499984740745262"/>
        <rFont val="Times New Roman"/>
        <family val="1"/>
      </rPr>
      <t xml:space="preserve">)  Discounted cash flow analyses may use a net present value (NPV) approach or the internal rate of return (IRR) method.  However, there is a problem that exists with the IRR method.  </t>
    </r>
  </si>
  <si>
    <t>paid nine months after policy inception; and</t>
  </si>
  <si>
    <t>paid at policy expiration.</t>
  </si>
  <si>
    <r>
      <t>(</t>
    </r>
    <r>
      <rPr>
        <i/>
        <sz val="12"/>
        <color theme="8" tint="-0.499984740745262"/>
        <rFont val="Times New Roman"/>
        <family val="1"/>
      </rPr>
      <t>4 points</t>
    </r>
    <r>
      <rPr>
        <sz val="12"/>
        <color theme="8" tint="-0.499984740745262"/>
        <rFont val="Times New Roman"/>
        <family val="1"/>
      </rPr>
      <t>)  You are given the following data extracted from a triangle of cumulative paid losses:</t>
    </r>
  </si>
  <si>
    <t>G at the beginning of the interval</t>
  </si>
  <si>
    <r>
      <t>(</t>
    </r>
    <r>
      <rPr>
        <i/>
        <sz val="12"/>
        <color theme="8" tint="-0.499984740745262"/>
        <rFont val="Times New Roman"/>
        <family val="1"/>
      </rPr>
      <t>0.5 points</t>
    </r>
    <r>
      <rPr>
        <sz val="12"/>
        <color theme="8" tint="-0.499984740745262"/>
        <rFont val="Times New Roman"/>
        <family val="1"/>
      </rPr>
      <t>)  Estimate the expected loss for 2022.</t>
    </r>
  </si>
  <si>
    <r>
      <t>(</t>
    </r>
    <r>
      <rPr>
        <i/>
        <sz val="12"/>
        <color theme="8" tint="-0.499984740745262"/>
        <rFont val="Times New Roman"/>
        <family val="1"/>
      </rPr>
      <t>0.5 points</t>
    </r>
    <r>
      <rPr>
        <sz val="12"/>
        <color theme="8" tint="-0.499984740745262"/>
        <rFont val="Times New Roman"/>
        <family val="1"/>
      </rPr>
      <t>)  Estimate the coefficient of variation due to process variance for the 2022 loss.</t>
    </r>
  </si>
  <si>
    <r>
      <t>(</t>
    </r>
    <r>
      <rPr>
        <i/>
        <sz val="12"/>
        <color theme="8" tint="-0.499984740745262"/>
        <rFont val="Times New Roman"/>
        <family val="1"/>
      </rPr>
      <t>5 points</t>
    </r>
    <r>
      <rPr>
        <sz val="12"/>
        <color theme="8" tint="-0.499984740745262"/>
        <rFont val="Times New Roman"/>
        <family val="1"/>
      </rPr>
      <t xml:space="preserve">)  A risk load can be calculated for an account during build-up and on renewal.  Consider a portfolio with two accounts, an older account X and a newer account Y. </t>
    </r>
  </si>
  <si>
    <r>
      <t>(</t>
    </r>
    <r>
      <rPr>
        <i/>
        <sz val="12"/>
        <color theme="8" tint="-0.499984740745262"/>
        <rFont val="Times New Roman"/>
        <family val="1"/>
      </rPr>
      <t>1 point</t>
    </r>
    <r>
      <rPr>
        <sz val="12"/>
        <color theme="8" tint="-0.499984740745262"/>
        <rFont val="Times New Roman"/>
        <family val="1"/>
      </rPr>
      <t>)  Verify that the internal systemic risk coefficient of variation is 5.0% (rounded to one decimal place).</t>
    </r>
  </si>
  <si>
    <t>Line of 
Business</t>
  </si>
  <si>
    <r>
      <t>(</t>
    </r>
    <r>
      <rPr>
        <i/>
        <sz val="12"/>
        <color theme="8" tint="-0.499984740745262"/>
        <rFont val="Times New Roman"/>
        <family val="1"/>
      </rPr>
      <t>5 points</t>
    </r>
    <r>
      <rPr>
        <sz val="12"/>
        <color theme="8" tint="-0.499984740745262"/>
        <rFont val="Times New Roman"/>
        <family val="1"/>
      </rPr>
      <t xml:space="preserve">)  You are working with an empirical distribution based on the following sample of ten losses:  </t>
    </r>
  </si>
  <si>
    <r>
      <t xml:space="preserve">where </t>
    </r>
    <r>
      <rPr>
        <i/>
        <sz val="12"/>
        <color theme="8" tint="-0.499984740745262"/>
        <rFont val="Times New Roman"/>
        <family val="1"/>
      </rPr>
      <t>F</t>
    </r>
    <r>
      <rPr>
        <sz val="12"/>
        <color theme="8" tint="-0.499984740745262"/>
        <rFont val="Times New Roman"/>
        <family val="1"/>
      </rPr>
      <t>(</t>
    </r>
    <r>
      <rPr>
        <i/>
        <sz val="12"/>
        <color theme="8" tint="-0.499984740745262"/>
        <rFont val="Times New Roman"/>
        <family val="1"/>
      </rPr>
      <t>x</t>
    </r>
    <r>
      <rPr>
        <sz val="12"/>
        <color theme="8" tint="-0.499984740745262"/>
        <rFont val="Times New Roman"/>
        <family val="1"/>
      </rPr>
      <t xml:space="preserve">) is the cumulative distribution function and </t>
    </r>
    <r>
      <rPr>
        <i/>
        <sz val="12"/>
        <color theme="8" tint="-0.499984740745262"/>
        <rFont val="Times New Roman"/>
        <family val="1"/>
      </rPr>
      <t>G</t>
    </r>
    <r>
      <rPr>
        <sz val="12"/>
        <color theme="8" tint="-0.499984740745262"/>
        <rFont val="Times New Roman"/>
        <family val="1"/>
      </rPr>
      <t>(</t>
    </r>
    <r>
      <rPr>
        <i/>
        <sz val="12"/>
        <color theme="8" tint="-0.499984740745262"/>
        <rFont val="Times New Roman"/>
        <family val="1"/>
      </rPr>
      <t>x</t>
    </r>
    <r>
      <rPr>
        <sz val="12"/>
        <color theme="8" tint="-0.499984740745262"/>
        <rFont val="Times New Roman"/>
        <family val="1"/>
      </rPr>
      <t>) = 1 −</t>
    </r>
    <r>
      <rPr>
        <i/>
        <sz val="12"/>
        <color theme="8" tint="-0.499984740745262"/>
        <rFont val="Times New Roman"/>
        <family val="1"/>
      </rPr>
      <t xml:space="preserve"> F</t>
    </r>
    <r>
      <rPr>
        <sz val="12"/>
        <color theme="8" tint="-0.499984740745262"/>
        <rFont val="Times New Roman"/>
        <family val="1"/>
      </rPr>
      <t>(</t>
    </r>
    <r>
      <rPr>
        <i/>
        <sz val="12"/>
        <color theme="8" tint="-0.499984740745262"/>
        <rFont val="Times New Roman"/>
        <family val="1"/>
      </rPr>
      <t>x</t>
    </r>
    <r>
      <rPr>
        <sz val="12"/>
        <color theme="8" tint="-0.499984740745262"/>
        <rFont val="Times New Roman"/>
        <family val="1"/>
      </rPr>
      <t>).</t>
    </r>
  </si>
  <si>
    <r>
      <t>(</t>
    </r>
    <r>
      <rPr>
        <i/>
        <sz val="12"/>
        <color theme="8" tint="-0.499984740745262"/>
        <rFont val="Times New Roman"/>
        <family val="1"/>
      </rPr>
      <t>2 points</t>
    </r>
    <r>
      <rPr>
        <sz val="12"/>
        <color theme="8" tint="-0.499984740745262"/>
        <rFont val="Times New Roman"/>
        <family val="1"/>
      </rPr>
      <t>)  Calculate the value of each term in this equation.</t>
    </r>
  </si>
  <si>
    <r>
      <t>(</t>
    </r>
    <r>
      <rPr>
        <i/>
        <sz val="12"/>
        <color theme="8" tint="-0.499984740745262"/>
        <rFont val="Times New Roman"/>
        <family val="1"/>
      </rPr>
      <t>0.5 points</t>
    </r>
    <r>
      <rPr>
        <sz val="12"/>
        <color theme="8" tint="-0.499984740745262"/>
        <rFont val="Times New Roman"/>
        <family val="1"/>
      </rPr>
      <t>)  Show that with the expected loss ratio of 54.0%, the 2021 treaty profit is 7.0% of ceded premium.</t>
    </r>
  </si>
  <si>
    <r>
      <t>(</t>
    </r>
    <r>
      <rPr>
        <i/>
        <sz val="12"/>
        <color theme="8" tint="-0.499984740745262"/>
        <rFont val="Times New Roman"/>
        <family val="1"/>
      </rPr>
      <t>1.5 points</t>
    </r>
    <r>
      <rPr>
        <sz val="12"/>
        <color theme="8" tint="-0.499984740745262"/>
        <rFont val="Times New Roman"/>
        <family val="1"/>
      </rPr>
      <t>)  Show that using the loss distribution above, the expected 2021 treaty profit is 3.6% of ceded premium.</t>
    </r>
  </si>
  <si>
    <t>ABC expenses are</t>
  </si>
  <si>
    <t xml:space="preserve"> of ceded premium.</t>
  </si>
  <si>
    <r>
      <t>(</t>
    </r>
    <r>
      <rPr>
        <i/>
        <sz val="12"/>
        <color theme="8" tint="-0.499984740745262"/>
        <rFont val="Times New Roman"/>
        <family val="1"/>
      </rPr>
      <t>0.5 points</t>
    </r>
    <r>
      <rPr>
        <sz val="12"/>
        <color theme="8" tint="-0.499984740745262"/>
        <rFont val="Times New Roman"/>
        <family val="1"/>
      </rPr>
      <t>)  State whether or not the sliding scale commission structure is “balanced.”  Justify your answer.</t>
    </r>
  </si>
  <si>
    <r>
      <t>It can be produced by the Excel function NORM.S.DIST(</t>
    </r>
    <r>
      <rPr>
        <i/>
        <sz val="12"/>
        <color theme="8" tint="-0.499984740745262"/>
        <rFont val="Times New Roman"/>
        <family val="1"/>
      </rPr>
      <t>x</t>
    </r>
    <r>
      <rPr>
        <sz val="12"/>
        <color theme="8" tint="-0.499984740745262"/>
        <rFont val="Times New Roman"/>
        <family val="1"/>
      </rPr>
      <t>,TRUE).</t>
    </r>
  </si>
  <si>
    <r>
      <t>σ</t>
    </r>
    <r>
      <rPr>
        <b/>
        <i/>
        <vertAlign val="superscript"/>
        <sz val="12"/>
        <rFont val="Times New Roman"/>
        <family val="1"/>
      </rPr>
      <t>2</t>
    </r>
  </si>
  <si>
    <t>For your convenience</t>
  </si>
  <si>
    <r>
      <t xml:space="preserve">exponential distribution with cumulative distribution function </t>
    </r>
    <r>
      <rPr>
        <i/>
        <sz val="12"/>
        <color theme="8" tint="-0.499984740745262"/>
        <rFont val="Times New Roman"/>
        <family val="1"/>
      </rPr>
      <t>G</t>
    </r>
    <r>
      <rPr>
        <sz val="12"/>
        <color theme="8" tint="-0.499984740745262"/>
        <rFont val="Times New Roman"/>
        <family val="1"/>
      </rPr>
      <t>(</t>
    </r>
    <r>
      <rPr>
        <i/>
        <sz val="12"/>
        <color theme="8" tint="-0.499984740745262"/>
        <rFont val="Times New Roman"/>
        <family val="1"/>
      </rPr>
      <t>x</t>
    </r>
    <r>
      <rPr>
        <sz val="12"/>
        <color theme="8" tint="-0.499984740745262"/>
        <rFont val="Times New Roman"/>
        <family val="1"/>
      </rPr>
      <t xml:space="preserve">) = 1 </t>
    </r>
    <r>
      <rPr>
        <sz val="12"/>
        <color theme="8" tint="-0.499984740745262"/>
        <rFont val="Calibri"/>
        <family val="2"/>
      </rPr>
      <t>−</t>
    </r>
    <r>
      <rPr>
        <sz val="12"/>
        <color theme="8" tint="-0.499984740745262"/>
        <rFont val="Times New Roman"/>
        <family val="1"/>
      </rPr>
      <t xml:space="preserve"> e</t>
    </r>
    <r>
      <rPr>
        <vertAlign val="superscript"/>
        <sz val="12"/>
        <color theme="8" tint="-0.499984740745262"/>
        <rFont val="Calibri"/>
        <family val="2"/>
      </rPr>
      <t>−</t>
    </r>
    <r>
      <rPr>
        <i/>
        <vertAlign val="superscript"/>
        <sz val="12"/>
        <color theme="8" tint="-0.499984740745262"/>
        <rFont val="Calibri Light"/>
        <family val="2"/>
      </rPr>
      <t>x</t>
    </r>
    <r>
      <rPr>
        <vertAlign val="superscript"/>
        <sz val="12"/>
        <color theme="8" tint="-0.499984740745262"/>
        <rFont val="Calibri Light"/>
        <family val="2"/>
      </rPr>
      <t>/</t>
    </r>
    <r>
      <rPr>
        <i/>
        <vertAlign val="superscript"/>
        <sz val="12"/>
        <color theme="8" tint="-0.499984740745262"/>
        <rFont val="Times New Roman"/>
        <family val="1"/>
      </rPr>
      <t>θ</t>
    </r>
    <r>
      <rPr>
        <sz val="12"/>
        <color theme="8" tint="-0.499984740745262"/>
        <rFont val="Times New Roman"/>
        <family val="1"/>
      </rPr>
      <t xml:space="preserve">  where </t>
    </r>
    <r>
      <rPr>
        <i/>
        <sz val="12"/>
        <color theme="8" tint="-0.499984740745262"/>
        <rFont val="Times New Roman"/>
        <family val="1"/>
      </rPr>
      <t>x</t>
    </r>
    <r>
      <rPr>
        <sz val="12"/>
        <color theme="8" tint="-0.499984740745262"/>
        <rFont val="Times New Roman"/>
        <family val="1"/>
      </rPr>
      <t xml:space="preserve"> is in months.</t>
    </r>
  </si>
  <si>
    <t xml:space="preserve">In 2022, the premium is expected to be </t>
  </si>
  <si>
    <r>
      <t xml:space="preserve">The maximum likelihood estimates of </t>
    </r>
    <r>
      <rPr>
        <i/>
        <sz val="12"/>
        <color theme="8" tint="-0.499984740745262"/>
        <rFont val="Times New Roman"/>
        <family val="1"/>
      </rPr>
      <t>ELR</t>
    </r>
    <r>
      <rPr>
        <sz val="12"/>
        <color theme="8" tint="-0.499984740745262"/>
        <rFont val="Times New Roman"/>
        <family val="1"/>
      </rPr>
      <t xml:space="preserve"> and </t>
    </r>
    <r>
      <rPr>
        <i/>
        <sz val="12"/>
        <color theme="8" tint="-0.499984740745262"/>
        <rFont val="Times New Roman"/>
        <family val="1"/>
      </rPr>
      <t>θ</t>
    </r>
    <r>
      <rPr>
        <sz val="12"/>
        <color theme="8" tint="-0.499984740745262"/>
        <rFont val="Times New Roman"/>
        <family val="1"/>
      </rPr>
      <t xml:space="preserve"> are as follows:</t>
    </r>
  </si>
  <si>
    <t>Expected Increment
x</t>
  </si>
  <si>
    <t>G at the 
end of the interval</t>
  </si>
  <si>
    <t>Constant only</t>
  </si>
  <si>
    <t>Factor only</t>
  </si>
  <si>
    <t>Factor only, with each observation weighted by the reciprocal of the previous cumulative losses</t>
  </si>
  <si>
    <t>You are developing increased limits factors (ILFs) using a lognormal model.</t>
  </si>
  <si>
    <r>
      <t>(</t>
    </r>
    <r>
      <rPr>
        <i/>
        <sz val="12"/>
        <color theme="8" tint="-0.499984740745262"/>
        <rFont val="Times New Roman"/>
        <family val="1"/>
      </rPr>
      <t>0.5 points</t>
    </r>
    <r>
      <rPr>
        <sz val="12"/>
        <color theme="8" tint="-0.499984740745262"/>
        <rFont val="Times New Roman"/>
        <family val="1"/>
      </rPr>
      <t>)  Identify the best model based on the value of this test statistic for each model.</t>
    </r>
  </si>
  <si>
    <r>
      <t>(</t>
    </r>
    <r>
      <rPr>
        <i/>
        <sz val="12"/>
        <color theme="8" tint="-0.499984740745262"/>
        <rFont val="Times New Roman"/>
        <family val="1"/>
      </rPr>
      <t>1 point</t>
    </r>
    <r>
      <rPr>
        <sz val="12"/>
        <color theme="8" tint="-0.499984740745262"/>
        <rFont val="Times New Roman"/>
        <family val="1"/>
      </rPr>
      <t>)  Calculate the amount of the risk margin at the 80% adequacy level.</t>
    </r>
  </si>
  <si>
    <t>sigma</t>
  </si>
  <si>
    <t>mu</t>
  </si>
  <si>
    <t>Limit</t>
  </si>
  <si>
    <t>E[x;Limit]</t>
  </si>
  <si>
    <t>ILF[500,1500]</t>
  </si>
  <si>
    <t>ILF</t>
  </si>
  <si>
    <t>Exposure Factor</t>
  </si>
  <si>
    <t>Factor x Premium</t>
  </si>
  <si>
    <t>Treaty Attach. Pt.</t>
  </si>
  <si>
    <t>Expected Loss</t>
  </si>
  <si>
    <t>P = PV(E) + PV(L) + PV(TUW) + PV(TII)</t>
  </si>
  <si>
    <t xml:space="preserve">PV(E) = </t>
  </si>
  <si>
    <t>PV(L) =</t>
  </si>
  <si>
    <t xml:space="preserve">PV(TUW) = </t>
  </si>
  <si>
    <t>P</t>
  </si>
  <si>
    <t>+</t>
  </si>
  <si>
    <t>PV(TII) =</t>
  </si>
  <si>
    <t>P =</t>
  </si>
  <si>
    <t>UPM =</t>
  </si>
  <si>
    <t>Year</t>
  </si>
  <si>
    <t>Onlevel Prem</t>
  </si>
  <si>
    <t>1-G(x)</t>
  </si>
  <si>
    <t>Loss Reserve</t>
  </si>
  <si>
    <t>TOTAL</t>
  </si>
  <si>
    <t>STANDARD DEVIATION</t>
  </si>
  <si>
    <t>Std Dev</t>
  </si>
  <si>
    <t>CV</t>
  </si>
  <si>
    <t>Std Dev ELR</t>
  </si>
  <si>
    <t xml:space="preserve">SSE = </t>
  </si>
  <si>
    <t>Cumulative Loss - Development Year</t>
  </si>
  <si>
    <t>MOD (i)</t>
  </si>
  <si>
    <t>MOD (ii)</t>
  </si>
  <si>
    <t>MOD (iii)</t>
  </si>
  <si>
    <t>SSE =</t>
  </si>
  <si>
    <t>SSE</t>
  </si>
  <si>
    <t>n</t>
  </si>
  <si>
    <t>p</t>
  </si>
  <si>
    <t>BASE</t>
  </si>
  <si>
    <t>Venter</t>
  </si>
  <si>
    <t>AIC</t>
  </si>
  <si>
    <t>BIC</t>
  </si>
  <si>
    <t>The best model is (i) as it has the lowest value for the test statistic.</t>
  </si>
  <si>
    <t>All observations are mutually independent of one another, so all correlations are zero.</t>
  </si>
  <si>
    <t>p(i)</t>
  </si>
  <si>
    <t>X+Y</t>
  </si>
  <si>
    <t>Variance</t>
  </si>
  <si>
    <t>Change in variance</t>
  </si>
  <si>
    <t>Marginal Variance - Risk Load</t>
  </si>
  <si>
    <t>Covariances</t>
  </si>
  <si>
    <t>Shapley value</t>
  </si>
  <si>
    <t>Shapley - Risk Load</t>
  </si>
  <si>
    <t>Limited loss</t>
  </si>
  <si>
    <t>Expected payment</t>
  </si>
  <si>
    <t>Term 1</t>
  </si>
  <si>
    <t>Term 4</t>
  </si>
  <si>
    <t>Term 2</t>
  </si>
  <si>
    <t>Term 5</t>
  </si>
  <si>
    <t>Term 3</t>
  </si>
  <si>
    <t>Term 6</t>
  </si>
  <si>
    <t>Term 7</t>
  </si>
  <si>
    <t>Limited Average</t>
  </si>
  <si>
    <t>from</t>
  </si>
  <si>
    <t>to</t>
  </si>
  <si>
    <t>Expense</t>
  </si>
  <si>
    <t>Profit</t>
  </si>
  <si>
    <t>Treaty Loss</t>
  </si>
  <si>
    <t xml:space="preserve">carryforward loss ratio to adjust slide </t>
  </si>
  <si>
    <t>ADJUSTED SLIDE</t>
  </si>
  <si>
    <t>14.5% or below</t>
  </si>
  <si>
    <t>14.5%-34.5%</t>
  </si>
  <si>
    <t>34.5%-44.5%</t>
  </si>
  <si>
    <t>44.5% or above</t>
  </si>
  <si>
    <t>Treaty Attach. Pt. + Limit</t>
  </si>
  <si>
    <t xml:space="preserve"> - T x E / (1+Rf) + - T x L / (1+Ra) = </t>
  </si>
  <si>
    <t>P  x Rf x T /(1+Rf) =</t>
  </si>
  <si>
    <t>The rate of increase is decreasing so they are consistent.</t>
  </si>
  <si>
    <t>It is not balanced because the expected loss ratio is close to one end of the commission slide.</t>
  </si>
  <si>
    <t>T x (P - E) / (1+Rf) - T x L / (1+Ra)</t>
  </si>
  <si>
    <t>(C + P - E - (0.4) L / 4) x Rf x T / (1+Rf)</t>
  </si>
  <si>
    <t>(C  - E - (0.4) L / 4) x Rf x T / (1+Rf) =</t>
  </si>
  <si>
    <t>T x P / (1+Rf) =</t>
  </si>
  <si>
    <t xml:space="preserve">The carryforward loss ratio is that in excess of 60%  the top loss ratio in the commission scale slide.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</si>
</sst>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(* #,##0.00_);_(* \(#,##0.00\);_(* &quot;-&quot;??_);_(@_)"/>
    <numFmt numFmtId="164" formatCode="_(* #,##0_);_(* \(#,##0\);_(* &quot;-&quot;??_);_(@_)"/>
    <numFmt numFmtId="165" formatCode="[$-409]mmmm\ d\,\ yyyy;@"/>
    <numFmt numFmtId="166" formatCode="#,##0.000"/>
    <numFmt numFmtId="167" formatCode="0.0%"/>
    <numFmt numFmtId="168" formatCode="0.0000000"/>
    <numFmt numFmtId="169" formatCode="_(* #,##0.0000_);_(* \(#,##0.0000\);_(* &quot;-&quot;??_);_(@_)"/>
    <numFmt numFmtId="170" formatCode="0.0000"/>
    <numFmt numFmtId="171" formatCode="0.000%"/>
    <numFmt numFmtId="172" formatCode="_(* #,##0.00000_);_(* \(#,##0.00000\);_(* &quot;-&quot;??_);_(@_)"/>
    <numFmt numFmtId="173" formatCode="0.00000"/>
    <numFmt numFmtId="174" formatCode="0.000000"/>
    <numFmt numFmtId="175" formatCode="#,##0.0000"/>
  </numFmts>
  <fonts count="4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rgb="FF002060"/>
      <name val="Times New Roman"/>
      <family val="1"/>
    </font>
    <font>
      <sz val="11"/>
      <color theme="8" tint="-0.499984740745262"/>
      <name val="Calibri"/>
      <family val="2"/>
      <scheme val="minor"/>
    </font>
    <font>
      <sz val="12"/>
      <color theme="8" tint="-0.499984740745262"/>
      <name val="Times New Roman"/>
      <family val="1"/>
    </font>
    <font>
      <i/>
      <sz val="12"/>
      <color theme="8" tint="-0.499984740745262"/>
      <name val="Times New Roman"/>
      <family val="1"/>
    </font>
    <font>
      <b/>
      <sz val="12"/>
      <color theme="8" tint="-0.499984740745262"/>
      <name val="Times New Roman"/>
      <family val="1"/>
    </font>
    <font>
      <sz val="11"/>
      <color theme="1"/>
      <name val="Calibri"/>
      <family val="2"/>
      <scheme val="minor"/>
    </font>
    <font>
      <sz val="11"/>
      <color theme="8" tint="-0.499984740745262"/>
      <name val="Times New Roman"/>
      <family val="1"/>
    </font>
    <font>
      <b/>
      <i/>
      <sz val="12"/>
      <color theme="8" tint="-0.499984740745262"/>
      <name val="Times New Roman"/>
      <family val="1"/>
    </font>
    <font>
      <b/>
      <i/>
      <sz val="12"/>
      <color theme="4" tint="-0.499984740745262"/>
      <name val="Times New Roman"/>
      <family val="1"/>
    </font>
    <font>
      <vertAlign val="superscript"/>
      <sz val="12"/>
      <color theme="8" tint="-0.499984740745262"/>
      <name val="Times New Roman"/>
      <family val="1"/>
    </font>
    <font>
      <sz val="12"/>
      <color theme="8" tint="-0.499984740745262"/>
      <name val="Calibri"/>
      <family val="2"/>
    </font>
    <font>
      <vertAlign val="subscript"/>
      <sz val="12"/>
      <color theme="8" tint="-0.499984740745262"/>
      <name val="Times New Roman"/>
      <family val="1"/>
    </font>
    <font>
      <i/>
      <vertAlign val="superscript"/>
      <sz val="12"/>
      <color theme="8" tint="-0.499984740745262"/>
      <name val="Times New Roman"/>
      <family val="1"/>
    </font>
    <font>
      <b/>
      <sz val="14"/>
      <color rgb="FF002060"/>
      <name val="Times New Roman"/>
      <family val="1"/>
    </font>
    <font>
      <b/>
      <sz val="11"/>
      <color theme="1"/>
      <name val="Calibri"/>
      <family val="2"/>
      <scheme val="minor"/>
    </font>
    <font>
      <vertAlign val="superscript"/>
      <sz val="12"/>
      <color theme="8" tint="-0.499984740745262"/>
      <name val="Calibri Light"/>
      <family val="2"/>
    </font>
    <font>
      <b/>
      <i/>
      <vertAlign val="superscript"/>
      <sz val="12"/>
      <color theme="8" tint="-0.499984740745262"/>
      <name val="Times New Roman"/>
      <family val="1"/>
    </font>
    <font>
      <b/>
      <sz val="12"/>
      <color rgb="FF002060"/>
      <name val="Times New Roman"/>
      <family val="1"/>
    </font>
    <font>
      <b/>
      <sz val="12"/>
      <color theme="1"/>
      <name val="Times New Roman"/>
      <family val="1"/>
    </font>
    <font>
      <i/>
      <vertAlign val="superscript"/>
      <sz val="12"/>
      <color theme="8" tint="-0.499984740745262"/>
      <name val="Calibri Light"/>
      <family val="2"/>
    </font>
    <font>
      <vertAlign val="superscript"/>
      <sz val="12"/>
      <color theme="8" tint="-0.499984740745262"/>
      <name val="Calibri"/>
      <family val="2"/>
    </font>
    <font>
      <b/>
      <i/>
      <sz val="12"/>
      <name val="Times New Roman"/>
      <family val="1"/>
    </font>
    <font>
      <b/>
      <i/>
      <vertAlign val="superscript"/>
      <sz val="12"/>
      <name val="Times New Roman"/>
      <family val="1"/>
    </font>
    <font>
      <i/>
      <sz val="12"/>
      <color rgb="FF002060"/>
      <name val="Times New Roman"/>
      <family val="1"/>
    </font>
    <font>
      <sz val="11"/>
      <color theme="1"/>
      <name val="Times New Roman"/>
      <family val="1"/>
    </font>
    <font>
      <sz val="9"/>
      <name val="Times New Roman"/>
      <family val="1"/>
    </font>
    <font>
      <sz val="12"/>
      <name val="Times New Roman"/>
      <family val="1"/>
    </font>
    <font>
      <i/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FF00"/>
      <name val="Times New Roman"/>
      <family val="1"/>
    </font>
    <font>
      <b/>
      <sz val="12"/>
      <name val="Times New Roman"/>
      <family val="1"/>
    </font>
    <font>
      <sz val="11"/>
      <color rgb="FFFFFF00"/>
      <name val="Calibri"/>
      <family val="2"/>
      <scheme val="minor"/>
    </font>
    <font>
      <i/>
      <sz val="12"/>
      <name val="Times New Roman"/>
      <family val="1"/>
    </font>
    <font>
      <i/>
      <sz val="10"/>
      <color theme="1"/>
      <name val="Times New Roman"/>
      <family val="1"/>
    </font>
    <font>
      <i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rgb="FFFFFF00"/>
      <name val="Calibri"/>
      <family val="2"/>
      <scheme val="minor"/>
    </font>
    <font>
      <b/>
      <sz val="10"/>
      <color theme="8" tint="-0.499984740745262"/>
      <name val="Times New Roman"/>
      <family val="1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253">
    <xf numFmtId="0" fontId="0" fillId="0" borderId="0" xfId="0"/>
    <xf numFmtId="0" fontId="1" fillId="3" borderId="0" xfId="0" applyFont="1" applyFill="1"/>
    <xf numFmtId="0" fontId="3" fillId="3" borderId="0" xfId="0" applyFont="1" applyFill="1"/>
    <xf numFmtId="0" fontId="4" fillId="3" borderId="0" xfId="0" applyFont="1" applyFill="1"/>
    <xf numFmtId="0" fontId="1" fillId="0" borderId="0" xfId="0" applyFont="1"/>
    <xf numFmtId="0" fontId="1" fillId="0" borderId="0" xfId="0" applyFont="1" applyFill="1"/>
    <xf numFmtId="0" fontId="8" fillId="3" borderId="0" xfId="0" applyFont="1" applyFill="1"/>
    <xf numFmtId="0" fontId="4" fillId="3" borderId="0" xfId="0" applyFont="1" applyFill="1" applyAlignment="1">
      <alignment vertical="center"/>
    </xf>
    <xf numFmtId="3" fontId="4" fillId="3" borderId="1" xfId="0" applyNumberFormat="1" applyFont="1" applyFill="1" applyBorder="1"/>
    <xf numFmtId="0" fontId="4" fillId="3" borderId="0" xfId="0" applyFont="1" applyFill="1" applyBorder="1"/>
    <xf numFmtId="0" fontId="5" fillId="3" borderId="0" xfId="0" applyFont="1" applyFill="1"/>
    <xf numFmtId="0" fontId="9" fillId="3" borderId="0" xfId="0" applyFont="1" applyFill="1"/>
    <xf numFmtId="0" fontId="1" fillId="3" borderId="0" xfId="0" applyFont="1" applyFill="1" applyBorder="1"/>
    <xf numFmtId="0" fontId="10" fillId="3" borderId="0" xfId="0" applyFont="1" applyFill="1"/>
    <xf numFmtId="0" fontId="4" fillId="3" borderId="0" xfId="0" applyFont="1" applyFill="1" applyAlignment="1">
      <alignment horizontal="left" vertical="center"/>
    </xf>
    <xf numFmtId="0" fontId="4" fillId="3" borderId="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/>
    </xf>
    <xf numFmtId="3" fontId="4" fillId="3" borderId="1" xfId="0" applyNumberFormat="1" applyFont="1" applyFill="1" applyBorder="1" applyAlignment="1">
      <alignment horizontal="center"/>
    </xf>
    <xf numFmtId="3" fontId="4" fillId="3" borderId="1" xfId="0" applyNumberFormat="1" applyFont="1" applyFill="1" applyBorder="1" applyAlignment="1">
      <alignment horizontal="right"/>
    </xf>
    <xf numFmtId="0" fontId="6" fillId="3" borderId="1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5" fillId="4" borderId="0" xfId="0" applyFont="1" applyFill="1"/>
    <xf numFmtId="0" fontId="2" fillId="4" borderId="0" xfId="0" applyFont="1" applyFill="1"/>
    <xf numFmtId="0" fontId="1" fillId="4" borderId="0" xfId="0" applyFont="1" applyFill="1"/>
    <xf numFmtId="0" fontId="6" fillId="3" borderId="1" xfId="0" applyFont="1" applyFill="1" applyBorder="1"/>
    <xf numFmtId="0" fontId="4" fillId="3" borderId="1" xfId="0" applyFont="1" applyFill="1" applyBorder="1"/>
    <xf numFmtId="0" fontId="4" fillId="3" borderId="0" xfId="0" applyFont="1" applyFill="1" applyBorder="1" applyAlignment="1">
      <alignment vertical="center" wrapText="1"/>
    </xf>
    <xf numFmtId="0" fontId="4" fillId="3" borderId="0" xfId="0" applyFont="1" applyFill="1" applyBorder="1" applyAlignment="1">
      <alignment vertical="center"/>
    </xf>
    <xf numFmtId="165" fontId="4" fillId="3" borderId="0" xfId="0" applyNumberFormat="1" applyFont="1" applyFill="1" applyBorder="1" applyAlignment="1">
      <alignment horizontal="center"/>
    </xf>
    <xf numFmtId="164" fontId="4" fillId="3" borderId="0" xfId="1" applyNumberFormat="1" applyFont="1" applyFill="1" applyBorder="1"/>
    <xf numFmtId="37" fontId="4" fillId="3" borderId="0" xfId="1" applyNumberFormat="1" applyFont="1" applyFill="1" applyBorder="1"/>
    <xf numFmtId="3" fontId="4" fillId="3" borderId="0" xfId="0" applyNumberFormat="1" applyFont="1" applyFill="1" applyBorder="1"/>
    <xf numFmtId="37" fontId="4" fillId="3" borderId="0" xfId="1" applyNumberFormat="1" applyFont="1" applyFill="1" applyBorder="1" applyAlignment="1">
      <alignment horizontal="center"/>
    </xf>
    <xf numFmtId="10" fontId="4" fillId="3" borderId="0" xfId="0" applyNumberFormat="1" applyFont="1" applyFill="1" applyBorder="1"/>
    <xf numFmtId="9" fontId="4" fillId="3" borderId="0" xfId="0" applyNumberFormat="1" applyFont="1" applyFill="1" applyBorder="1" applyAlignment="1">
      <alignment horizontal="center"/>
    </xf>
    <xf numFmtId="0" fontId="5" fillId="3" borderId="0" xfId="0" applyFont="1" applyFill="1" applyBorder="1" applyAlignment="1">
      <alignment horizontal="right"/>
    </xf>
    <xf numFmtId="0" fontId="4" fillId="3" borderId="0" xfId="0" applyFont="1" applyFill="1" applyBorder="1" applyAlignment="1">
      <alignment horizontal="center" vertical="center"/>
    </xf>
    <xf numFmtId="2" fontId="4" fillId="3" borderId="0" xfId="1" applyNumberFormat="1" applyFont="1" applyFill="1" applyBorder="1" applyAlignment="1">
      <alignment horizontal="center"/>
    </xf>
    <xf numFmtId="0" fontId="1" fillId="3" borderId="0" xfId="0" quotePrefix="1" applyFont="1" applyFill="1" applyBorder="1"/>
    <xf numFmtId="0" fontId="15" fillId="4" borderId="0" xfId="0" applyFont="1" applyFill="1" applyAlignment="1"/>
    <xf numFmtId="0" fontId="2" fillId="4" borderId="0" xfId="0" applyFont="1" applyFill="1" applyAlignment="1"/>
    <xf numFmtId="0" fontId="1" fillId="4" borderId="0" xfId="0" applyFont="1" applyFill="1" applyAlignment="1"/>
    <xf numFmtId="0" fontId="4" fillId="3" borderId="0" xfId="0" applyFont="1" applyFill="1" applyBorder="1" applyAlignment="1"/>
    <xf numFmtId="0" fontId="1" fillId="3" borderId="0" xfId="0" applyFont="1" applyFill="1" applyBorder="1" applyAlignment="1"/>
    <xf numFmtId="164" fontId="4" fillId="3" borderId="0" xfId="1" applyNumberFormat="1" applyFont="1" applyFill="1" applyBorder="1" applyAlignment="1"/>
    <xf numFmtId="37" fontId="4" fillId="3" borderId="0" xfId="1" applyNumberFormat="1" applyFont="1" applyFill="1" applyBorder="1" applyAlignment="1"/>
    <xf numFmtId="3" fontId="4" fillId="3" borderId="0" xfId="0" applyNumberFormat="1" applyFont="1" applyFill="1" applyBorder="1" applyAlignment="1"/>
    <xf numFmtId="10" fontId="4" fillId="3" borderId="0" xfId="0" applyNumberFormat="1" applyFont="1" applyFill="1" applyBorder="1" applyAlignment="1"/>
    <xf numFmtId="0" fontId="1" fillId="3" borderId="0" xfId="0" quotePrefix="1" applyFont="1" applyFill="1" applyBorder="1" applyAlignment="1"/>
    <xf numFmtId="0" fontId="6" fillId="3" borderId="0" xfId="0" applyFont="1" applyFill="1" applyBorder="1" applyAlignment="1"/>
    <xf numFmtId="0" fontId="4" fillId="3" borderId="0" xfId="0" applyFont="1" applyFill="1" applyBorder="1" applyAlignment="1">
      <alignment horizontal="right"/>
    </xf>
    <xf numFmtId="0" fontId="4" fillId="3" borderId="2" xfId="0" applyFont="1" applyFill="1" applyBorder="1" applyAlignment="1"/>
    <xf numFmtId="0" fontId="4" fillId="3" borderId="3" xfId="0" applyFont="1" applyFill="1" applyBorder="1" applyAlignment="1">
      <alignment horizontal="left"/>
    </xf>
    <xf numFmtId="166" fontId="4" fillId="3" borderId="1" xfId="0" applyNumberFormat="1" applyFont="1" applyFill="1" applyBorder="1" applyAlignment="1">
      <alignment horizontal="right"/>
    </xf>
    <xf numFmtId="0" fontId="4" fillId="3" borderId="1" xfId="0" applyFont="1" applyFill="1" applyBorder="1" applyAlignment="1">
      <alignment horizontal="right" vertical="center"/>
    </xf>
    <xf numFmtId="3" fontId="4" fillId="3" borderId="1" xfId="0" applyNumberFormat="1" applyFont="1" applyFill="1" applyBorder="1" applyAlignment="1">
      <alignment horizontal="right" vertical="center"/>
    </xf>
    <xf numFmtId="165" fontId="4" fillId="3" borderId="0" xfId="0" applyNumberFormat="1" applyFont="1" applyFill="1" applyBorder="1" applyAlignment="1">
      <alignment horizontal="left"/>
    </xf>
    <xf numFmtId="9" fontId="4" fillId="3" borderId="1" xfId="2" applyFont="1" applyFill="1" applyBorder="1" applyAlignment="1">
      <alignment horizontal="right"/>
    </xf>
    <xf numFmtId="9" fontId="4" fillId="3" borderId="1" xfId="2" applyFont="1" applyFill="1" applyBorder="1"/>
    <xf numFmtId="167" fontId="4" fillId="3" borderId="1" xfId="2" applyNumberFormat="1" applyFont="1" applyFill="1" applyBorder="1"/>
    <xf numFmtId="0" fontId="4" fillId="5" borderId="1" xfId="0" applyFont="1" applyFill="1" applyBorder="1"/>
    <xf numFmtId="0" fontId="1" fillId="2" borderId="2" xfId="0" applyFont="1" applyFill="1" applyBorder="1"/>
    <xf numFmtId="0" fontId="1" fillId="2" borderId="0" xfId="0" applyFont="1" applyFill="1"/>
    <xf numFmtId="0" fontId="9" fillId="2" borderId="0" xfId="0" applyFont="1" applyFill="1" applyAlignment="1">
      <alignment horizontal="left" vertical="center"/>
    </xf>
    <xf numFmtId="0" fontId="4" fillId="2" borderId="0" xfId="0" applyFont="1" applyFill="1"/>
    <xf numFmtId="0" fontId="5" fillId="3" borderId="0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9" fillId="3" borderId="1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right" vertical="center" wrapText="1"/>
    </xf>
    <xf numFmtId="3" fontId="4" fillId="3" borderId="1" xfId="0" applyNumberFormat="1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4" fillId="3" borderId="0" xfId="0" applyFont="1" applyFill="1" applyAlignment="1">
      <alignment horizontal="left" indent="4"/>
    </xf>
    <xf numFmtId="10" fontId="4" fillId="3" borderId="1" xfId="0" applyNumberFormat="1" applyFont="1" applyFill="1" applyBorder="1" applyAlignment="1">
      <alignment horizontal="center" vertical="center"/>
    </xf>
    <xf numFmtId="3" fontId="4" fillId="3" borderId="1" xfId="0" applyNumberFormat="1" applyFont="1" applyFill="1" applyBorder="1" applyAlignment="1">
      <alignment vertical="center"/>
    </xf>
    <xf numFmtId="9" fontId="4" fillId="3" borderId="1" xfId="0" applyNumberFormat="1" applyFont="1" applyFill="1" applyBorder="1" applyAlignment="1">
      <alignment horizontal="center"/>
    </xf>
    <xf numFmtId="0" fontId="4" fillId="3" borderId="0" xfId="0" applyFont="1" applyFill="1" applyBorder="1" applyAlignment="1">
      <alignment wrapText="1"/>
    </xf>
    <xf numFmtId="3" fontId="4" fillId="3" borderId="0" xfId="0" applyNumberFormat="1" applyFont="1" applyFill="1" applyBorder="1" applyAlignment="1">
      <alignment horizontal="right"/>
    </xf>
    <xf numFmtId="0" fontId="4" fillId="3" borderId="0" xfId="0" applyFont="1" applyFill="1" applyAlignment="1">
      <alignment vertical="top"/>
    </xf>
    <xf numFmtId="0" fontId="9" fillId="6" borderId="0" xfId="0" applyFont="1" applyFill="1" applyAlignment="1"/>
    <xf numFmtId="0" fontId="19" fillId="6" borderId="0" xfId="0" applyFont="1" applyFill="1"/>
    <xf numFmtId="0" fontId="20" fillId="6" borderId="0" xfId="0" applyFont="1" applyFill="1"/>
    <xf numFmtId="0" fontId="6" fillId="6" borderId="0" xfId="0" applyFont="1" applyFill="1" applyBorder="1"/>
    <xf numFmtId="0" fontId="20" fillId="6" borderId="0" xfId="0" applyFont="1" applyFill="1" applyBorder="1"/>
    <xf numFmtId="9" fontId="4" fillId="3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 wrapText="1"/>
    </xf>
    <xf numFmtId="168" fontId="4" fillId="5" borderId="1" xfId="0" applyNumberFormat="1" applyFont="1" applyFill="1" applyBorder="1" applyAlignment="1">
      <alignment horizontal="center"/>
    </xf>
    <xf numFmtId="3" fontId="6" fillId="3" borderId="1" xfId="0" applyNumberFormat="1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left" indent="2"/>
    </xf>
    <xf numFmtId="3" fontId="4" fillId="3" borderId="0" xfId="0" applyNumberFormat="1" applyFont="1" applyFill="1" applyBorder="1" applyAlignment="1">
      <alignment horizontal="center" vertical="center" wrapText="1"/>
    </xf>
    <xf numFmtId="9" fontId="4" fillId="3" borderId="0" xfId="0" applyNumberFormat="1" applyFont="1" applyFill="1" applyBorder="1" applyAlignment="1">
      <alignment horizontal="center" vertical="center" wrapText="1"/>
    </xf>
    <xf numFmtId="3" fontId="4" fillId="3" borderId="0" xfId="0" applyNumberFormat="1" applyFont="1" applyFill="1" applyBorder="1" applyAlignment="1">
      <alignment horizontal="left" vertical="center"/>
    </xf>
    <xf numFmtId="9" fontId="4" fillId="3" borderId="0" xfId="0" applyNumberFormat="1" applyFont="1" applyFill="1" applyBorder="1" applyAlignment="1">
      <alignment horizontal="left" vertical="center"/>
    </xf>
    <xf numFmtId="167" fontId="4" fillId="3" borderId="1" xfId="0" applyNumberFormat="1" applyFont="1" applyFill="1" applyBorder="1"/>
    <xf numFmtId="0" fontId="4" fillId="3" borderId="2" xfId="0" applyFont="1" applyFill="1" applyBorder="1" applyAlignment="1">
      <alignment horizontal="left"/>
    </xf>
    <xf numFmtId="0" fontId="23" fillId="2" borderId="2" xfId="0" applyFont="1" applyFill="1" applyBorder="1" applyAlignment="1">
      <alignment horizontal="center"/>
    </xf>
    <xf numFmtId="0" fontId="23" fillId="2" borderId="2" xfId="0" applyFont="1" applyFill="1" applyBorder="1" applyAlignment="1">
      <alignment horizontal="center" wrapText="1"/>
    </xf>
    <xf numFmtId="0" fontId="4" fillId="5" borderId="2" xfId="0" applyFont="1" applyFill="1" applyBorder="1"/>
    <xf numFmtId="0" fontId="5" fillId="5" borderId="1" xfId="0" applyFont="1" applyFill="1" applyBorder="1" applyAlignment="1">
      <alignment horizontal="right"/>
    </xf>
    <xf numFmtId="167" fontId="4" fillId="3" borderId="1" xfId="0" applyNumberFormat="1" applyFont="1" applyFill="1" applyBorder="1" applyAlignment="1">
      <alignment horizontal="center" vertical="center" wrapText="1"/>
    </xf>
    <xf numFmtId="167" fontId="6" fillId="3" borderId="1" xfId="0" applyNumberFormat="1" applyFont="1" applyFill="1" applyBorder="1" applyAlignment="1">
      <alignment horizontal="center" vertical="center" wrapText="1"/>
    </xf>
    <xf numFmtId="0" fontId="26" fillId="0" borderId="0" xfId="0" applyFont="1" applyFill="1"/>
    <xf numFmtId="0" fontId="26" fillId="0" borderId="0" xfId="0" applyFont="1"/>
    <xf numFmtId="0" fontId="26" fillId="0" borderId="0" xfId="0" applyFont="1" applyFill="1" applyAlignment="1">
      <alignment horizontal="right"/>
    </xf>
    <xf numFmtId="0" fontId="27" fillId="0" borderId="1" xfId="0" applyFont="1" applyBorder="1" applyAlignment="1">
      <alignment horizontal="center" vertical="center" wrapText="1"/>
    </xf>
    <xf numFmtId="2" fontId="27" fillId="0" borderId="1" xfId="1" applyNumberFormat="1" applyFont="1" applyFill="1" applyBorder="1" applyAlignment="1">
      <alignment horizontal="center" vertical="center" wrapText="1"/>
    </xf>
    <xf numFmtId="3" fontId="28" fillId="0" borderId="1" xfId="0" applyNumberFormat="1" applyFont="1" applyBorder="1" applyAlignment="1">
      <alignment horizontal="right" vertical="center"/>
    </xf>
    <xf numFmtId="2" fontId="28" fillId="0" borderId="1" xfId="1" applyNumberFormat="1" applyFont="1" applyFill="1" applyBorder="1" applyAlignment="1">
      <alignment horizontal="center"/>
    </xf>
    <xf numFmtId="3" fontId="28" fillId="0" borderId="2" xfId="1" applyNumberFormat="1" applyFont="1" applyFill="1" applyBorder="1" applyAlignment="1">
      <alignment horizontal="center"/>
    </xf>
    <xf numFmtId="3" fontId="28" fillId="0" borderId="1" xfId="1" applyNumberFormat="1" applyFont="1" applyFill="1" applyBorder="1" applyAlignment="1">
      <alignment horizontal="center"/>
    </xf>
    <xf numFmtId="3" fontId="26" fillId="0" borderId="1" xfId="0" applyNumberFormat="1" applyFont="1" applyBorder="1"/>
    <xf numFmtId="0" fontId="26" fillId="0" borderId="0" xfId="0" applyFont="1" applyAlignment="1">
      <alignment horizontal="right"/>
    </xf>
    <xf numFmtId="3" fontId="26" fillId="0" borderId="0" xfId="0" applyNumberFormat="1" applyFont="1"/>
    <xf numFmtId="0" fontId="20" fillId="0" borderId="0" xfId="0" applyFont="1" applyFill="1"/>
    <xf numFmtId="0" fontId="30" fillId="0" borderId="0" xfId="0" applyFont="1" applyFill="1" applyAlignment="1">
      <alignment horizontal="right"/>
    </xf>
    <xf numFmtId="3" fontId="30" fillId="0" borderId="0" xfId="0" applyNumberFormat="1" applyFont="1" applyFill="1"/>
    <xf numFmtId="0" fontId="30" fillId="0" borderId="0" xfId="0" applyFont="1" applyFill="1"/>
    <xf numFmtId="43" fontId="30" fillId="0" borderId="0" xfId="1" applyFont="1" applyFill="1" applyAlignment="1">
      <alignment horizontal="right"/>
    </xf>
    <xf numFmtId="0" fontId="4" fillId="0" borderId="0" xfId="0" applyFont="1"/>
    <xf numFmtId="170" fontId="26" fillId="0" borderId="0" xfId="0" applyNumberFormat="1" applyFont="1"/>
    <xf numFmtId="0" fontId="31" fillId="0" borderId="0" xfId="0" applyFont="1" applyFill="1"/>
    <xf numFmtId="169" fontId="26" fillId="0" borderId="0" xfId="1" applyNumberFormat="1" applyFont="1" applyFill="1"/>
    <xf numFmtId="0" fontId="26" fillId="0" borderId="0" xfId="0" applyFont="1" applyFill="1" applyAlignment="1">
      <alignment horizontal="left"/>
    </xf>
    <xf numFmtId="169" fontId="26" fillId="0" borderId="0" xfId="0" applyNumberFormat="1" applyFont="1" applyFill="1"/>
    <xf numFmtId="0" fontId="26" fillId="0" borderId="0" xfId="0" quotePrefix="1" applyFont="1" applyFill="1" applyAlignment="1">
      <alignment horizontal="center"/>
    </xf>
    <xf numFmtId="170" fontId="26" fillId="0" borderId="0" xfId="0" applyNumberFormat="1" applyFont="1" applyFill="1"/>
    <xf numFmtId="0" fontId="26" fillId="0" borderId="0" xfId="0" quotePrefix="1" applyFont="1" applyFill="1" applyAlignment="1">
      <alignment horizontal="right"/>
    </xf>
    <xf numFmtId="2" fontId="30" fillId="0" borderId="0" xfId="0" applyNumberFormat="1" applyFont="1" applyFill="1" applyAlignment="1">
      <alignment horizontal="left" indent="2"/>
    </xf>
    <xf numFmtId="171" fontId="30" fillId="0" borderId="0" xfId="2" applyNumberFormat="1" applyFont="1" applyFill="1"/>
    <xf numFmtId="168" fontId="26" fillId="0" borderId="0" xfId="0" applyNumberFormat="1" applyFont="1"/>
    <xf numFmtId="164" fontId="30" fillId="0" borderId="0" xfId="1" applyNumberFormat="1" applyFont="1" applyFill="1"/>
    <xf numFmtId="0" fontId="0" fillId="0" borderId="0" xfId="0" applyFill="1"/>
    <xf numFmtId="0" fontId="16" fillId="0" borderId="0" xfId="0" applyFont="1" applyFill="1"/>
    <xf numFmtId="0" fontId="9" fillId="0" borderId="0" xfId="0" applyFont="1" applyFill="1"/>
    <xf numFmtId="0" fontId="8" fillId="0" borderId="0" xfId="0" applyFont="1" applyFill="1"/>
    <xf numFmtId="172" fontId="30" fillId="0" borderId="0" xfId="0" applyNumberFormat="1" applyFont="1" applyFill="1"/>
    <xf numFmtId="173" fontId="30" fillId="0" borderId="0" xfId="0" applyNumberFormat="1" applyFont="1" applyFill="1"/>
    <xf numFmtId="2" fontId="30" fillId="0" borderId="0" xfId="0" applyNumberFormat="1" applyFont="1" applyFill="1"/>
    <xf numFmtId="174" fontId="20" fillId="2" borderId="1" xfId="0" applyNumberFormat="1" applyFont="1" applyFill="1" applyBorder="1"/>
    <xf numFmtId="0" fontId="28" fillId="0" borderId="1" xfId="0" applyFont="1" applyBorder="1" applyAlignment="1">
      <alignment horizontal="center" vertical="center" wrapText="1"/>
    </xf>
    <xf numFmtId="3" fontId="28" fillId="0" borderId="1" xfId="0" applyNumberFormat="1" applyFont="1" applyBorder="1" applyAlignment="1">
      <alignment horizontal="right" vertical="center" wrapText="1"/>
    </xf>
    <xf numFmtId="0" fontId="28" fillId="0" borderId="1" xfId="0" applyFont="1" applyBorder="1" applyAlignment="1">
      <alignment horizontal="right" vertical="center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right" vertical="center" wrapText="1"/>
    </xf>
    <xf numFmtId="0" fontId="30" fillId="0" borderId="0" xfId="0" applyFont="1" applyAlignment="1">
      <alignment horizontal="right"/>
    </xf>
    <xf numFmtId="0" fontId="28" fillId="0" borderId="1" xfId="0" applyFont="1" applyBorder="1" applyAlignment="1">
      <alignment vertical="center" wrapText="1"/>
    </xf>
    <xf numFmtId="0" fontId="34" fillId="0" borderId="1" xfId="0" applyFont="1" applyBorder="1" applyAlignment="1">
      <alignment vertical="center" wrapText="1"/>
    </xf>
    <xf numFmtId="170" fontId="28" fillId="0" borderId="1" xfId="0" applyNumberFormat="1" applyFont="1" applyBorder="1" applyAlignment="1">
      <alignment horizontal="right" vertical="center" wrapText="1"/>
    </xf>
    <xf numFmtId="0" fontId="34" fillId="0" borderId="0" xfId="0" applyFont="1" applyFill="1" applyAlignment="1">
      <alignment vertical="center" wrapText="1"/>
    </xf>
    <xf numFmtId="0" fontId="28" fillId="0" borderId="0" xfId="0" applyFont="1" applyFill="1" applyAlignment="1">
      <alignment horizontal="right" vertical="center" wrapText="1"/>
    </xf>
    <xf numFmtId="0" fontId="26" fillId="0" borderId="1" xfId="0" applyFont="1" applyFill="1" applyBorder="1" applyAlignment="1">
      <alignment horizontal="center"/>
    </xf>
    <xf numFmtId="3" fontId="26" fillId="0" borderId="1" xfId="0" applyNumberFormat="1" applyFont="1" applyFill="1" applyBorder="1"/>
    <xf numFmtId="0" fontId="23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3" fontId="34" fillId="0" borderId="1" xfId="0" applyNumberFormat="1" applyFont="1" applyBorder="1" applyAlignment="1">
      <alignment horizontal="right" vertical="center" wrapText="1"/>
    </xf>
    <xf numFmtId="0" fontId="34" fillId="0" borderId="1" xfId="0" applyFont="1" applyBorder="1" applyAlignment="1">
      <alignment horizontal="right" vertical="center" wrapText="1"/>
    </xf>
    <xf numFmtId="0" fontId="26" fillId="0" borderId="1" xfId="0" applyFont="1" applyBorder="1" applyAlignment="1">
      <alignment horizontal="center"/>
    </xf>
    <xf numFmtId="0" fontId="9" fillId="0" borderId="0" xfId="0" applyFont="1"/>
    <xf numFmtId="0" fontId="5" fillId="0" borderId="0" xfId="0" applyFont="1"/>
    <xf numFmtId="0" fontId="5" fillId="0" borderId="0" xfId="0" applyFont="1" applyFill="1"/>
    <xf numFmtId="0" fontId="33" fillId="0" borderId="0" xfId="0" applyFont="1" applyFill="1"/>
    <xf numFmtId="0" fontId="35" fillId="0" borderId="0" xfId="0" applyFont="1" applyFill="1"/>
    <xf numFmtId="0" fontId="29" fillId="0" borderId="1" xfId="0" applyFont="1" applyFill="1" applyBorder="1" applyAlignment="1">
      <alignment horizontal="center"/>
    </xf>
    <xf numFmtId="3" fontId="29" fillId="0" borderId="1" xfId="0" applyNumberFormat="1" applyFont="1" applyFill="1" applyBorder="1" applyAlignment="1">
      <alignment horizontal="center"/>
    </xf>
    <xf numFmtId="0" fontId="36" fillId="0" borderId="0" xfId="0" applyFont="1" applyFill="1"/>
    <xf numFmtId="0" fontId="37" fillId="0" borderId="1" xfId="0" applyFont="1" applyFill="1" applyBorder="1"/>
    <xf numFmtId="3" fontId="37" fillId="0" borderId="1" xfId="0" applyNumberFormat="1" applyFont="1" applyFill="1" applyBorder="1"/>
    <xf numFmtId="0" fontId="38" fillId="0" borderId="0" xfId="0" applyFont="1" applyFill="1"/>
    <xf numFmtId="0" fontId="37" fillId="0" borderId="0" xfId="0" applyFont="1" applyFill="1"/>
    <xf numFmtId="0" fontId="39" fillId="0" borderId="0" xfId="0" applyFont="1" applyFill="1"/>
    <xf numFmtId="0" fontId="40" fillId="0" borderId="0" xfId="0" applyFont="1" applyFill="1"/>
    <xf numFmtId="0" fontId="28" fillId="0" borderId="0" xfId="0" applyFont="1" applyFill="1"/>
    <xf numFmtId="0" fontId="26" fillId="0" borderId="1" xfId="0" applyFont="1" applyBorder="1"/>
    <xf numFmtId="0" fontId="29" fillId="0" borderId="1" xfId="0" applyFont="1" applyBorder="1" applyAlignment="1">
      <alignment horizontal="center"/>
    </xf>
    <xf numFmtId="10" fontId="29" fillId="0" borderId="1" xfId="0" applyNumberFormat="1" applyFont="1" applyBorder="1"/>
    <xf numFmtId="3" fontId="29" fillId="0" borderId="1" xfId="0" applyNumberFormat="1" applyFont="1" applyBorder="1"/>
    <xf numFmtId="0" fontId="20" fillId="0" borderId="0" xfId="0" applyFont="1"/>
    <xf numFmtId="0" fontId="30" fillId="0" borderId="0" xfId="0" applyFont="1"/>
    <xf numFmtId="2" fontId="30" fillId="0" borderId="1" xfId="0" applyNumberFormat="1" applyFont="1" applyFill="1" applyBorder="1" applyAlignment="1">
      <alignment horizontal="left" indent="3"/>
    </xf>
    <xf numFmtId="173" fontId="32" fillId="0" borderId="0" xfId="0" applyNumberFormat="1" applyFont="1" applyFill="1"/>
    <xf numFmtId="173" fontId="20" fillId="0" borderId="0" xfId="0" applyNumberFormat="1" applyFont="1" applyFill="1"/>
    <xf numFmtId="2" fontId="20" fillId="0" borderId="0" xfId="0" applyNumberFormat="1" applyFont="1" applyFill="1"/>
    <xf numFmtId="0" fontId="28" fillId="0" borderId="0" xfId="0" applyFont="1" applyAlignment="1">
      <alignment horizontal="right"/>
    </xf>
    <xf numFmtId="0" fontId="16" fillId="0" borderId="0" xfId="0" applyFont="1"/>
    <xf numFmtId="0" fontId="32" fillId="0" borderId="0" xfId="0" applyFont="1" applyAlignment="1">
      <alignment horizontal="right"/>
    </xf>
    <xf numFmtId="0" fontId="26" fillId="0" borderId="0" xfId="0" applyFont="1" applyFill="1" applyAlignment="1">
      <alignment horizontal="center"/>
    </xf>
    <xf numFmtId="0" fontId="1" fillId="0" borderId="0" xfId="0" applyFont="1" applyFill="1" applyAlignment="1">
      <alignment horizontal="right"/>
    </xf>
    <xf numFmtId="0" fontId="20" fillId="0" borderId="0" xfId="0" applyFont="1" applyFill="1" applyAlignment="1">
      <alignment horizontal="left" vertical="center"/>
    </xf>
    <xf numFmtId="167" fontId="26" fillId="0" borderId="0" xfId="0" applyNumberFormat="1" applyFont="1"/>
    <xf numFmtId="167" fontId="30" fillId="0" borderId="0" xfId="0" applyNumberFormat="1" applyFont="1" applyFill="1"/>
    <xf numFmtId="167" fontId="26" fillId="0" borderId="0" xfId="2" applyNumberFormat="1" applyFont="1"/>
    <xf numFmtId="0" fontId="28" fillId="0" borderId="0" xfId="0" applyFont="1"/>
    <xf numFmtId="167" fontId="28" fillId="0" borderId="0" xfId="0" applyNumberFormat="1" applyFont="1"/>
    <xf numFmtId="0" fontId="4" fillId="0" borderId="0" xfId="0" applyFont="1" applyFill="1"/>
    <xf numFmtId="0" fontId="4" fillId="0" borderId="0" xfId="0" applyFont="1" applyFill="1" applyBorder="1" applyAlignment="1"/>
    <xf numFmtId="0" fontId="1" fillId="0" borderId="0" xfId="0" applyFont="1" applyFill="1" applyBorder="1" applyAlignment="1"/>
    <xf numFmtId="170" fontId="30" fillId="0" borderId="0" xfId="0" applyNumberFormat="1" applyFont="1" applyFill="1"/>
    <xf numFmtId="0" fontId="41" fillId="0" borderId="0" xfId="0" applyFont="1"/>
    <xf numFmtId="3" fontId="42" fillId="0" borderId="1" xfId="0" applyNumberFormat="1" applyFont="1" applyBorder="1"/>
    <xf numFmtId="0" fontId="42" fillId="0" borderId="0" xfId="0" applyFont="1"/>
    <xf numFmtId="0" fontId="42" fillId="0" borderId="0" xfId="0" applyFont="1" applyAlignment="1">
      <alignment horizontal="right"/>
    </xf>
    <xf numFmtId="3" fontId="42" fillId="0" borderId="0" xfId="0" applyNumberFormat="1" applyFont="1"/>
    <xf numFmtId="9" fontId="42" fillId="0" borderId="0" xfId="0" applyNumberFormat="1" applyFont="1"/>
    <xf numFmtId="0" fontId="32" fillId="0" borderId="0" xfId="0" applyFont="1" applyFill="1"/>
    <xf numFmtId="0" fontId="43" fillId="0" borderId="0" xfId="0" applyFont="1" applyFill="1" applyAlignment="1">
      <alignment horizontal="right"/>
    </xf>
    <xf numFmtId="3" fontId="43" fillId="0" borderId="0" xfId="0" applyNumberFormat="1" applyFont="1" applyFill="1"/>
    <xf numFmtId="175" fontId="26" fillId="0" borderId="0" xfId="0" applyNumberFormat="1" applyFont="1" applyFill="1"/>
    <xf numFmtId="0" fontId="30" fillId="0" borderId="1" xfId="0" applyFont="1" applyFill="1" applyBorder="1" applyAlignment="1">
      <alignment horizontal="center"/>
    </xf>
    <xf numFmtId="0" fontId="30" fillId="0" borderId="1" xfId="0" applyFont="1" applyFill="1" applyBorder="1"/>
    <xf numFmtId="3" fontId="30" fillId="0" borderId="1" xfId="0" applyNumberFormat="1" applyFont="1" applyFill="1" applyBorder="1"/>
    <xf numFmtId="2" fontId="6" fillId="3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wrapText="1"/>
    </xf>
    <xf numFmtId="3" fontId="4" fillId="3" borderId="1" xfId="1" applyNumberFormat="1" applyFont="1" applyFill="1" applyBorder="1" applyAlignment="1">
      <alignment horizontal="center"/>
    </xf>
    <xf numFmtId="3" fontId="0" fillId="0" borderId="1" xfId="0" applyNumberFormat="1" applyBorder="1" applyAlignment="1"/>
    <xf numFmtId="2" fontId="4" fillId="3" borderId="1" xfId="1" applyNumberFormat="1" applyFont="1" applyFill="1" applyBorder="1" applyAlignment="1">
      <alignment horizontal="center"/>
    </xf>
    <xf numFmtId="0" fontId="0" fillId="0" borderId="1" xfId="0" applyBorder="1" applyAlignment="1"/>
    <xf numFmtId="0" fontId="4" fillId="3" borderId="0" xfId="0" applyFont="1" applyFill="1" applyBorder="1" applyAlignment="1">
      <alignment vertical="center"/>
    </xf>
    <xf numFmtId="0" fontId="0" fillId="0" borderId="0" xfId="0" applyAlignment="1"/>
    <xf numFmtId="0" fontId="4" fillId="3" borderId="0" xfId="0" applyFont="1" applyFill="1" applyBorder="1" applyAlignment="1">
      <alignment vertical="center" wrapText="1"/>
    </xf>
    <xf numFmtId="0" fontId="4" fillId="3" borderId="0" xfId="0" applyFont="1" applyFill="1" applyBorder="1" applyAlignment="1">
      <alignment wrapText="1"/>
    </xf>
    <xf numFmtId="0" fontId="0" fillId="0" borderId="0" xfId="0" applyAlignment="1">
      <alignment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0" fontId="25" fillId="5" borderId="1" xfId="0" applyFont="1" applyFill="1" applyBorder="1" applyAlignment="1">
      <alignment horizontal="center"/>
    </xf>
    <xf numFmtId="0" fontId="32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wrapText="1"/>
    </xf>
    <xf numFmtId="0" fontId="6" fillId="3" borderId="6" xfId="0" applyFont="1" applyFill="1" applyBorder="1" applyAlignment="1">
      <alignment horizontal="center" wrapText="1"/>
    </xf>
    <xf numFmtId="0" fontId="6" fillId="3" borderId="0" xfId="0" applyFont="1" applyFill="1" applyBorder="1" applyAlignment="1">
      <alignment horizontal="center"/>
    </xf>
    <xf numFmtId="3" fontId="28" fillId="0" borderId="1" xfId="0" applyNumberFormat="1" applyFont="1" applyBorder="1" applyAlignment="1">
      <alignment horizontal="center" vertical="center" wrapText="1"/>
    </xf>
    <xf numFmtId="10" fontId="28" fillId="0" borderId="1" xfId="0" applyNumberFormat="1" applyFont="1" applyBorder="1" applyAlignment="1">
      <alignment horizontal="center" vertical="center" wrapText="1"/>
    </xf>
    <xf numFmtId="9" fontId="28" fillId="0" borderId="1" xfId="0" applyNumberFormat="1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4" fillId="3" borderId="0" xfId="0" applyFont="1" applyFill="1" applyAlignment="1">
      <alignment wrapText="1"/>
    </xf>
    <xf numFmtId="3" fontId="4" fillId="3" borderId="1" xfId="0" applyNumberFormat="1" applyFont="1" applyFill="1" applyBorder="1" applyAlignment="1">
      <alignment horizontal="center" vertical="center" wrapText="1"/>
    </xf>
    <xf numFmtId="10" fontId="4" fillId="3" borderId="1" xfId="0" applyNumberFormat="1" applyFont="1" applyFill="1" applyBorder="1" applyAlignment="1">
      <alignment horizontal="center" vertical="center" wrapText="1"/>
    </xf>
    <xf numFmtId="9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0" fontId="4" fillId="3" borderId="1" xfId="0" applyNumberFormat="1" applyFont="1" applyFill="1" applyBorder="1" applyAlignment="1">
      <alignment horizontal="right" vertical="center" wrapText="1" indent="4"/>
    </xf>
    <xf numFmtId="3" fontId="4" fillId="3" borderId="1" xfId="0" applyNumberFormat="1" applyFont="1" applyFill="1" applyBorder="1" applyAlignment="1">
      <alignment horizontal="right" vertical="center" wrapText="1" indent="4"/>
    </xf>
    <xf numFmtId="0" fontId="4" fillId="3" borderId="1" xfId="0" applyFont="1" applyFill="1" applyBorder="1" applyAlignment="1">
      <alignment horizontal="right" vertical="center" wrapText="1" indent="4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20</xdr:row>
          <xdr:rowOff>66675</xdr:rowOff>
        </xdr:from>
        <xdr:to>
          <xdr:col>7</xdr:col>
          <xdr:colOff>180975</xdr:colOff>
          <xdr:row>23</xdr:row>
          <xdr:rowOff>66675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0C0C0" mc:Ignorable="a14" a14:legacySpreadsheetColorIndex="22">
                <a:alpha val="25000"/>
              </a:srgbClr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342900</xdr:colOff>
          <xdr:row>13</xdr:row>
          <xdr:rowOff>0</xdr:rowOff>
        </xdr:from>
        <xdr:to>
          <xdr:col>4</xdr:col>
          <xdr:colOff>238125</xdr:colOff>
          <xdr:row>14</xdr:row>
          <xdr:rowOff>133350</xdr:rowOff>
        </xdr:to>
        <xdr:sp macro="" textlink="">
          <xdr:nvSpPr>
            <xdr:cNvPr id="15362" name="Object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6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0C0C0" mc:Ignorable="a14" a14:legacySpreadsheetColorIndex="22">
                <a:alpha val="10001"/>
              </a:srgbClr>
            </a:solidFill>
            <a:ln w="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276225</xdr:colOff>
          <xdr:row>13</xdr:row>
          <xdr:rowOff>0</xdr:rowOff>
        </xdr:from>
        <xdr:to>
          <xdr:col>9</xdr:col>
          <xdr:colOff>447675</xdr:colOff>
          <xdr:row>14</xdr:row>
          <xdr:rowOff>133350</xdr:rowOff>
        </xdr:to>
        <xdr:sp macro="" textlink="">
          <xdr:nvSpPr>
            <xdr:cNvPr id="15363" name="Object 3" hidden="1">
              <a:extLst>
                <a:ext uri="{63B3BB69-23CF-44E3-9099-C40C66FF867C}">
                  <a14:compatExt spid="_x0000_s15363"/>
                </a:ext>
                <a:ext uri="{FF2B5EF4-FFF2-40B4-BE49-F238E27FC236}">
                  <a16:creationId xmlns:a16="http://schemas.microsoft.com/office/drawing/2014/main" id="{00000000-0008-0000-0600-00000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0C0C0" mc:Ignorable="a14" a14:legacySpreadsheetColorIndex="22">
                <a:alpha val="10001"/>
              </a:srgbClr>
            </a:solidFill>
            <a:ln w="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image" Target="../media/image3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A59FF-A44D-4446-A841-33AD054B6D82}">
  <dimension ref="A1:BW193"/>
  <sheetViews>
    <sheetView tabSelected="1" zoomScale="120" zoomScaleNormal="120" workbookViewId="0"/>
  </sheetViews>
  <sheetFormatPr defaultColWidth="9.140625" defaultRowHeight="15.75" customHeight="1" x14ac:dyDescent="0.25"/>
  <cols>
    <col min="1" max="12" width="9.140625" style="4" customWidth="1"/>
    <col min="13" max="13" width="9.140625" customWidth="1"/>
    <col min="76" max="16384" width="9.140625" style="4"/>
  </cols>
  <sheetData>
    <row r="1" spans="1:75" ht="15.75" customHeight="1" x14ac:dyDescent="0.3">
      <c r="A1" s="44" t="s">
        <v>38</v>
      </c>
      <c r="B1" s="45"/>
      <c r="C1" s="11" t="s">
        <v>23</v>
      </c>
      <c r="D1" s="13"/>
      <c r="E1" s="45"/>
      <c r="F1" s="45"/>
      <c r="G1" s="45"/>
      <c r="H1" s="45"/>
      <c r="I1" s="45"/>
      <c r="J1" s="45"/>
      <c r="K1" s="45"/>
      <c r="L1" s="46"/>
    </row>
    <row r="2" spans="1:75" ht="15.75" customHeight="1" x14ac:dyDescent="0.3">
      <c r="A2" s="44"/>
      <c r="B2" s="45"/>
      <c r="C2" s="13"/>
      <c r="D2" s="13"/>
      <c r="E2" s="45"/>
      <c r="F2" s="45"/>
      <c r="G2" s="45"/>
      <c r="H2" s="45"/>
      <c r="I2" s="45"/>
      <c r="J2" s="45"/>
      <c r="K2" s="45"/>
      <c r="L2" s="46"/>
    </row>
    <row r="3" spans="1:75" ht="15.75" customHeight="1" x14ac:dyDescent="0.25">
      <c r="A3" s="222" t="s">
        <v>59</v>
      </c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</row>
    <row r="4" spans="1:75" ht="15.75" customHeight="1" x14ac:dyDescent="0.25">
      <c r="A4" s="222" t="s">
        <v>176</v>
      </c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</row>
    <row r="5" spans="1:75" ht="15.75" customHeight="1" x14ac:dyDescent="0.25">
      <c r="A5" s="32"/>
      <c r="B5" s="47"/>
      <c r="C5" s="47"/>
      <c r="D5" s="47"/>
      <c r="E5" s="47"/>
      <c r="F5" s="47"/>
      <c r="G5" s="47"/>
      <c r="H5" s="47"/>
      <c r="I5" s="47"/>
      <c r="J5" s="47"/>
      <c r="K5" s="47"/>
      <c r="L5" s="48"/>
    </row>
    <row r="6" spans="1:75" ht="15.75" customHeight="1" x14ac:dyDescent="0.25">
      <c r="A6" s="47" t="s">
        <v>39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8"/>
    </row>
    <row r="7" spans="1:75" ht="15.75" customHeight="1" x14ac:dyDescent="0.25">
      <c r="A7" s="100" t="s">
        <v>40</v>
      </c>
      <c r="B7" s="57"/>
      <c r="C7" s="18">
        <v>300</v>
      </c>
      <c r="D7" s="20"/>
      <c r="E7" s="47"/>
      <c r="F7" s="47"/>
      <c r="G7" s="47"/>
      <c r="H7" s="47"/>
      <c r="I7" s="47"/>
      <c r="J7" s="47"/>
      <c r="K7" s="47"/>
      <c r="L7" s="48"/>
    </row>
    <row r="8" spans="1:75" ht="15.75" customHeight="1" x14ac:dyDescent="0.25">
      <c r="A8" s="100" t="s">
        <v>41</v>
      </c>
      <c r="B8" s="57"/>
      <c r="C8" s="18">
        <v>1200</v>
      </c>
      <c r="D8" s="20"/>
      <c r="E8" s="47"/>
      <c r="F8" s="47"/>
      <c r="G8" s="47"/>
      <c r="H8" s="47"/>
      <c r="I8" s="47"/>
      <c r="J8" s="47"/>
      <c r="K8" s="47"/>
      <c r="L8" s="48"/>
    </row>
    <row r="9" spans="1:75" ht="15.75" customHeight="1" x14ac:dyDescent="0.25">
      <c r="A9" s="47"/>
      <c r="B9" s="33"/>
      <c r="C9" s="49"/>
      <c r="D9" s="50"/>
      <c r="E9" s="47"/>
      <c r="F9" s="47"/>
      <c r="G9" s="47"/>
      <c r="H9" s="47"/>
      <c r="I9" s="47"/>
      <c r="J9" s="47"/>
      <c r="K9" s="47"/>
      <c r="L9" s="48"/>
    </row>
    <row r="10" spans="1:75" ht="15.75" customHeight="1" x14ac:dyDescent="0.25">
      <c r="A10" s="47" t="s">
        <v>42</v>
      </c>
      <c r="B10" s="33"/>
      <c r="C10" s="49"/>
      <c r="D10" s="50"/>
      <c r="E10" s="47"/>
      <c r="F10" s="47"/>
      <c r="G10" s="47"/>
      <c r="H10" s="47"/>
      <c r="I10" s="47"/>
      <c r="J10" s="47"/>
      <c r="K10" s="47"/>
      <c r="L10" s="48"/>
    </row>
    <row r="11" spans="1:75" ht="15.75" customHeight="1" x14ac:dyDescent="0.25">
      <c r="A11" s="56" t="s">
        <v>43</v>
      </c>
      <c r="B11" s="57"/>
      <c r="C11" s="58">
        <v>4.2869999999999999</v>
      </c>
      <c r="D11" s="50"/>
      <c r="E11" s="47"/>
      <c r="F11" s="47"/>
      <c r="G11" s="47"/>
      <c r="H11" s="47"/>
      <c r="I11" s="47"/>
      <c r="J11" s="47"/>
      <c r="K11" s="47"/>
      <c r="L11" s="48"/>
    </row>
    <row r="12" spans="1:75" ht="15.75" customHeight="1" x14ac:dyDescent="0.25">
      <c r="A12" s="56" t="s">
        <v>44</v>
      </c>
      <c r="B12" s="57"/>
      <c r="C12" s="58">
        <v>1.6830000000000001</v>
      </c>
      <c r="D12" s="50"/>
      <c r="E12" s="47"/>
      <c r="F12" s="47"/>
      <c r="G12" s="47"/>
      <c r="H12" s="47"/>
      <c r="I12" s="47"/>
      <c r="J12" s="47"/>
      <c r="K12" s="47"/>
      <c r="L12" s="48"/>
    </row>
    <row r="13" spans="1:75" ht="15.75" customHeight="1" x14ac:dyDescent="0.25">
      <c r="A13" s="47"/>
      <c r="B13" s="33"/>
      <c r="C13" s="49"/>
      <c r="D13" s="50"/>
      <c r="E13" s="47"/>
      <c r="F13" s="47"/>
      <c r="G13" s="47"/>
      <c r="H13" s="47"/>
      <c r="I13" s="47"/>
      <c r="J13" s="47"/>
      <c r="K13" s="47"/>
      <c r="L13" s="48"/>
    </row>
    <row r="14" spans="1:75" ht="15.75" customHeight="1" x14ac:dyDescent="0.25">
      <c r="A14" s="3" t="s">
        <v>45</v>
      </c>
      <c r="B14" s="3" t="s">
        <v>47</v>
      </c>
      <c r="C14" s="3"/>
      <c r="D14" s="3"/>
      <c r="E14" s="3"/>
      <c r="F14" s="3"/>
      <c r="G14" s="47"/>
      <c r="H14" s="47"/>
      <c r="I14" s="47"/>
      <c r="J14" s="47"/>
      <c r="K14" s="47"/>
      <c r="L14" s="48"/>
    </row>
    <row r="15" spans="1:75" s="5" customFormat="1" ht="15.75" customHeight="1" x14ac:dyDescent="0.25">
      <c r="A15" s="11"/>
      <c r="B15" s="11" t="s">
        <v>46</v>
      </c>
      <c r="C15" s="11"/>
      <c r="D15" s="10"/>
      <c r="E15" s="10"/>
      <c r="F15" s="10"/>
      <c r="G15" s="10"/>
      <c r="H15" s="3"/>
      <c r="I15" s="3"/>
      <c r="J15" s="1"/>
      <c r="K15" s="47"/>
      <c r="L15" s="48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</row>
    <row r="16" spans="1:75" s="5" customFormat="1" ht="15.7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</row>
    <row r="17" spans="1:75" s="5" customFormat="1" ht="15.75" customHeight="1" x14ac:dyDescent="0.25">
      <c r="A17" s="122" t="s">
        <v>179</v>
      </c>
      <c r="B17" s="122">
        <f>(LN((C8/C7)^2+1))^0.5</f>
        <v>1.6832151805566085</v>
      </c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</row>
    <row r="18" spans="1:75" s="5" customFormat="1" ht="15.75" customHeight="1" x14ac:dyDescent="0.25">
      <c r="A18" s="122" t="s">
        <v>180</v>
      </c>
      <c r="B18" s="122">
        <f>LN(C7)-B17^2/2</f>
        <v>4.2871758026280933</v>
      </c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</row>
    <row r="19" spans="1:75" s="5" customFormat="1" ht="15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</row>
    <row r="20" spans="1:75" ht="15.75" customHeight="1" x14ac:dyDescent="0.25">
      <c r="A20" s="47" t="s">
        <v>48</v>
      </c>
      <c r="B20" s="47"/>
      <c r="C20" s="37"/>
      <c r="D20" s="47"/>
      <c r="E20" s="47"/>
      <c r="F20" s="47"/>
      <c r="G20" s="47"/>
      <c r="H20" s="47"/>
      <c r="I20" s="47"/>
      <c r="J20" s="47"/>
      <c r="K20" s="51"/>
      <c r="L20" s="47"/>
    </row>
    <row r="21" spans="1:75" ht="15.75" customHeight="1" x14ac:dyDescent="0.25">
      <c r="A21" s="47"/>
      <c r="B21" s="47"/>
      <c r="C21" s="47"/>
      <c r="D21" s="47"/>
      <c r="E21" s="47"/>
      <c r="F21" s="47"/>
      <c r="G21" s="47"/>
      <c r="H21" s="47"/>
      <c r="I21" s="47"/>
      <c r="J21" s="47"/>
      <c r="K21" s="52"/>
      <c r="L21" s="47"/>
    </row>
    <row r="22" spans="1:75" ht="15.75" customHeight="1" x14ac:dyDescent="0.25">
      <c r="A22" s="47"/>
      <c r="B22" s="47"/>
      <c r="C22" s="39"/>
      <c r="D22" s="47"/>
      <c r="E22" s="47"/>
      <c r="F22" s="47"/>
      <c r="G22" s="47"/>
      <c r="H22" s="47"/>
      <c r="I22" s="47"/>
      <c r="J22" s="47"/>
      <c r="K22" s="52"/>
      <c r="L22" s="47"/>
    </row>
    <row r="23" spans="1:75" ht="15.75" customHeight="1" x14ac:dyDescent="0.25">
      <c r="A23" s="47"/>
      <c r="B23" s="47"/>
      <c r="C23" s="47"/>
      <c r="D23" s="47"/>
      <c r="E23" s="47"/>
      <c r="F23" s="47"/>
      <c r="G23" s="47"/>
      <c r="H23" s="47"/>
      <c r="I23" s="47"/>
      <c r="J23" s="47"/>
      <c r="K23" s="40"/>
      <c r="L23" s="40"/>
    </row>
    <row r="24" spans="1:75" ht="15.75" customHeight="1" x14ac:dyDescent="0.25">
      <c r="A24" s="47" t="s">
        <v>49</v>
      </c>
      <c r="B24" s="47"/>
      <c r="C24" s="47"/>
      <c r="D24" s="47"/>
      <c r="E24" s="47"/>
      <c r="F24" s="47"/>
      <c r="G24" s="47"/>
      <c r="H24" s="47"/>
      <c r="I24" s="47"/>
      <c r="J24" s="47"/>
      <c r="K24" s="51"/>
      <c r="L24" s="51"/>
    </row>
    <row r="25" spans="1:75" ht="15.75" customHeight="1" x14ac:dyDescent="0.25">
      <c r="A25" s="47" t="s">
        <v>165</v>
      </c>
      <c r="B25" s="41"/>
      <c r="C25" s="42"/>
      <c r="D25" s="47"/>
      <c r="E25" s="47"/>
      <c r="F25" s="47"/>
      <c r="G25" s="47"/>
      <c r="H25" s="47"/>
      <c r="I25" s="47"/>
      <c r="J25" s="47"/>
      <c r="K25" s="47"/>
      <c r="L25" s="53"/>
    </row>
    <row r="26" spans="1:75" ht="15.75" customHeight="1" x14ac:dyDescent="0.25">
      <c r="A26" s="47" t="s">
        <v>50</v>
      </c>
      <c r="B26" s="41"/>
      <c r="C26" s="42"/>
      <c r="D26" s="47"/>
      <c r="E26" s="47"/>
      <c r="F26" s="47"/>
      <c r="G26" s="47"/>
      <c r="H26" s="47"/>
      <c r="I26" s="47"/>
      <c r="J26" s="47"/>
      <c r="K26" s="47"/>
      <c r="L26" s="48"/>
    </row>
    <row r="27" spans="1:75" ht="15.75" customHeight="1" x14ac:dyDescent="0.25">
      <c r="A27" s="47"/>
      <c r="B27" s="41"/>
      <c r="C27" s="42"/>
      <c r="D27" s="47"/>
      <c r="E27" s="47"/>
      <c r="F27" s="47"/>
      <c r="G27" s="47"/>
      <c r="H27" s="47"/>
      <c r="I27" s="47"/>
      <c r="J27" s="47"/>
      <c r="K27" s="47"/>
      <c r="L27" s="48"/>
    </row>
    <row r="28" spans="1:75" ht="32.25" customHeight="1" x14ac:dyDescent="0.25">
      <c r="A28" s="47"/>
      <c r="B28" s="25" t="s">
        <v>51</v>
      </c>
      <c r="C28" s="216" t="s">
        <v>52</v>
      </c>
      <c r="D28" s="217"/>
      <c r="E28" s="47"/>
      <c r="F28" s="47"/>
      <c r="G28" s="47"/>
      <c r="H28" s="47"/>
      <c r="I28" s="47"/>
      <c r="J28" s="47"/>
      <c r="K28" s="47"/>
      <c r="L28" s="48"/>
    </row>
    <row r="29" spans="1:75" ht="15.75" customHeight="1" x14ac:dyDescent="0.25">
      <c r="A29" s="47"/>
      <c r="B29" s="60">
        <v>500</v>
      </c>
      <c r="C29" s="220">
        <v>1</v>
      </c>
      <c r="D29" s="221"/>
      <c r="E29" s="47"/>
      <c r="F29" s="47"/>
      <c r="G29" s="47"/>
      <c r="H29" s="47"/>
      <c r="I29" s="47"/>
      <c r="J29" s="47"/>
      <c r="K29" s="47"/>
      <c r="L29" s="48"/>
    </row>
    <row r="30" spans="1:75" ht="15.75" customHeight="1" x14ac:dyDescent="0.25">
      <c r="A30" s="47"/>
      <c r="B30" s="60">
        <v>1000</v>
      </c>
      <c r="C30" s="220">
        <v>1.28</v>
      </c>
      <c r="D30" s="221"/>
      <c r="E30" s="47"/>
      <c r="F30" s="47"/>
      <c r="G30" s="47"/>
      <c r="H30" s="47"/>
      <c r="I30" s="47"/>
      <c r="J30" s="47"/>
      <c r="K30" s="47"/>
      <c r="L30" s="48"/>
    </row>
    <row r="31" spans="1:75" ht="15.75" customHeight="1" x14ac:dyDescent="0.25">
      <c r="A31" s="47"/>
      <c r="B31" s="60">
        <v>1500</v>
      </c>
      <c r="C31" s="220">
        <v>1.44</v>
      </c>
      <c r="D31" s="221"/>
      <c r="E31" s="47"/>
      <c r="F31" s="47"/>
      <c r="G31" s="47"/>
      <c r="H31" s="47"/>
      <c r="I31" s="47"/>
      <c r="J31" s="47"/>
      <c r="K31" s="47"/>
      <c r="L31" s="48"/>
    </row>
    <row r="32" spans="1:75" ht="15.75" customHeight="1" x14ac:dyDescent="0.25">
      <c r="A32" s="47"/>
      <c r="B32" s="60">
        <v>2000</v>
      </c>
      <c r="C32" s="220">
        <v>1.53</v>
      </c>
      <c r="D32" s="221"/>
      <c r="E32" s="47"/>
      <c r="F32" s="47"/>
      <c r="G32" s="47"/>
      <c r="H32" s="47"/>
      <c r="I32" s="47"/>
      <c r="J32" s="47"/>
      <c r="K32" s="47"/>
      <c r="L32" s="48"/>
    </row>
    <row r="33" spans="1:12" ht="15.75" customHeight="1" x14ac:dyDescent="0.25">
      <c r="A33" s="47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8"/>
    </row>
    <row r="34" spans="1:12" ht="15.75" customHeight="1" x14ac:dyDescent="0.25">
      <c r="A34" s="3" t="s">
        <v>0</v>
      </c>
      <c r="B34" s="3" t="s">
        <v>146</v>
      </c>
      <c r="C34" s="47"/>
      <c r="D34" s="47"/>
      <c r="E34" s="47"/>
      <c r="F34" s="47"/>
      <c r="G34" s="47"/>
      <c r="H34" s="47"/>
      <c r="I34" s="47"/>
      <c r="J34" s="47"/>
      <c r="K34" s="47"/>
      <c r="L34" s="48"/>
    </row>
    <row r="35" spans="1:12" ht="15.75" customHeight="1" x14ac:dyDescent="0.25">
      <c r="A35" s="11"/>
      <c r="B35" s="11" t="s">
        <v>46</v>
      </c>
      <c r="C35" s="11"/>
      <c r="D35" s="10"/>
      <c r="E35" s="10"/>
      <c r="F35" s="10"/>
      <c r="G35" s="10"/>
      <c r="H35" s="3"/>
      <c r="I35" s="3"/>
      <c r="J35" s="1"/>
      <c r="K35" s="47"/>
      <c r="L35" s="48"/>
    </row>
    <row r="36" spans="1:12" ht="15.75" customHeight="1" x14ac:dyDescent="0.25">
      <c r="A36"/>
      <c r="B36"/>
      <c r="C36"/>
      <c r="D36"/>
      <c r="E36"/>
      <c r="F36"/>
      <c r="G36"/>
      <c r="H36"/>
      <c r="I36"/>
      <c r="J36"/>
      <c r="K36"/>
      <c r="L36"/>
    </row>
    <row r="37" spans="1:12" ht="15.75" customHeight="1" x14ac:dyDescent="0.25">
      <c r="A37" s="108"/>
      <c r="B37" s="108" t="s">
        <v>181</v>
      </c>
      <c r="C37" s="108" t="s">
        <v>182</v>
      </c>
      <c r="D37"/>
      <c r="E37"/>
      <c r="F37"/>
      <c r="G37"/>
      <c r="H37"/>
      <c r="I37"/>
      <c r="J37"/>
      <c r="K37"/>
      <c r="L37"/>
    </row>
    <row r="38" spans="1:12" ht="15.75" customHeight="1" x14ac:dyDescent="0.25">
      <c r="A38" s="108"/>
      <c r="B38" s="108">
        <v>500</v>
      </c>
      <c r="C38" s="108">
        <f>EXP($C$11+($C$12^2)/2)*_xlfn.NORM.S.DIST((LN(B38)-$C$11-$C$12^2)/$C$12,TRUE)+B38*(1-_xlfn.NORM.S.DIST((LN(B38)-$C$11)/$C$12,TRUE))</f>
        <v>151.59119202513781</v>
      </c>
      <c r="D38"/>
      <c r="E38"/>
      <c r="F38"/>
      <c r="G38"/>
      <c r="H38"/>
      <c r="I38"/>
      <c r="J38"/>
      <c r="K38"/>
      <c r="L38"/>
    </row>
    <row r="39" spans="1:12" ht="15.75" customHeight="1" x14ac:dyDescent="0.25">
      <c r="A39" s="108"/>
      <c r="B39" s="108">
        <v>1500</v>
      </c>
      <c r="C39" s="108">
        <f>EXP($C$11+($C$12^2)/2)*_xlfn.NORM.S.DIST((LN(B39)-$C$11-$C$12^2)/$C$12,TRUE)+B39*(1-_xlfn.NORM.S.DIST((LN(B39)-$C$11)/$C$12,TRUE))</f>
        <v>217.77792565600814</v>
      </c>
      <c r="D39"/>
      <c r="E39"/>
      <c r="F39"/>
      <c r="G39"/>
      <c r="H39"/>
      <c r="I39"/>
      <c r="J39"/>
      <c r="K39"/>
      <c r="L39"/>
    </row>
    <row r="40" spans="1:12" ht="15.75" customHeight="1" x14ac:dyDescent="0.25">
      <c r="A40" s="108"/>
      <c r="B40" s="108"/>
      <c r="C40" s="108"/>
      <c r="D40"/>
      <c r="E40"/>
      <c r="F40"/>
      <c r="G40"/>
      <c r="H40"/>
      <c r="I40"/>
      <c r="J40"/>
      <c r="K40"/>
      <c r="L40"/>
    </row>
    <row r="41" spans="1:12" ht="15.75" customHeight="1" x14ac:dyDescent="0.25">
      <c r="A41" s="122"/>
      <c r="B41" s="120" t="s">
        <v>183</v>
      </c>
      <c r="C41" s="123">
        <f>C39/C38</f>
        <v>1.4366133199869213</v>
      </c>
      <c r="D41"/>
      <c r="E41"/>
      <c r="F41"/>
      <c r="G41"/>
      <c r="H41"/>
      <c r="I41"/>
      <c r="J41"/>
      <c r="K41"/>
      <c r="L41"/>
    </row>
    <row r="42" spans="1:12" ht="15.75" customHeight="1" x14ac:dyDescent="0.25">
      <c r="A42"/>
      <c r="B42"/>
      <c r="C42"/>
      <c r="D42"/>
      <c r="E42"/>
      <c r="F42"/>
      <c r="G42"/>
      <c r="H42"/>
      <c r="I42"/>
      <c r="J42"/>
      <c r="K42"/>
      <c r="L42"/>
    </row>
    <row r="43" spans="1:12" ht="15.75" customHeight="1" x14ac:dyDescent="0.25">
      <c r="A43" s="47" t="s">
        <v>53</v>
      </c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8"/>
    </row>
    <row r="44" spans="1:12" ht="15.75" customHeight="1" x14ac:dyDescent="0.25">
      <c r="A44" s="47" t="s">
        <v>54</v>
      </c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8"/>
    </row>
    <row r="45" spans="1:12" ht="15.75" customHeight="1" x14ac:dyDescent="0.25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8"/>
    </row>
    <row r="46" spans="1:12" ht="30.75" customHeight="1" x14ac:dyDescent="0.25">
      <c r="A46" s="47"/>
      <c r="B46" s="47"/>
      <c r="C46" s="216" t="s">
        <v>56</v>
      </c>
      <c r="D46" s="217"/>
      <c r="E46" s="216" t="s">
        <v>55</v>
      </c>
      <c r="F46" s="217"/>
      <c r="G46" s="216" t="s">
        <v>51</v>
      </c>
      <c r="H46" s="217"/>
      <c r="I46" s="47"/>
      <c r="J46" s="47"/>
      <c r="K46" s="47"/>
      <c r="L46" s="48"/>
    </row>
    <row r="47" spans="1:12" ht="15.75" customHeight="1" x14ac:dyDescent="0.25">
      <c r="A47" s="47"/>
      <c r="B47" s="47"/>
      <c r="C47" s="218">
        <v>2000</v>
      </c>
      <c r="D47" s="219"/>
      <c r="E47" s="218">
        <v>0</v>
      </c>
      <c r="F47" s="219"/>
      <c r="G47" s="218">
        <v>1000</v>
      </c>
      <c r="H47" s="219"/>
      <c r="I47" s="47"/>
      <c r="J47" s="47"/>
      <c r="K47" s="47"/>
      <c r="L47" s="48"/>
    </row>
    <row r="48" spans="1:12" ht="15.75" customHeight="1" x14ac:dyDescent="0.25">
      <c r="A48" s="47"/>
      <c r="B48" s="47"/>
      <c r="C48" s="218">
        <v>2500</v>
      </c>
      <c r="D48" s="219"/>
      <c r="E48" s="218">
        <v>0</v>
      </c>
      <c r="F48" s="219"/>
      <c r="G48" s="218">
        <v>1500</v>
      </c>
      <c r="H48" s="219"/>
      <c r="I48" s="47"/>
      <c r="J48" s="47"/>
      <c r="K48" s="47"/>
      <c r="L48" s="48"/>
    </row>
    <row r="49" spans="1:12" ht="15.75" customHeight="1" x14ac:dyDescent="0.25">
      <c r="A49" s="47"/>
      <c r="B49" s="47"/>
      <c r="C49" s="218">
        <v>4000</v>
      </c>
      <c r="D49" s="219"/>
      <c r="E49" s="218">
        <v>500</v>
      </c>
      <c r="F49" s="219"/>
      <c r="G49" s="218">
        <v>1000</v>
      </c>
      <c r="H49" s="219"/>
      <c r="I49" s="47"/>
      <c r="J49" s="47"/>
      <c r="K49" s="47"/>
      <c r="L49" s="48"/>
    </row>
    <row r="50" spans="1:12" ht="15.75" customHeight="1" x14ac:dyDescent="0.25">
      <c r="A50" s="47"/>
      <c r="B50" s="47"/>
      <c r="C50" s="218">
        <v>4500</v>
      </c>
      <c r="D50" s="219"/>
      <c r="E50" s="218">
        <v>500</v>
      </c>
      <c r="F50" s="219"/>
      <c r="G50" s="218">
        <v>1500</v>
      </c>
      <c r="H50" s="219"/>
      <c r="I50" s="47"/>
      <c r="J50" s="47"/>
      <c r="K50" s="47"/>
      <c r="L50" s="48"/>
    </row>
    <row r="51" spans="1:12" ht="15.75" customHeight="1" x14ac:dyDescent="0.25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8"/>
    </row>
    <row r="52" spans="1:12" ht="15.75" customHeight="1" x14ac:dyDescent="0.25">
      <c r="A52" s="47" t="s">
        <v>57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8"/>
    </row>
    <row r="53" spans="1:12" ht="15.75" customHeight="1" x14ac:dyDescent="0.25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8"/>
    </row>
    <row r="54" spans="1:12" ht="15.75" customHeight="1" x14ac:dyDescent="0.25">
      <c r="A54" s="3" t="s">
        <v>2</v>
      </c>
      <c r="B54" s="47" t="s">
        <v>58</v>
      </c>
      <c r="C54" s="47"/>
      <c r="D54" s="47"/>
      <c r="E54" s="47"/>
      <c r="F54" s="47"/>
      <c r="G54" s="47"/>
      <c r="H54" s="47"/>
      <c r="I54" s="47"/>
      <c r="J54" s="47"/>
      <c r="K54" s="47"/>
      <c r="L54" s="48"/>
    </row>
    <row r="55" spans="1:12" ht="15.75" customHeight="1" x14ac:dyDescent="0.25">
      <c r="A55" s="11"/>
      <c r="B55" s="11" t="s">
        <v>46</v>
      </c>
      <c r="C55" s="11"/>
      <c r="D55" s="10"/>
      <c r="E55" s="10"/>
      <c r="F55" s="10"/>
      <c r="G55" s="10"/>
      <c r="H55" s="3"/>
      <c r="I55" s="3"/>
      <c r="J55" s="1"/>
      <c r="K55" s="47"/>
      <c r="L55" s="48"/>
    </row>
    <row r="56" spans="1:12" customFormat="1" ht="15.75" customHeight="1" x14ac:dyDescent="0.25"/>
    <row r="57" spans="1:12" customFormat="1" ht="28.5" customHeight="1" x14ac:dyDescent="0.25">
      <c r="A57" s="110" t="s">
        <v>51</v>
      </c>
      <c r="B57" s="111" t="s">
        <v>184</v>
      </c>
      <c r="C57" s="197"/>
      <c r="D57" s="111" t="s">
        <v>56</v>
      </c>
      <c r="E57" s="111" t="s">
        <v>55</v>
      </c>
      <c r="F57" s="111" t="s">
        <v>51</v>
      </c>
      <c r="G57" s="111" t="s">
        <v>185</v>
      </c>
      <c r="H57" s="111" t="s">
        <v>186</v>
      </c>
      <c r="I57" s="203"/>
      <c r="J57" s="203"/>
      <c r="K57" s="203"/>
    </row>
    <row r="58" spans="1:12" customFormat="1" ht="15.75" customHeight="1" x14ac:dyDescent="0.25">
      <c r="A58" s="112">
        <v>0</v>
      </c>
      <c r="B58" s="113">
        <v>0</v>
      </c>
      <c r="C58" s="197"/>
      <c r="D58" s="114">
        <f>C47</f>
        <v>2000</v>
      </c>
      <c r="E58" s="114">
        <f>E47</f>
        <v>0</v>
      </c>
      <c r="F58" s="115">
        <f>G47</f>
        <v>1000</v>
      </c>
      <c r="G58" s="113">
        <f>(VLOOKUP(MIN(E58+F58,E58+$B$65),$A$58:$B$62,2)-VLOOKUP(MIN(E58+F58,E58+$A$65),$A$58:$B$62,2))/(VLOOKUP(E58+F58,$A$58:$B$62,2)-VLOOKUP(E58,$A$58:$B$62,2))</f>
        <v>0.21875000000000003</v>
      </c>
      <c r="H58" s="204">
        <f>G58*D58</f>
        <v>437.50000000000006</v>
      </c>
      <c r="I58" s="203"/>
      <c r="J58" s="203"/>
      <c r="K58" s="203"/>
    </row>
    <row r="59" spans="1:12" customFormat="1" ht="15.75" customHeight="1" x14ac:dyDescent="0.25">
      <c r="A59" s="112">
        <f t="shared" ref="A59:B62" si="0">B29</f>
        <v>500</v>
      </c>
      <c r="B59" s="113">
        <f t="shared" si="0"/>
        <v>1</v>
      </c>
      <c r="C59" s="197"/>
      <c r="D59" s="114">
        <f>C48</f>
        <v>2500</v>
      </c>
      <c r="E59" s="114">
        <f>E48</f>
        <v>0</v>
      </c>
      <c r="F59" s="115">
        <f>G48</f>
        <v>1500</v>
      </c>
      <c r="G59" s="113">
        <f>(VLOOKUP(MIN(E59+F59,E59+$B$65),$A$58:$B$62,2)-VLOOKUP(MIN(E59+F59,E59+$A$65),$A$58:$B$62,2))/(VLOOKUP(E59+F59,$A$58:$B$62,2)-VLOOKUP(E59,$A$58:$B$62,2))</f>
        <v>0.30555555555555552</v>
      </c>
      <c r="H59" s="204">
        <f>G59*D59</f>
        <v>763.8888888888888</v>
      </c>
      <c r="I59" s="203"/>
      <c r="J59" s="203"/>
      <c r="K59" s="203"/>
    </row>
    <row r="60" spans="1:12" customFormat="1" ht="15.75" customHeight="1" x14ac:dyDescent="0.25">
      <c r="A60" s="112">
        <f t="shared" si="0"/>
        <v>1000</v>
      </c>
      <c r="B60" s="113">
        <f t="shared" si="0"/>
        <v>1.28</v>
      </c>
      <c r="C60" s="197"/>
      <c r="D60" s="114">
        <f>C49</f>
        <v>4000</v>
      </c>
      <c r="E60" s="114">
        <f>E49</f>
        <v>500</v>
      </c>
      <c r="F60" s="115">
        <f>G49</f>
        <v>1000</v>
      </c>
      <c r="G60" s="113">
        <f>(VLOOKUP(MIN(E60+F60,E60+$B$65),$A$58:$B$62,2)-VLOOKUP(MIN(E60+F60,E60+$A$65),$A$58:$B$62,2))/(VLOOKUP(E60+F60,$A$58:$B$62,2)-VLOOKUP(E60,$A$58:$B$62,2))</f>
        <v>0.36363636363636348</v>
      </c>
      <c r="H60" s="204">
        <f>G60*D60</f>
        <v>1454.5454545454538</v>
      </c>
      <c r="I60" s="203"/>
      <c r="J60" s="203"/>
      <c r="K60" s="203"/>
    </row>
    <row r="61" spans="1:12" customFormat="1" ht="15.75" customHeight="1" x14ac:dyDescent="0.25">
      <c r="A61" s="112">
        <f t="shared" si="0"/>
        <v>1500</v>
      </c>
      <c r="B61" s="113">
        <f t="shared" si="0"/>
        <v>1.44</v>
      </c>
      <c r="C61" s="197"/>
      <c r="D61" s="114">
        <f>C50</f>
        <v>4500</v>
      </c>
      <c r="E61" s="114">
        <f>E50</f>
        <v>500</v>
      </c>
      <c r="F61" s="115">
        <f>G50</f>
        <v>1500</v>
      </c>
      <c r="G61" s="113">
        <f>(VLOOKUP(MIN(E61+F61,E61+$B$65),$A$58:$B$62,2)-VLOOKUP(MIN(E61+F61,E61+$A$65),$A$58:$B$62,2))/(VLOOKUP(E61+F61,$A$58:$B$62,2)-VLOOKUP(E61,$A$58:$B$62,2))</f>
        <v>0.47169811320754712</v>
      </c>
      <c r="H61" s="204">
        <f>G61*D61</f>
        <v>2122.6415094339623</v>
      </c>
      <c r="I61" s="203"/>
      <c r="J61" s="203"/>
      <c r="K61" s="203"/>
    </row>
    <row r="62" spans="1:12" customFormat="1" ht="15.75" customHeight="1" x14ac:dyDescent="0.25">
      <c r="A62" s="112">
        <f t="shared" si="0"/>
        <v>2000</v>
      </c>
      <c r="B62" s="113">
        <f t="shared" si="0"/>
        <v>1.53</v>
      </c>
      <c r="C62" s="197"/>
      <c r="D62" s="205"/>
      <c r="E62" s="205"/>
      <c r="F62" s="205"/>
      <c r="G62" s="206" t="s">
        <v>118</v>
      </c>
      <c r="H62" s="207">
        <f>SUM(H58:H61)</f>
        <v>4778.5758528683054</v>
      </c>
      <c r="I62" s="203"/>
      <c r="J62" s="203"/>
      <c r="K62" s="203"/>
    </row>
    <row r="63" spans="1:12" customFormat="1" ht="15.75" customHeight="1" x14ac:dyDescent="0.25">
      <c r="A63" s="197"/>
      <c r="B63" s="197"/>
      <c r="C63" s="197"/>
      <c r="D63" s="197"/>
      <c r="E63" s="197"/>
      <c r="F63" s="205"/>
      <c r="G63" s="206" t="s">
        <v>4</v>
      </c>
      <c r="H63" s="208">
        <v>0.55000000000000004</v>
      </c>
      <c r="I63" s="203"/>
      <c r="J63" s="203"/>
      <c r="K63" s="203"/>
    </row>
    <row r="64" spans="1:12" customFormat="1" ht="38.25" customHeight="1" x14ac:dyDescent="0.25">
      <c r="A64" s="111" t="s">
        <v>187</v>
      </c>
      <c r="B64" s="111" t="s">
        <v>251</v>
      </c>
      <c r="C64" s="197"/>
      <c r="D64" s="197"/>
      <c r="E64" s="197"/>
      <c r="F64" s="209"/>
      <c r="G64" s="210" t="s">
        <v>188</v>
      </c>
      <c r="H64" s="211">
        <f>H62*H63</f>
        <v>2628.2167190775681</v>
      </c>
      <c r="I64" s="203"/>
      <c r="J64" s="203"/>
      <c r="K64" s="203"/>
    </row>
    <row r="65" spans="1:11" customFormat="1" ht="15.75" customHeight="1" x14ac:dyDescent="0.25">
      <c r="A65" s="115">
        <v>500</v>
      </c>
      <c r="B65" s="115">
        <f>1000+A65</f>
        <v>1500</v>
      </c>
      <c r="C65" s="205"/>
      <c r="D65" s="197"/>
      <c r="E65" s="197"/>
      <c r="F65" s="205"/>
      <c r="G65" s="205"/>
      <c r="H65" s="205"/>
      <c r="I65" s="203"/>
      <c r="J65" s="203"/>
      <c r="K65" s="203"/>
    </row>
    <row r="66" spans="1:11" customFormat="1" ht="15.75" customHeight="1" x14ac:dyDescent="0.25"/>
    <row r="67" spans="1:11" customFormat="1" ht="15.75" customHeight="1" x14ac:dyDescent="0.25"/>
    <row r="68" spans="1:11" customFormat="1" ht="15.75" customHeight="1" x14ac:dyDescent="0.25"/>
    <row r="69" spans="1:11" customFormat="1" ht="15.75" customHeight="1" x14ac:dyDescent="0.25"/>
    <row r="70" spans="1:11" customFormat="1" ht="15.75" customHeight="1" x14ac:dyDescent="0.25"/>
    <row r="71" spans="1:11" customFormat="1" ht="15.75" customHeight="1" x14ac:dyDescent="0.25"/>
    <row r="72" spans="1:11" customFormat="1" ht="15.75" customHeight="1" x14ac:dyDescent="0.25"/>
    <row r="73" spans="1:11" customFormat="1" ht="15.75" customHeight="1" x14ac:dyDescent="0.25"/>
    <row r="74" spans="1:11" customFormat="1" ht="15.75" customHeight="1" x14ac:dyDescent="0.25"/>
    <row r="75" spans="1:11" customFormat="1" ht="15.75" customHeight="1" x14ac:dyDescent="0.25"/>
    <row r="76" spans="1:11" customFormat="1" ht="15.75" customHeight="1" x14ac:dyDescent="0.25"/>
    <row r="77" spans="1:11" customFormat="1" ht="15.75" customHeight="1" x14ac:dyDescent="0.25"/>
    <row r="78" spans="1:11" customFormat="1" ht="15.75" customHeight="1" x14ac:dyDescent="0.25"/>
    <row r="79" spans="1:11" customFormat="1" ht="15.75" customHeight="1" x14ac:dyDescent="0.25"/>
    <row r="80" spans="1:11" customFormat="1" ht="15.75" customHeight="1" x14ac:dyDescent="0.25"/>
    <row r="81" customFormat="1" ht="15.75" customHeight="1" x14ac:dyDescent="0.25"/>
    <row r="82" customFormat="1" ht="15.75" customHeight="1" x14ac:dyDescent="0.25"/>
    <row r="83" customFormat="1" ht="15.75" customHeight="1" x14ac:dyDescent="0.25"/>
    <row r="84" customFormat="1" ht="15.75" customHeight="1" x14ac:dyDescent="0.25"/>
    <row r="85" customFormat="1" ht="15.75" customHeight="1" x14ac:dyDescent="0.25"/>
    <row r="86" customFormat="1" ht="15.75" customHeight="1" x14ac:dyDescent="0.25"/>
    <row r="87" customFormat="1" ht="15.75" customHeight="1" x14ac:dyDescent="0.25"/>
    <row r="88" customFormat="1" ht="15.75" customHeight="1" x14ac:dyDescent="0.25"/>
    <row r="89" customFormat="1" ht="15.75" customHeight="1" x14ac:dyDescent="0.25"/>
    <row r="90" customFormat="1" ht="15.75" customHeight="1" x14ac:dyDescent="0.25"/>
    <row r="91" customFormat="1" ht="15.75" customHeight="1" x14ac:dyDescent="0.25"/>
    <row r="92" customFormat="1" ht="15.75" customHeight="1" x14ac:dyDescent="0.25"/>
    <row r="93" customFormat="1" ht="15.75" customHeight="1" x14ac:dyDescent="0.25"/>
    <row r="94" customFormat="1" ht="15.75" customHeight="1" x14ac:dyDescent="0.25"/>
    <row r="95" customFormat="1" ht="15.75" customHeight="1" x14ac:dyDescent="0.25"/>
    <row r="96" customFormat="1" ht="15.75" customHeight="1" x14ac:dyDescent="0.25"/>
    <row r="97" customFormat="1" ht="15.75" customHeight="1" x14ac:dyDescent="0.25"/>
    <row r="98" customFormat="1" ht="15.75" customHeight="1" x14ac:dyDescent="0.25"/>
    <row r="99" customFormat="1" ht="15.75" customHeight="1" x14ac:dyDescent="0.25"/>
    <row r="100" customFormat="1" ht="15.75" customHeight="1" x14ac:dyDescent="0.25"/>
    <row r="101" customFormat="1" ht="15.75" customHeight="1" x14ac:dyDescent="0.25"/>
    <row r="102" customFormat="1" ht="15.75" customHeight="1" x14ac:dyDescent="0.25"/>
    <row r="103" customFormat="1" ht="15.75" customHeight="1" x14ac:dyDescent="0.25"/>
    <row r="104" customFormat="1" ht="15.75" customHeight="1" x14ac:dyDescent="0.25"/>
    <row r="105" customFormat="1" ht="15.75" customHeight="1" x14ac:dyDescent="0.25"/>
    <row r="106" customFormat="1" ht="15.75" customHeight="1" x14ac:dyDescent="0.25"/>
    <row r="107" customFormat="1" ht="15.75" customHeight="1" x14ac:dyDescent="0.25"/>
    <row r="108" customFormat="1" ht="15.75" customHeight="1" x14ac:dyDescent="0.25"/>
    <row r="109" customFormat="1" ht="15.75" customHeight="1" x14ac:dyDescent="0.25"/>
    <row r="110" customFormat="1" ht="15.75" customHeight="1" x14ac:dyDescent="0.25"/>
    <row r="111" customFormat="1" ht="15.75" customHeight="1" x14ac:dyDescent="0.25"/>
    <row r="112" customFormat="1" ht="15.75" customHeight="1" x14ac:dyDescent="0.25"/>
    <row r="113" customFormat="1" ht="15.75" customHeight="1" x14ac:dyDescent="0.25"/>
    <row r="114" customFormat="1" ht="15.75" customHeight="1" x14ac:dyDescent="0.25"/>
    <row r="115" customFormat="1" ht="15.75" customHeight="1" x14ac:dyDescent="0.25"/>
    <row r="116" customFormat="1" ht="15.75" customHeight="1" x14ac:dyDescent="0.25"/>
    <row r="117" customFormat="1" ht="15.75" customHeight="1" x14ac:dyDescent="0.25"/>
    <row r="118" customFormat="1" ht="15.75" customHeight="1" x14ac:dyDescent="0.25"/>
    <row r="119" customFormat="1" ht="15.75" customHeight="1" x14ac:dyDescent="0.25"/>
    <row r="120" customFormat="1" ht="15.75" customHeight="1" x14ac:dyDescent="0.25"/>
    <row r="121" customFormat="1" ht="15.75" customHeight="1" x14ac:dyDescent="0.25"/>
    <row r="122" customFormat="1" ht="15.75" customHeight="1" x14ac:dyDescent="0.25"/>
    <row r="123" customFormat="1" ht="15.75" customHeight="1" x14ac:dyDescent="0.25"/>
    <row r="124" customFormat="1" ht="15.75" customHeight="1" x14ac:dyDescent="0.25"/>
    <row r="125" customFormat="1" ht="15.75" customHeight="1" x14ac:dyDescent="0.25"/>
    <row r="126" customFormat="1" ht="15.75" customHeight="1" x14ac:dyDescent="0.25"/>
    <row r="127" customFormat="1" ht="15.75" customHeight="1" x14ac:dyDescent="0.25"/>
    <row r="128" customFormat="1" ht="15.75" customHeight="1" x14ac:dyDescent="0.25"/>
    <row r="129" customFormat="1" ht="15.75" customHeight="1" x14ac:dyDescent="0.25"/>
    <row r="130" customFormat="1" ht="15.75" customHeight="1" x14ac:dyDescent="0.25"/>
    <row r="131" customFormat="1" ht="15.75" customHeight="1" x14ac:dyDescent="0.25"/>
    <row r="132" customFormat="1" ht="15.75" customHeight="1" x14ac:dyDescent="0.25"/>
    <row r="133" customFormat="1" ht="15.75" customHeight="1" x14ac:dyDescent="0.25"/>
    <row r="134" customFormat="1" ht="15.75" customHeight="1" x14ac:dyDescent="0.25"/>
    <row r="135" customFormat="1" ht="15.75" customHeight="1" x14ac:dyDescent="0.25"/>
    <row r="136" customFormat="1" ht="15.75" customHeight="1" x14ac:dyDescent="0.25"/>
    <row r="137" customFormat="1" ht="15.75" customHeight="1" x14ac:dyDescent="0.25"/>
    <row r="138" customFormat="1" ht="15.75" customHeight="1" x14ac:dyDescent="0.25"/>
    <row r="139" customFormat="1" ht="15.75" customHeight="1" x14ac:dyDescent="0.25"/>
    <row r="140" customFormat="1" ht="15.75" customHeight="1" x14ac:dyDescent="0.25"/>
    <row r="141" customFormat="1" ht="15.75" customHeight="1" x14ac:dyDescent="0.25"/>
    <row r="142" customFormat="1" ht="15.75" customHeight="1" x14ac:dyDescent="0.25"/>
    <row r="143" customFormat="1" ht="15.75" customHeight="1" x14ac:dyDescent="0.25"/>
    <row r="144" customFormat="1" ht="15.75" customHeight="1" x14ac:dyDescent="0.25"/>
    <row r="145" customFormat="1" ht="15.75" customHeight="1" x14ac:dyDescent="0.25"/>
    <row r="146" customFormat="1" ht="15.75" customHeight="1" x14ac:dyDescent="0.25"/>
    <row r="147" customFormat="1" ht="15.75" customHeight="1" x14ac:dyDescent="0.25"/>
    <row r="148" customFormat="1" ht="15.75" customHeight="1" x14ac:dyDescent="0.25"/>
    <row r="149" customFormat="1" ht="15.75" customHeight="1" x14ac:dyDescent="0.25"/>
    <row r="150" customFormat="1" ht="15.75" customHeight="1" x14ac:dyDescent="0.25"/>
    <row r="151" customFormat="1" ht="15.75" customHeight="1" x14ac:dyDescent="0.25"/>
    <row r="152" customFormat="1" ht="15.75" customHeight="1" x14ac:dyDescent="0.25"/>
    <row r="153" customFormat="1" ht="15.75" customHeight="1" x14ac:dyDescent="0.25"/>
    <row r="154" customFormat="1" ht="15.75" customHeight="1" x14ac:dyDescent="0.25"/>
    <row r="155" customFormat="1" ht="15.75" customHeight="1" x14ac:dyDescent="0.25"/>
    <row r="156" customFormat="1" ht="15.75" customHeight="1" x14ac:dyDescent="0.25"/>
    <row r="157" customFormat="1" ht="15.75" customHeight="1" x14ac:dyDescent="0.25"/>
    <row r="158" customFormat="1" ht="15.75" customHeight="1" x14ac:dyDescent="0.25"/>
    <row r="159" customFormat="1" ht="15.75" customHeight="1" x14ac:dyDescent="0.25"/>
    <row r="160" customFormat="1" ht="15.75" customHeight="1" x14ac:dyDescent="0.25"/>
    <row r="161" customFormat="1" ht="15.75" customHeight="1" x14ac:dyDescent="0.25"/>
    <row r="162" customFormat="1" ht="15.75" customHeight="1" x14ac:dyDescent="0.25"/>
    <row r="163" customFormat="1" ht="15.75" customHeight="1" x14ac:dyDescent="0.25"/>
    <row r="164" customFormat="1" ht="15.75" customHeight="1" x14ac:dyDescent="0.25"/>
    <row r="165" customFormat="1" ht="15.75" customHeight="1" x14ac:dyDescent="0.25"/>
    <row r="166" customFormat="1" ht="15.75" customHeight="1" x14ac:dyDescent="0.25"/>
    <row r="167" customFormat="1" ht="15.75" customHeight="1" x14ac:dyDescent="0.25"/>
    <row r="168" customFormat="1" ht="15.75" customHeight="1" x14ac:dyDescent="0.25"/>
    <row r="169" customFormat="1" ht="15.75" customHeight="1" x14ac:dyDescent="0.25"/>
    <row r="170" customFormat="1" ht="15.75" customHeight="1" x14ac:dyDescent="0.25"/>
    <row r="171" customFormat="1" ht="15.75" customHeight="1" x14ac:dyDescent="0.25"/>
    <row r="172" customFormat="1" ht="15.75" customHeight="1" x14ac:dyDescent="0.25"/>
    <row r="173" customFormat="1" ht="15.75" customHeight="1" x14ac:dyDescent="0.25"/>
    <row r="174" customFormat="1" ht="15.75" customHeight="1" x14ac:dyDescent="0.25"/>
    <row r="175" customFormat="1" ht="15.75" customHeight="1" x14ac:dyDescent="0.25"/>
    <row r="176" customFormat="1" ht="15.75" customHeight="1" x14ac:dyDescent="0.25"/>
    <row r="177" customFormat="1" ht="15.75" customHeight="1" x14ac:dyDescent="0.25"/>
    <row r="178" customFormat="1" ht="15.75" customHeight="1" x14ac:dyDescent="0.25"/>
    <row r="179" customFormat="1" ht="15.75" customHeight="1" x14ac:dyDescent="0.25"/>
    <row r="180" customFormat="1" ht="15.75" customHeight="1" x14ac:dyDescent="0.25"/>
    <row r="181" customFormat="1" ht="15.75" customHeight="1" x14ac:dyDescent="0.25"/>
    <row r="182" customFormat="1" ht="15.75" customHeight="1" x14ac:dyDescent="0.25"/>
    <row r="183" customFormat="1" ht="15.75" customHeight="1" x14ac:dyDescent="0.25"/>
    <row r="184" customFormat="1" ht="15.75" customHeight="1" x14ac:dyDescent="0.25"/>
    <row r="185" customFormat="1" ht="15.75" customHeight="1" x14ac:dyDescent="0.25"/>
    <row r="186" customFormat="1" ht="15.75" customHeight="1" x14ac:dyDescent="0.25"/>
    <row r="187" customFormat="1" ht="15.75" customHeight="1" x14ac:dyDescent="0.25"/>
    <row r="188" customFormat="1" ht="15.75" customHeight="1" x14ac:dyDescent="0.25"/>
    <row r="189" customFormat="1" ht="15.75" customHeight="1" x14ac:dyDescent="0.25"/>
    <row r="190" customFormat="1" ht="15.75" customHeight="1" x14ac:dyDescent="0.25"/>
    <row r="191" customFormat="1" ht="15.75" customHeight="1" x14ac:dyDescent="0.25"/>
    <row r="192" customFormat="1" ht="15.75" customHeight="1" x14ac:dyDescent="0.25"/>
    <row r="193" customFormat="1" ht="15.75" customHeight="1" x14ac:dyDescent="0.25"/>
  </sheetData>
  <mergeCells count="22">
    <mergeCell ref="C28:D28"/>
    <mergeCell ref="C29:D29"/>
    <mergeCell ref="C30:D30"/>
    <mergeCell ref="A3:L3"/>
    <mergeCell ref="A4:L4"/>
    <mergeCell ref="C31:D31"/>
    <mergeCell ref="C32:D32"/>
    <mergeCell ref="C46:D46"/>
    <mergeCell ref="C47:D47"/>
    <mergeCell ref="C48:D48"/>
    <mergeCell ref="C49:D49"/>
    <mergeCell ref="C50:D50"/>
    <mergeCell ref="E46:F46"/>
    <mergeCell ref="E47:F47"/>
    <mergeCell ref="E48:F48"/>
    <mergeCell ref="E49:F49"/>
    <mergeCell ref="E50:F50"/>
    <mergeCell ref="G46:H46"/>
    <mergeCell ref="G47:H47"/>
    <mergeCell ref="G48:H48"/>
    <mergeCell ref="G49:H49"/>
    <mergeCell ref="G50:H50"/>
  </mergeCells>
  <pageMargins left="0.7" right="0.7" top="0.75" bottom="0.75" header="0.3" footer="0.3"/>
  <pageSetup orientation="portrait" horizontalDpi="0" verticalDpi="0" r:id="rId1"/>
  <drawing r:id="rId2"/>
  <legacyDrawing r:id="rId3"/>
  <oleObjects>
    <mc:AlternateContent xmlns:mc="http://schemas.openxmlformats.org/markup-compatibility/2006">
      <mc:Choice Requires="x14">
        <oleObject progId="Word.Document.12" shapeId="2050" r:id="rId4">
          <objectPr defaultSize="0" r:id="rId5">
            <anchor moveWithCells="1" sizeWithCells="1">
              <from>
                <xdr:col>0</xdr:col>
                <xdr:colOff>257175</xdr:colOff>
                <xdr:row>20</xdr:row>
                <xdr:rowOff>66675</xdr:rowOff>
              </from>
              <to>
                <xdr:col>7</xdr:col>
                <xdr:colOff>180975</xdr:colOff>
                <xdr:row>23</xdr:row>
                <xdr:rowOff>66675</xdr:rowOff>
              </to>
            </anchor>
          </objectPr>
        </oleObject>
      </mc:Choice>
      <mc:Fallback>
        <oleObject progId="Word.Document.12" shapeId="2050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5254D-C715-459C-BA11-8D0CAEDD9D69}">
  <dimension ref="A1:BW188"/>
  <sheetViews>
    <sheetView zoomScale="120" zoomScaleNormal="120" workbookViewId="0"/>
  </sheetViews>
  <sheetFormatPr defaultColWidth="9.140625" defaultRowHeight="15.75" x14ac:dyDescent="0.25"/>
  <cols>
    <col min="1" max="1" width="9.140625" style="4"/>
    <col min="2" max="2" width="9.140625" style="4" customWidth="1"/>
    <col min="3" max="3" width="10.5703125" style="4" customWidth="1"/>
    <col min="4" max="11" width="9.140625" style="4"/>
    <col min="12" max="12" width="11.28515625" style="4" customWidth="1"/>
    <col min="13" max="13" width="9.140625" customWidth="1"/>
    <col min="76" max="16384" width="9.140625" style="4"/>
  </cols>
  <sheetData>
    <row r="1" spans="1:12" ht="15.75" customHeight="1" x14ac:dyDescent="0.3">
      <c r="A1" s="26" t="s">
        <v>37</v>
      </c>
      <c r="B1" s="27"/>
      <c r="C1" s="11" t="s">
        <v>23</v>
      </c>
      <c r="D1" s="27"/>
      <c r="E1" s="27"/>
      <c r="F1" s="27"/>
      <c r="G1" s="27"/>
      <c r="H1" s="27"/>
      <c r="I1" s="27"/>
      <c r="J1" s="27"/>
      <c r="K1" s="27"/>
      <c r="L1" s="28"/>
    </row>
    <row r="2" spans="1:12" ht="15.75" customHeight="1" x14ac:dyDescent="0.3">
      <c r="A2" s="26"/>
      <c r="B2" s="27"/>
      <c r="C2" s="85" t="s">
        <v>8</v>
      </c>
      <c r="D2" s="86"/>
      <c r="E2" s="86"/>
      <c r="F2" s="86"/>
      <c r="G2" s="86"/>
      <c r="H2" s="86"/>
      <c r="I2" s="86"/>
      <c r="J2" s="86"/>
      <c r="K2" s="86"/>
      <c r="L2" s="87"/>
    </row>
    <row r="3" spans="1:12" ht="32.25" customHeight="1" x14ac:dyDescent="0.25">
      <c r="A3" s="224" t="s">
        <v>147</v>
      </c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</row>
    <row r="4" spans="1:12" ht="15.75" customHeight="1" x14ac:dyDescent="0.25">
      <c r="A4" s="9"/>
      <c r="B4" s="33"/>
      <c r="C4" s="34"/>
      <c r="D4" s="35"/>
      <c r="E4" s="9"/>
      <c r="F4" s="9"/>
      <c r="G4" s="9"/>
      <c r="H4" s="9"/>
      <c r="I4" s="9"/>
      <c r="J4" s="9"/>
      <c r="K4" s="9"/>
      <c r="L4" s="12"/>
    </row>
    <row r="5" spans="1:12" ht="30.75" customHeight="1" x14ac:dyDescent="0.25">
      <c r="A5" s="225" t="s">
        <v>60</v>
      </c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</row>
    <row r="6" spans="1:12" ht="15.75" customHeight="1" x14ac:dyDescent="0.25">
      <c r="A6" s="55" t="s">
        <v>62</v>
      </c>
      <c r="B6" s="61" t="s">
        <v>61</v>
      </c>
      <c r="C6" s="34"/>
      <c r="D6" s="35"/>
      <c r="E6" s="9"/>
      <c r="F6" s="9"/>
      <c r="G6" s="9"/>
      <c r="H6" s="9"/>
      <c r="I6" s="9"/>
      <c r="J6" s="9"/>
      <c r="K6" s="9"/>
      <c r="L6" s="12"/>
    </row>
    <row r="7" spans="1:12" ht="15.75" customHeight="1" x14ac:dyDescent="0.25">
      <c r="A7" s="55" t="s">
        <v>62</v>
      </c>
      <c r="B7" s="61" t="s">
        <v>63</v>
      </c>
      <c r="C7" s="34"/>
      <c r="D7" s="35"/>
      <c r="E7" s="9"/>
      <c r="F7" s="9"/>
      <c r="G7" s="9"/>
      <c r="H7" s="9"/>
      <c r="I7" s="9"/>
      <c r="J7" s="30" t="s">
        <v>66</v>
      </c>
      <c r="K7" s="30">
        <v>24</v>
      </c>
      <c r="L7" s="12"/>
    </row>
    <row r="8" spans="1:12" ht="15.75" customHeight="1" x14ac:dyDescent="0.25">
      <c r="A8" s="9"/>
      <c r="B8" s="62">
        <v>0.35</v>
      </c>
      <c r="C8" s="9" t="s">
        <v>64</v>
      </c>
      <c r="D8" s="35"/>
      <c r="E8" s="9"/>
      <c r="F8" s="9"/>
      <c r="G8" s="9"/>
      <c r="H8" s="9"/>
      <c r="I8" s="9"/>
      <c r="J8" s="9"/>
      <c r="K8" s="9"/>
      <c r="L8" s="12"/>
    </row>
    <row r="9" spans="1:12" ht="15.75" customHeight="1" x14ac:dyDescent="0.25">
      <c r="A9" s="9"/>
      <c r="B9" s="62">
        <v>0.65</v>
      </c>
      <c r="C9" s="9" t="s">
        <v>65</v>
      </c>
      <c r="D9" s="9"/>
      <c r="E9" s="9"/>
      <c r="F9" s="9"/>
      <c r="G9" s="9"/>
      <c r="H9" s="9"/>
      <c r="I9" s="9"/>
      <c r="J9" s="9"/>
      <c r="K9" s="9"/>
      <c r="L9" s="12"/>
    </row>
    <row r="10" spans="1:12" ht="15.75" customHeight="1" x14ac:dyDescent="0.25">
      <c r="A10" s="55" t="s">
        <v>62</v>
      </c>
      <c r="B10" s="61" t="s">
        <v>67</v>
      </c>
      <c r="C10" s="34"/>
      <c r="D10" s="35"/>
      <c r="E10" s="9"/>
      <c r="F10" s="9"/>
      <c r="G10" s="9"/>
      <c r="H10" s="9"/>
      <c r="I10" s="9"/>
      <c r="J10" s="30" t="s">
        <v>68</v>
      </c>
      <c r="K10" s="30">
        <v>120</v>
      </c>
      <c r="L10" s="12"/>
    </row>
    <row r="11" spans="1:12" ht="15.75" customHeight="1" x14ac:dyDescent="0.25">
      <c r="A11" s="9"/>
      <c r="B11" s="62">
        <v>0.4</v>
      </c>
      <c r="C11" s="9" t="s">
        <v>148</v>
      </c>
      <c r="D11" s="35"/>
      <c r="E11" s="9"/>
      <c r="F11" s="9"/>
      <c r="G11" s="9"/>
      <c r="H11" s="9"/>
      <c r="I11" s="9"/>
      <c r="J11" s="9"/>
      <c r="K11" s="36"/>
      <c r="L11" s="12"/>
    </row>
    <row r="12" spans="1:12" ht="15.75" customHeight="1" x14ac:dyDescent="0.25">
      <c r="A12" s="9"/>
      <c r="B12" s="62">
        <v>0.6</v>
      </c>
      <c r="C12" s="9" t="s">
        <v>149</v>
      </c>
      <c r="D12" s="9"/>
      <c r="E12" s="9"/>
      <c r="F12" s="9"/>
      <c r="G12" s="9"/>
      <c r="H12" s="9"/>
      <c r="I12" s="9"/>
      <c r="J12" s="9"/>
      <c r="K12" s="36"/>
      <c r="L12" s="9"/>
    </row>
    <row r="13" spans="1:12" ht="15.75" customHeight="1" x14ac:dyDescent="0.25">
      <c r="A13" s="55" t="s">
        <v>62</v>
      </c>
      <c r="B13" s="61" t="s">
        <v>69</v>
      </c>
      <c r="C13" s="34"/>
      <c r="D13" s="35"/>
      <c r="E13" s="9"/>
      <c r="F13" s="9"/>
      <c r="G13" s="9"/>
      <c r="H13" s="9"/>
      <c r="I13" s="9"/>
      <c r="J13" s="30" t="s">
        <v>1</v>
      </c>
      <c r="K13" s="63">
        <v>0.25</v>
      </c>
      <c r="L13" s="12"/>
    </row>
    <row r="14" spans="1:12" ht="15.75" customHeight="1" x14ac:dyDescent="0.25">
      <c r="A14" s="55" t="s">
        <v>62</v>
      </c>
      <c r="B14" s="61" t="s">
        <v>70</v>
      </c>
      <c r="C14" s="39"/>
      <c r="D14" s="9"/>
      <c r="E14" s="9"/>
      <c r="F14" s="9"/>
      <c r="G14" s="9"/>
      <c r="H14" s="9"/>
      <c r="I14" s="9"/>
      <c r="J14" s="30" t="s">
        <v>71</v>
      </c>
      <c r="K14" s="30">
        <v>90</v>
      </c>
      <c r="L14" s="9"/>
    </row>
    <row r="15" spans="1:12" ht="15.75" customHeight="1" x14ac:dyDescent="0.35">
      <c r="A15" s="55" t="s">
        <v>62</v>
      </c>
      <c r="B15" s="9" t="s">
        <v>72</v>
      </c>
      <c r="C15" s="9"/>
      <c r="D15" s="9"/>
      <c r="E15" s="9"/>
      <c r="F15" s="9"/>
      <c r="G15" s="9"/>
      <c r="H15" s="9"/>
      <c r="I15" s="9"/>
      <c r="J15" s="30" t="s">
        <v>74</v>
      </c>
      <c r="K15" s="64">
        <v>3.4000000000000002E-2</v>
      </c>
      <c r="L15" s="40"/>
    </row>
    <row r="16" spans="1:12" ht="15.75" customHeight="1" x14ac:dyDescent="0.35">
      <c r="A16" s="55" t="s">
        <v>62</v>
      </c>
      <c r="B16" s="9" t="s">
        <v>73</v>
      </c>
      <c r="C16" s="9"/>
      <c r="D16" s="9"/>
      <c r="E16" s="9"/>
      <c r="F16" s="9"/>
      <c r="G16" s="9"/>
      <c r="H16" s="9"/>
      <c r="I16" s="9"/>
      <c r="J16" s="30" t="s">
        <v>75</v>
      </c>
      <c r="K16" s="64">
        <v>6.0000000000000001E-3</v>
      </c>
      <c r="L16" s="36"/>
    </row>
    <row r="17" spans="1:13" ht="15.75" customHeight="1" x14ac:dyDescent="0.25">
      <c r="A17" s="9"/>
      <c r="B17" s="41"/>
      <c r="C17" s="42"/>
      <c r="D17" s="9"/>
      <c r="E17" s="9"/>
      <c r="F17" s="9"/>
      <c r="G17" s="9"/>
      <c r="H17" s="9"/>
      <c r="I17" s="9"/>
      <c r="J17" s="9"/>
      <c r="K17" s="9"/>
      <c r="L17" s="43"/>
    </row>
    <row r="18" spans="1:13" ht="15.75" customHeight="1" x14ac:dyDescent="0.25">
      <c r="A18" s="3" t="s">
        <v>0</v>
      </c>
      <c r="B18" s="3" t="s">
        <v>76</v>
      </c>
      <c r="C18" s="3"/>
      <c r="D18" s="3"/>
      <c r="E18" s="3"/>
      <c r="F18" s="3"/>
      <c r="G18" s="47"/>
      <c r="H18" s="47"/>
      <c r="I18" s="47"/>
      <c r="J18" s="47"/>
      <c r="K18" s="47"/>
      <c r="L18" s="48"/>
    </row>
    <row r="19" spans="1:13" ht="15.75" customHeight="1" x14ac:dyDescent="0.25">
      <c r="A19" s="11"/>
      <c r="B19" s="11" t="s">
        <v>46</v>
      </c>
      <c r="C19" s="11"/>
      <c r="D19" s="10"/>
      <c r="E19" s="10"/>
      <c r="F19" s="10"/>
      <c r="G19" s="10"/>
      <c r="H19" s="3"/>
      <c r="I19" s="3"/>
      <c r="J19" s="1"/>
      <c r="K19" s="47"/>
      <c r="L19" s="48"/>
    </row>
    <row r="20" spans="1:13" ht="15.75" customHeight="1" x14ac:dyDescent="0.25">
      <c r="A20"/>
      <c r="B20"/>
      <c r="C20"/>
      <c r="D20"/>
      <c r="E20"/>
      <c r="F20"/>
      <c r="G20"/>
      <c r="H20"/>
      <c r="I20"/>
      <c r="J20"/>
      <c r="K20"/>
      <c r="L20"/>
    </row>
    <row r="21" spans="1:13" ht="15.75" customHeight="1" x14ac:dyDescent="0.25">
      <c r="A21"/>
      <c r="B21" s="107" t="s">
        <v>189</v>
      </c>
      <c r="C21" s="107"/>
      <c r="D21" s="107"/>
      <c r="E21" s="107"/>
      <c r="F21" s="126"/>
      <c r="G21" s="107"/>
      <c r="H21" s="107"/>
      <c r="I21" s="107"/>
      <c r="J21" s="107"/>
      <c r="K21" s="107"/>
      <c r="L21" s="107"/>
      <c r="M21" s="107"/>
    </row>
    <row r="22" spans="1:13" ht="15.75" customHeight="1" x14ac:dyDescent="0.25">
      <c r="A22"/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</row>
    <row r="23" spans="1:13" ht="15.75" customHeight="1" x14ac:dyDescent="0.25">
      <c r="A23"/>
      <c r="B23" s="109" t="s">
        <v>190</v>
      </c>
      <c r="C23" s="127">
        <f>K7*(B8*(1+K15)^0.5+B9)</f>
        <v>24.141606406291498</v>
      </c>
      <c r="D23" s="126"/>
      <c r="E23" s="109" t="s">
        <v>191</v>
      </c>
      <c r="F23" s="131">
        <f>K10*(B11/(1+K16)^(9/12)+B12/(1+K16))</f>
        <v>119.35570433863975</v>
      </c>
      <c r="G23" s="126"/>
      <c r="H23" s="5"/>
      <c r="I23" s="107"/>
      <c r="J23" s="107"/>
      <c r="K23" s="107"/>
      <c r="L23" s="107"/>
      <c r="M23" s="107"/>
    </row>
    <row r="24" spans="1:13" ht="15.75" customHeight="1" x14ac:dyDescent="0.25">
      <c r="A24"/>
      <c r="B24" s="5"/>
      <c r="C24" s="5"/>
      <c r="D24" s="107"/>
      <c r="E24" s="5"/>
      <c r="F24" s="5"/>
      <c r="G24" s="107"/>
      <c r="H24" s="5"/>
      <c r="I24" s="107"/>
      <c r="J24" s="107"/>
      <c r="K24" s="107"/>
      <c r="L24" s="107"/>
      <c r="M24" s="107"/>
    </row>
    <row r="25" spans="1:13" ht="15.75" customHeight="1" x14ac:dyDescent="0.25">
      <c r="A25"/>
      <c r="B25" s="109" t="s">
        <v>192</v>
      </c>
      <c r="C25" s="107" t="s">
        <v>256</v>
      </c>
      <c r="D25" s="107"/>
      <c r="E25" s="107"/>
      <c r="F25" s="107"/>
      <c r="G25" s="107"/>
      <c r="H25" s="5"/>
      <c r="I25" s="5"/>
      <c r="J25" s="5"/>
      <c r="K25" s="109" t="s">
        <v>252</v>
      </c>
      <c r="L25" s="212">
        <f>-K13*(K7/(1+K15)+K10/(1+K16))</f>
        <v>-35.62378148901562</v>
      </c>
      <c r="M25" s="107"/>
    </row>
    <row r="26" spans="1:13" ht="15.75" customHeight="1" x14ac:dyDescent="0.25">
      <c r="A26"/>
      <c r="B26" s="109" t="s">
        <v>192</v>
      </c>
      <c r="C26" s="212">
        <f>L25</f>
        <v>-35.62378148901562</v>
      </c>
      <c r="D26" s="130" t="s">
        <v>194</v>
      </c>
      <c r="E26" s="129">
        <f>L26</f>
        <v>0.24177949709864602</v>
      </c>
      <c r="F26" s="128" t="s">
        <v>193</v>
      </c>
      <c r="G26" s="126"/>
      <c r="H26" s="5"/>
      <c r="I26" s="107"/>
      <c r="J26" s="107"/>
      <c r="K26" s="109" t="s">
        <v>259</v>
      </c>
      <c r="L26" s="127">
        <f>K13/(1+K15)</f>
        <v>0.24177949709864602</v>
      </c>
      <c r="M26" s="128" t="s">
        <v>193</v>
      </c>
    </row>
    <row r="27" spans="1:13" ht="15.75" customHeight="1" x14ac:dyDescent="0.25">
      <c r="A27"/>
      <c r="B27" s="107"/>
      <c r="C27" s="107"/>
      <c r="D27" s="107"/>
      <c r="E27" s="107"/>
      <c r="F27" s="107"/>
      <c r="G27" s="107"/>
    </row>
    <row r="28" spans="1:13" ht="15.75" customHeight="1" x14ac:dyDescent="0.25">
      <c r="A28"/>
      <c r="B28" s="109" t="s">
        <v>195</v>
      </c>
      <c r="C28" s="107" t="s">
        <v>257</v>
      </c>
      <c r="D28" s="107"/>
      <c r="E28" s="107"/>
      <c r="F28" s="107"/>
      <c r="G28" s="107"/>
      <c r="H28" s="5"/>
      <c r="I28" s="107"/>
      <c r="J28" s="107"/>
      <c r="K28" s="109" t="s">
        <v>258</v>
      </c>
      <c r="L28" s="131">
        <f>K13*K15*(K14-K7-B11*K10/4)/(1+K15)</f>
        <v>0.44390715667311414</v>
      </c>
      <c r="M28" s="107"/>
    </row>
    <row r="29" spans="1:13" ht="15.75" customHeight="1" x14ac:dyDescent="0.25">
      <c r="A29"/>
      <c r="B29" s="109" t="s">
        <v>195</v>
      </c>
      <c r="C29" s="129">
        <f>L28</f>
        <v>0.44390715667311414</v>
      </c>
      <c r="D29" s="130" t="s">
        <v>194</v>
      </c>
      <c r="E29" s="129">
        <f>L29</f>
        <v>8.2205029013539647E-3</v>
      </c>
      <c r="F29" s="128" t="s">
        <v>193</v>
      </c>
      <c r="G29" s="126"/>
      <c r="H29" s="107"/>
      <c r="I29" s="107"/>
      <c r="J29" s="107"/>
      <c r="K29" s="109" t="s">
        <v>253</v>
      </c>
      <c r="L29" s="127">
        <f>K13*K15/(1+K15)</f>
        <v>8.2205029013539647E-3</v>
      </c>
      <c r="M29" s="107" t="s">
        <v>193</v>
      </c>
    </row>
    <row r="30" spans="1:13" ht="15.75" customHeight="1" x14ac:dyDescent="0.25">
      <c r="A30"/>
      <c r="B30" s="107"/>
      <c r="C30" s="107"/>
      <c r="D30" s="107"/>
      <c r="E30" s="107"/>
      <c r="F30" s="107"/>
      <c r="G30" s="107"/>
      <c r="H30" s="107"/>
      <c r="I30" s="107"/>
      <c r="J30" s="107"/>
      <c r="K30" s="132"/>
      <c r="L30" s="129"/>
      <c r="M30" s="107"/>
    </row>
    <row r="31" spans="1:13" ht="15.75" customHeight="1" x14ac:dyDescent="0.25">
      <c r="A31"/>
      <c r="B31" s="109" t="s">
        <v>196</v>
      </c>
      <c r="C31" s="129">
        <f>C23+F23+C26+C29</f>
        <v>108.31743641258875</v>
      </c>
      <c r="D31" s="130" t="s">
        <v>194</v>
      </c>
      <c r="E31" s="129">
        <f>E26+E29</f>
        <v>0.24999999999999997</v>
      </c>
      <c r="F31" s="128" t="s">
        <v>193</v>
      </c>
      <c r="G31" s="126"/>
      <c r="H31" s="107"/>
      <c r="I31" s="107"/>
      <c r="J31" s="107"/>
      <c r="K31" s="132"/>
      <c r="L31" s="129"/>
      <c r="M31" s="107"/>
    </row>
    <row r="32" spans="1:13" ht="15.75" customHeight="1" x14ac:dyDescent="0.25">
      <c r="A32"/>
      <c r="B32" s="107"/>
      <c r="C32" s="107"/>
      <c r="D32" s="107"/>
      <c r="E32" s="107"/>
      <c r="F32" s="107"/>
      <c r="G32" s="107"/>
      <c r="H32" s="107"/>
      <c r="I32" s="107"/>
      <c r="J32" s="107"/>
      <c r="K32" s="132"/>
      <c r="L32" s="129"/>
      <c r="M32" s="107"/>
    </row>
    <row r="33" spans="1:13" ht="15.75" customHeight="1" x14ac:dyDescent="0.25">
      <c r="A33"/>
      <c r="B33" s="120" t="s">
        <v>196</v>
      </c>
      <c r="C33" s="133">
        <f>ROUND(C31/(1-E31),2)</f>
        <v>144.41999999999999</v>
      </c>
      <c r="D33" s="126"/>
      <c r="E33" s="107"/>
      <c r="F33" s="107"/>
      <c r="G33" s="107"/>
      <c r="H33" s="107"/>
      <c r="I33" s="107"/>
      <c r="J33" s="107"/>
      <c r="K33" s="132"/>
      <c r="L33" s="129"/>
      <c r="M33" s="107"/>
    </row>
    <row r="34" spans="1:13" ht="15.75" customHeight="1" x14ac:dyDescent="0.25">
      <c r="A34"/>
      <c r="B34"/>
      <c r="C34"/>
      <c r="D34"/>
      <c r="E34"/>
      <c r="F34"/>
      <c r="G34"/>
      <c r="H34"/>
      <c r="I34"/>
      <c r="J34"/>
      <c r="K34"/>
      <c r="L34"/>
    </row>
    <row r="35" spans="1:13" ht="15.75" customHeight="1" x14ac:dyDescent="0.25">
      <c r="A35"/>
      <c r="B35"/>
      <c r="C35"/>
      <c r="D35"/>
      <c r="E35"/>
      <c r="F35"/>
      <c r="G35"/>
      <c r="H35"/>
      <c r="I35"/>
      <c r="J35"/>
      <c r="K35"/>
      <c r="L35"/>
    </row>
    <row r="36" spans="1:13" x14ac:dyDescent="0.25">
      <c r="A36" s="3" t="s">
        <v>2</v>
      </c>
      <c r="B36" s="3" t="s">
        <v>77</v>
      </c>
      <c r="C36" s="3"/>
      <c r="D36" s="3"/>
      <c r="E36" s="3"/>
      <c r="F36" s="3"/>
      <c r="G36" s="47"/>
      <c r="H36" s="47"/>
      <c r="I36" s="47"/>
      <c r="J36" s="47"/>
      <c r="K36" s="47"/>
      <c r="L36" s="48"/>
    </row>
    <row r="37" spans="1:13" ht="15.75" customHeight="1" x14ac:dyDescent="0.25">
      <c r="A37" s="11"/>
      <c r="B37" s="11" t="s">
        <v>46</v>
      </c>
      <c r="C37" s="11"/>
      <c r="D37" s="10"/>
      <c r="E37" s="10"/>
      <c r="F37" s="10"/>
      <c r="G37" s="10"/>
      <c r="H37" s="3"/>
      <c r="I37" s="3"/>
      <c r="J37" s="1"/>
      <c r="K37" s="47"/>
      <c r="L37" s="48"/>
    </row>
    <row r="38" spans="1:13" ht="15.75" customHeight="1" x14ac:dyDescent="0.25">
      <c r="A38"/>
      <c r="B38"/>
      <c r="C38"/>
      <c r="D38"/>
      <c r="E38"/>
      <c r="F38"/>
      <c r="G38"/>
      <c r="H38"/>
      <c r="I38"/>
      <c r="J38"/>
      <c r="K38"/>
      <c r="L38"/>
    </row>
    <row r="39" spans="1:13" ht="15.75" customHeight="1" x14ac:dyDescent="0.25">
      <c r="A39"/>
      <c r="B39" s="120" t="s">
        <v>197</v>
      </c>
      <c r="C39" s="134">
        <f>1-(K7+K10)/C33</f>
        <v>2.9081844619858188E-3</v>
      </c>
      <c r="D39"/>
      <c r="E39"/>
      <c r="F39"/>
      <c r="G39"/>
      <c r="H39"/>
      <c r="I39"/>
      <c r="J39"/>
      <c r="K39"/>
      <c r="L39"/>
    </row>
    <row r="40" spans="1:13" ht="15.75" customHeight="1" x14ac:dyDescent="0.25">
      <c r="A40"/>
      <c r="B40"/>
      <c r="C40"/>
      <c r="D40"/>
      <c r="E40"/>
      <c r="F40"/>
      <c r="G40"/>
      <c r="H40"/>
      <c r="I40"/>
      <c r="J40"/>
      <c r="K40"/>
      <c r="L40"/>
    </row>
    <row r="41" spans="1:13" ht="15.75" customHeight="1" x14ac:dyDescent="0.25">
      <c r="A41"/>
      <c r="B41"/>
      <c r="C41"/>
      <c r="D41"/>
      <c r="E41"/>
      <c r="F41"/>
      <c r="G41"/>
      <c r="H41"/>
      <c r="I41"/>
      <c r="J41"/>
      <c r="K41"/>
      <c r="L41"/>
    </row>
    <row r="42" spans="1:13" ht="15.75" customHeight="1" x14ac:dyDescent="0.25">
      <c r="A42"/>
      <c r="B42"/>
      <c r="C42"/>
      <c r="D42"/>
      <c r="E42"/>
      <c r="F42"/>
      <c r="G42"/>
      <c r="H42"/>
      <c r="I42"/>
      <c r="J42"/>
      <c r="K42"/>
      <c r="L42"/>
    </row>
    <row r="43" spans="1:13" ht="15.75" customHeight="1" x14ac:dyDescent="0.25">
      <c r="A43"/>
      <c r="B43"/>
      <c r="C43"/>
      <c r="D43"/>
      <c r="E43"/>
      <c r="F43"/>
      <c r="G43"/>
      <c r="H43"/>
      <c r="I43"/>
      <c r="J43"/>
      <c r="K43"/>
      <c r="L43"/>
    </row>
    <row r="44" spans="1:13" ht="15.75" customHeight="1" x14ac:dyDescent="0.25">
      <c r="A44"/>
      <c r="B44"/>
      <c r="C44"/>
      <c r="D44"/>
      <c r="E44"/>
      <c r="F44"/>
      <c r="G44"/>
      <c r="H44"/>
      <c r="I44"/>
      <c r="J44"/>
      <c r="K44"/>
      <c r="L44"/>
    </row>
    <row r="45" spans="1:13" ht="15.75" customHeight="1" x14ac:dyDescent="0.25">
      <c r="A45"/>
      <c r="B45"/>
      <c r="C45"/>
      <c r="D45"/>
      <c r="E45"/>
      <c r="F45"/>
      <c r="G45"/>
      <c r="H45"/>
      <c r="I45"/>
      <c r="J45"/>
      <c r="K45"/>
      <c r="L45"/>
    </row>
    <row r="46" spans="1:13" ht="15.75" customHeight="1" x14ac:dyDescent="0.25">
      <c r="A46"/>
      <c r="B46"/>
      <c r="C46"/>
      <c r="D46"/>
      <c r="E46"/>
      <c r="F46"/>
      <c r="G46"/>
      <c r="H46"/>
      <c r="I46"/>
      <c r="J46"/>
      <c r="K46"/>
      <c r="L46"/>
    </row>
    <row r="47" spans="1:13" ht="15.75" customHeight="1" x14ac:dyDescent="0.25">
      <c r="A47"/>
      <c r="B47"/>
      <c r="C47"/>
      <c r="D47"/>
      <c r="E47"/>
      <c r="F47"/>
      <c r="G47"/>
      <c r="H47"/>
      <c r="I47"/>
      <c r="J47"/>
      <c r="K47"/>
      <c r="L47"/>
    </row>
    <row r="48" spans="1:13" ht="15.75" customHeight="1" x14ac:dyDescent="0.25">
      <c r="A48"/>
      <c r="B48"/>
      <c r="C48"/>
      <c r="D48"/>
      <c r="E48"/>
      <c r="F48"/>
      <c r="G48"/>
      <c r="H48"/>
      <c r="I48"/>
      <c r="J48"/>
      <c r="K48"/>
      <c r="L48"/>
    </row>
    <row r="49" spans="1:12" ht="15.75" customHeight="1" x14ac:dyDescent="0.25">
      <c r="A49"/>
      <c r="B49"/>
      <c r="C49"/>
      <c r="D49"/>
      <c r="E49"/>
      <c r="F49"/>
      <c r="G49"/>
      <c r="H49"/>
      <c r="I49"/>
      <c r="J49"/>
      <c r="K49"/>
      <c r="L49"/>
    </row>
    <row r="50" spans="1:12" ht="15.75" customHeight="1" x14ac:dyDescent="0.25">
      <c r="A50"/>
      <c r="B50"/>
      <c r="C50"/>
      <c r="D50"/>
      <c r="E50"/>
      <c r="F50"/>
      <c r="G50"/>
      <c r="H50"/>
      <c r="I50"/>
      <c r="J50"/>
      <c r="K50"/>
      <c r="L50"/>
    </row>
    <row r="51" spans="1:12" x14ac:dyDescent="0.25">
      <c r="A51"/>
      <c r="B51"/>
      <c r="C51"/>
      <c r="D51"/>
      <c r="E51"/>
      <c r="F51"/>
      <c r="G51"/>
      <c r="H51"/>
      <c r="I51"/>
      <c r="J51"/>
      <c r="K51"/>
      <c r="L51"/>
    </row>
    <row r="52" spans="1:12" x14ac:dyDescent="0.25">
      <c r="A52"/>
      <c r="B52"/>
      <c r="C52"/>
      <c r="D52"/>
      <c r="E52"/>
      <c r="F52"/>
      <c r="G52"/>
      <c r="H52"/>
      <c r="I52"/>
      <c r="J52"/>
      <c r="K52"/>
      <c r="L52"/>
    </row>
    <row r="53" spans="1:12" x14ac:dyDescent="0.25">
      <c r="A53"/>
      <c r="B53"/>
      <c r="C53"/>
      <c r="D53"/>
      <c r="E53"/>
      <c r="F53"/>
      <c r="G53"/>
      <c r="H53"/>
      <c r="I53"/>
      <c r="J53"/>
      <c r="K53"/>
      <c r="L53"/>
    </row>
    <row r="54" spans="1:12" x14ac:dyDescent="0.25">
      <c r="A54"/>
      <c r="B54"/>
      <c r="C54"/>
      <c r="D54"/>
      <c r="E54"/>
      <c r="F54"/>
      <c r="G54"/>
      <c r="H54"/>
      <c r="I54"/>
      <c r="J54"/>
      <c r="K54"/>
      <c r="L54"/>
    </row>
    <row r="55" spans="1:12" x14ac:dyDescent="0.25">
      <c r="A55"/>
      <c r="B55"/>
      <c r="C55"/>
      <c r="D55"/>
      <c r="E55"/>
      <c r="F55"/>
      <c r="G55"/>
      <c r="H55"/>
      <c r="I55"/>
      <c r="J55"/>
      <c r="K55"/>
      <c r="L55"/>
    </row>
    <row r="56" spans="1:12" x14ac:dyDescent="0.25">
      <c r="A56"/>
      <c r="B56"/>
      <c r="C56"/>
      <c r="D56"/>
      <c r="E56"/>
      <c r="F56"/>
      <c r="G56"/>
      <c r="H56"/>
      <c r="I56"/>
      <c r="J56"/>
      <c r="K56"/>
      <c r="L56"/>
    </row>
    <row r="57" spans="1:12" x14ac:dyDescent="0.25">
      <c r="A57"/>
      <c r="B57"/>
      <c r="C57"/>
      <c r="D57"/>
      <c r="E57"/>
      <c r="F57"/>
      <c r="G57"/>
      <c r="H57"/>
      <c r="I57"/>
      <c r="J57"/>
      <c r="K57"/>
      <c r="L57"/>
    </row>
    <row r="58" spans="1:12" x14ac:dyDescent="0.25">
      <c r="A58"/>
      <c r="B58"/>
      <c r="C58"/>
      <c r="D58"/>
      <c r="E58"/>
      <c r="F58"/>
      <c r="G58"/>
      <c r="H58"/>
      <c r="I58"/>
      <c r="J58"/>
      <c r="K58"/>
      <c r="L58"/>
    </row>
    <row r="59" spans="1:12" x14ac:dyDescent="0.25">
      <c r="A59"/>
      <c r="B59"/>
      <c r="C59"/>
      <c r="D59"/>
      <c r="E59"/>
      <c r="F59"/>
      <c r="G59"/>
      <c r="H59"/>
      <c r="I59"/>
      <c r="J59"/>
      <c r="K59"/>
      <c r="L59"/>
    </row>
    <row r="60" spans="1:12" x14ac:dyDescent="0.25">
      <c r="A60"/>
      <c r="B60"/>
      <c r="C60"/>
      <c r="D60"/>
      <c r="E60"/>
      <c r="F60"/>
      <c r="G60"/>
      <c r="H60"/>
      <c r="I60"/>
      <c r="J60"/>
      <c r="K60"/>
      <c r="L60"/>
    </row>
    <row r="61" spans="1:12" x14ac:dyDescent="0.25">
      <c r="A61"/>
      <c r="B61"/>
      <c r="C61"/>
      <c r="D61"/>
      <c r="E61"/>
      <c r="F61"/>
      <c r="G61"/>
      <c r="H61"/>
      <c r="I61"/>
      <c r="J61"/>
      <c r="K61"/>
      <c r="L61"/>
    </row>
    <row r="62" spans="1:12" x14ac:dyDescent="0.25">
      <c r="A62"/>
      <c r="B62"/>
      <c r="C62"/>
      <c r="D62"/>
      <c r="E62"/>
      <c r="F62"/>
      <c r="G62"/>
      <c r="H62"/>
      <c r="I62"/>
      <c r="J62"/>
      <c r="K62"/>
      <c r="L62"/>
    </row>
    <row r="63" spans="1:12" x14ac:dyDescent="0.25">
      <c r="A63"/>
      <c r="B63"/>
      <c r="C63"/>
      <c r="D63"/>
      <c r="E63"/>
      <c r="F63"/>
      <c r="G63"/>
      <c r="H63"/>
      <c r="I63"/>
      <c r="J63"/>
      <c r="K63"/>
      <c r="L63"/>
    </row>
    <row r="64" spans="1:12" x14ac:dyDescent="0.25">
      <c r="A64"/>
      <c r="B64"/>
      <c r="C64"/>
      <c r="D64"/>
      <c r="E64"/>
      <c r="F64"/>
      <c r="G64"/>
      <c r="H64"/>
      <c r="I64"/>
      <c r="J64"/>
      <c r="K64"/>
      <c r="L64"/>
    </row>
    <row r="65" spans="1:12" x14ac:dyDescent="0.25">
      <c r="A65"/>
      <c r="B65"/>
      <c r="C65"/>
      <c r="D65"/>
      <c r="E65"/>
      <c r="F65"/>
      <c r="G65"/>
      <c r="H65"/>
      <c r="I65"/>
      <c r="J65"/>
      <c r="K65"/>
      <c r="L65"/>
    </row>
    <row r="66" spans="1:12" x14ac:dyDescent="0.25">
      <c r="A66"/>
      <c r="B66"/>
      <c r="C66"/>
      <c r="D66"/>
      <c r="E66"/>
      <c r="F66"/>
      <c r="G66"/>
      <c r="H66"/>
      <c r="I66"/>
      <c r="J66"/>
      <c r="K66"/>
      <c r="L66"/>
    </row>
    <row r="67" spans="1:12" x14ac:dyDescent="0.25">
      <c r="A67"/>
      <c r="B67"/>
      <c r="C67"/>
      <c r="D67"/>
      <c r="E67"/>
      <c r="F67"/>
      <c r="G67"/>
      <c r="H67"/>
      <c r="I67"/>
      <c r="J67"/>
      <c r="K67"/>
      <c r="L67"/>
    </row>
    <row r="68" spans="1:12" x14ac:dyDescent="0.25">
      <c r="A68"/>
      <c r="B68"/>
      <c r="C68"/>
      <c r="D68"/>
      <c r="E68"/>
      <c r="F68"/>
      <c r="G68"/>
      <c r="H68"/>
      <c r="I68"/>
      <c r="J68"/>
      <c r="K68"/>
      <c r="L68"/>
    </row>
    <row r="69" spans="1:12" x14ac:dyDescent="0.25">
      <c r="A69"/>
      <c r="B69"/>
      <c r="C69"/>
      <c r="D69"/>
      <c r="E69"/>
      <c r="F69"/>
      <c r="G69"/>
      <c r="H69"/>
      <c r="I69"/>
      <c r="J69"/>
      <c r="K69"/>
      <c r="L69"/>
    </row>
    <row r="70" spans="1:12" x14ac:dyDescent="0.25">
      <c r="A70"/>
      <c r="B70"/>
      <c r="C70"/>
      <c r="D70"/>
      <c r="E70"/>
      <c r="F70"/>
      <c r="G70"/>
      <c r="H70"/>
      <c r="I70"/>
      <c r="J70"/>
      <c r="K70"/>
      <c r="L70"/>
    </row>
    <row r="71" spans="1:12" x14ac:dyDescent="0.25">
      <c r="A71"/>
      <c r="B71"/>
      <c r="C71"/>
      <c r="D71"/>
      <c r="E71"/>
      <c r="F71"/>
      <c r="G71"/>
      <c r="H71"/>
      <c r="I71"/>
      <c r="J71"/>
      <c r="K71"/>
      <c r="L71"/>
    </row>
    <row r="72" spans="1:12" x14ac:dyDescent="0.25">
      <c r="A72"/>
      <c r="B72"/>
      <c r="C72"/>
      <c r="D72"/>
      <c r="E72"/>
      <c r="F72"/>
      <c r="G72"/>
      <c r="H72"/>
      <c r="I72"/>
      <c r="J72"/>
      <c r="K72"/>
      <c r="L72"/>
    </row>
    <row r="73" spans="1:12" x14ac:dyDescent="0.25">
      <c r="A73"/>
      <c r="B73"/>
      <c r="C73"/>
      <c r="D73"/>
      <c r="E73"/>
      <c r="F73"/>
      <c r="G73"/>
      <c r="H73"/>
      <c r="I73"/>
      <c r="J73"/>
      <c r="K73"/>
      <c r="L73"/>
    </row>
    <row r="74" spans="1:12" x14ac:dyDescent="0.25">
      <c r="A74"/>
      <c r="B74"/>
      <c r="C74"/>
      <c r="D74"/>
      <c r="E74"/>
      <c r="F74"/>
      <c r="G74"/>
      <c r="H74"/>
      <c r="I74"/>
      <c r="J74"/>
      <c r="K74"/>
      <c r="L74"/>
    </row>
    <row r="75" spans="1:12" x14ac:dyDescent="0.25">
      <c r="A75"/>
      <c r="B75"/>
      <c r="C75"/>
      <c r="D75"/>
      <c r="E75"/>
      <c r="F75"/>
      <c r="G75"/>
      <c r="H75"/>
      <c r="I75"/>
      <c r="J75"/>
      <c r="K75"/>
      <c r="L75"/>
    </row>
    <row r="76" spans="1:12" x14ac:dyDescent="0.25">
      <c r="A76"/>
      <c r="B76"/>
      <c r="C76"/>
      <c r="D76"/>
      <c r="E76"/>
      <c r="F76"/>
      <c r="G76"/>
      <c r="H76"/>
      <c r="I76"/>
      <c r="J76"/>
      <c r="K76"/>
      <c r="L76"/>
    </row>
    <row r="77" spans="1:12" x14ac:dyDescent="0.25">
      <c r="A77"/>
      <c r="B77"/>
      <c r="C77"/>
      <c r="D77"/>
      <c r="E77"/>
      <c r="F77"/>
      <c r="G77"/>
      <c r="H77"/>
      <c r="I77"/>
      <c r="J77"/>
      <c r="K77"/>
      <c r="L77"/>
    </row>
    <row r="78" spans="1:12" x14ac:dyDescent="0.25">
      <c r="A78"/>
      <c r="B78"/>
      <c r="C78"/>
      <c r="D78"/>
      <c r="E78"/>
      <c r="F78"/>
      <c r="G78"/>
      <c r="H78"/>
      <c r="I78"/>
      <c r="J78"/>
      <c r="K78"/>
      <c r="L78"/>
    </row>
    <row r="79" spans="1:12" x14ac:dyDescent="0.25">
      <c r="A79"/>
      <c r="B79"/>
      <c r="C79"/>
      <c r="D79"/>
      <c r="E79"/>
      <c r="F79"/>
      <c r="G79"/>
      <c r="H79"/>
      <c r="I79"/>
      <c r="J79"/>
      <c r="K79"/>
      <c r="L79"/>
    </row>
    <row r="80" spans="1:12" x14ac:dyDescent="0.25">
      <c r="A80"/>
      <c r="B80"/>
      <c r="C80"/>
      <c r="D80"/>
      <c r="E80"/>
      <c r="F80"/>
      <c r="G80"/>
      <c r="H80"/>
      <c r="I80"/>
      <c r="J80"/>
      <c r="K80"/>
      <c r="L80"/>
    </row>
    <row r="81" spans="1:12" x14ac:dyDescent="0.25">
      <c r="A81"/>
      <c r="B81"/>
      <c r="C81"/>
      <c r="D81"/>
      <c r="E81"/>
      <c r="F81"/>
      <c r="G81"/>
      <c r="H81"/>
      <c r="I81"/>
      <c r="J81"/>
      <c r="K81"/>
      <c r="L81"/>
    </row>
    <row r="82" spans="1:12" x14ac:dyDescent="0.25">
      <c r="A82"/>
      <c r="B82"/>
      <c r="C82"/>
      <c r="D82"/>
      <c r="E82"/>
      <c r="F82"/>
      <c r="G82"/>
      <c r="H82"/>
      <c r="I82"/>
      <c r="J82"/>
      <c r="K82"/>
      <c r="L82"/>
    </row>
    <row r="83" spans="1:12" x14ac:dyDescent="0.25">
      <c r="A83"/>
      <c r="B83"/>
      <c r="C83"/>
      <c r="D83"/>
      <c r="E83"/>
      <c r="F83"/>
      <c r="G83"/>
      <c r="H83"/>
      <c r="I83"/>
      <c r="J83"/>
      <c r="K83"/>
      <c r="L83"/>
    </row>
    <row r="84" spans="1:12" x14ac:dyDescent="0.25">
      <c r="A84"/>
      <c r="B84"/>
      <c r="C84"/>
      <c r="D84"/>
      <c r="E84"/>
      <c r="F84"/>
      <c r="G84"/>
      <c r="H84"/>
      <c r="I84"/>
      <c r="J84"/>
      <c r="K84"/>
      <c r="L84"/>
    </row>
    <row r="85" spans="1:12" x14ac:dyDescent="0.25">
      <c r="A85"/>
      <c r="B85"/>
      <c r="C85"/>
      <c r="D85"/>
      <c r="E85"/>
      <c r="F85"/>
      <c r="G85"/>
      <c r="H85"/>
      <c r="I85"/>
      <c r="J85"/>
      <c r="K85"/>
      <c r="L85"/>
    </row>
    <row r="86" spans="1:12" x14ac:dyDescent="0.25">
      <c r="A86"/>
      <c r="B86"/>
      <c r="C86"/>
      <c r="D86"/>
      <c r="E86"/>
      <c r="F86"/>
      <c r="G86"/>
      <c r="H86"/>
      <c r="I86"/>
      <c r="J86"/>
      <c r="K86"/>
      <c r="L86"/>
    </row>
    <row r="87" spans="1:12" x14ac:dyDescent="0.25">
      <c r="A87"/>
      <c r="B87"/>
      <c r="C87"/>
      <c r="D87"/>
      <c r="E87"/>
      <c r="F87"/>
      <c r="G87"/>
      <c r="H87"/>
      <c r="I87"/>
      <c r="J87"/>
      <c r="K87"/>
      <c r="L87"/>
    </row>
    <row r="88" spans="1:12" x14ac:dyDescent="0.25">
      <c r="A88"/>
      <c r="B88"/>
      <c r="C88"/>
      <c r="D88"/>
      <c r="E88"/>
      <c r="F88"/>
      <c r="G88"/>
      <c r="H88"/>
      <c r="I88"/>
      <c r="J88"/>
      <c r="K88"/>
      <c r="L88"/>
    </row>
    <row r="89" spans="1:12" x14ac:dyDescent="0.25">
      <c r="A89"/>
      <c r="B89"/>
      <c r="C89"/>
      <c r="D89"/>
      <c r="E89"/>
      <c r="F89"/>
      <c r="G89"/>
      <c r="H89"/>
      <c r="I89"/>
      <c r="J89"/>
      <c r="K89"/>
      <c r="L89"/>
    </row>
    <row r="90" spans="1:12" x14ac:dyDescent="0.25">
      <c r="A90"/>
      <c r="B90"/>
      <c r="C90"/>
      <c r="D90"/>
      <c r="E90"/>
      <c r="F90"/>
      <c r="G90"/>
      <c r="H90"/>
      <c r="I90"/>
      <c r="J90"/>
      <c r="K90"/>
      <c r="L90"/>
    </row>
    <row r="91" spans="1:12" x14ac:dyDescent="0.25">
      <c r="A91"/>
      <c r="B91"/>
      <c r="C91"/>
      <c r="D91"/>
      <c r="E91"/>
      <c r="F91"/>
      <c r="G91"/>
      <c r="H91"/>
      <c r="I91"/>
      <c r="J91"/>
      <c r="K91"/>
      <c r="L91"/>
    </row>
    <row r="92" spans="1:12" x14ac:dyDescent="0.25">
      <c r="A92"/>
      <c r="B92"/>
      <c r="C92"/>
      <c r="D92"/>
      <c r="E92"/>
      <c r="F92"/>
      <c r="G92"/>
      <c r="H92"/>
      <c r="I92"/>
      <c r="J92"/>
      <c r="K92"/>
      <c r="L92"/>
    </row>
    <row r="93" spans="1:12" x14ac:dyDescent="0.25">
      <c r="A93"/>
      <c r="B93"/>
      <c r="C93"/>
      <c r="D93"/>
      <c r="E93"/>
      <c r="F93"/>
      <c r="G93"/>
      <c r="H93"/>
      <c r="I93"/>
      <c r="J93"/>
      <c r="K93"/>
      <c r="L93"/>
    </row>
    <row r="94" spans="1:12" x14ac:dyDescent="0.25">
      <c r="A94"/>
      <c r="B94"/>
      <c r="C94"/>
      <c r="D94"/>
      <c r="E94"/>
      <c r="F94"/>
      <c r="G94"/>
      <c r="H94"/>
      <c r="I94"/>
      <c r="J94"/>
      <c r="K94"/>
      <c r="L94"/>
    </row>
    <row r="95" spans="1:12" x14ac:dyDescent="0.25">
      <c r="A95"/>
      <c r="B95"/>
      <c r="C95"/>
      <c r="D95"/>
      <c r="E95"/>
      <c r="F95"/>
      <c r="G95"/>
      <c r="H95"/>
      <c r="I95"/>
      <c r="J95"/>
      <c r="K95"/>
      <c r="L95"/>
    </row>
    <row r="96" spans="1:12" x14ac:dyDescent="0.25">
      <c r="A96"/>
      <c r="B96"/>
      <c r="C96"/>
      <c r="D96"/>
      <c r="E96"/>
      <c r="F96"/>
      <c r="G96"/>
      <c r="H96"/>
      <c r="I96"/>
      <c r="J96"/>
      <c r="K96"/>
      <c r="L96"/>
    </row>
    <row r="97" spans="1:12" x14ac:dyDescent="0.25">
      <c r="A97"/>
      <c r="B97"/>
      <c r="C97"/>
      <c r="D97"/>
      <c r="E97"/>
      <c r="F97"/>
      <c r="G97"/>
      <c r="H97"/>
      <c r="I97"/>
      <c r="J97"/>
      <c r="K97"/>
      <c r="L97"/>
    </row>
    <row r="98" spans="1:12" x14ac:dyDescent="0.25">
      <c r="A98"/>
      <c r="B98"/>
      <c r="C98"/>
      <c r="D98"/>
      <c r="E98"/>
      <c r="F98"/>
      <c r="G98"/>
      <c r="H98"/>
      <c r="I98"/>
      <c r="J98"/>
      <c r="K98"/>
      <c r="L98"/>
    </row>
    <row r="99" spans="1:12" x14ac:dyDescent="0.25">
      <c r="A99"/>
      <c r="B99"/>
      <c r="C99"/>
      <c r="D99"/>
      <c r="E99"/>
      <c r="F99"/>
      <c r="G99"/>
      <c r="H99"/>
      <c r="I99"/>
      <c r="J99"/>
      <c r="K99"/>
      <c r="L99"/>
    </row>
    <row r="100" spans="1:12" x14ac:dyDescent="0.25">
      <c r="A100"/>
      <c r="B100"/>
      <c r="C100"/>
      <c r="D100"/>
      <c r="E100"/>
      <c r="F100"/>
      <c r="G100"/>
      <c r="H100"/>
      <c r="I100"/>
      <c r="J100"/>
      <c r="K100"/>
      <c r="L100"/>
    </row>
    <row r="101" spans="1:12" x14ac:dyDescent="0.25">
      <c r="A101"/>
      <c r="B101"/>
      <c r="C101"/>
      <c r="D101"/>
      <c r="E101"/>
      <c r="F101"/>
      <c r="G101"/>
      <c r="H101"/>
      <c r="I101"/>
      <c r="J101"/>
      <c r="K101"/>
      <c r="L101"/>
    </row>
    <row r="102" spans="1:12" x14ac:dyDescent="0.25">
      <c r="A102"/>
      <c r="B102"/>
      <c r="C102"/>
      <c r="D102"/>
      <c r="E102"/>
      <c r="F102"/>
      <c r="G102"/>
      <c r="H102"/>
      <c r="I102"/>
      <c r="J102"/>
      <c r="K102"/>
      <c r="L102"/>
    </row>
    <row r="103" spans="1:12" x14ac:dyDescent="0.25">
      <c r="A103"/>
      <c r="B103"/>
      <c r="C103"/>
      <c r="D103"/>
      <c r="E103"/>
      <c r="F103"/>
      <c r="G103"/>
      <c r="H103"/>
      <c r="I103"/>
      <c r="J103"/>
      <c r="K103"/>
      <c r="L103"/>
    </row>
    <row r="104" spans="1:12" x14ac:dyDescent="0.25">
      <c r="A104"/>
      <c r="B104"/>
      <c r="C104"/>
      <c r="D104"/>
      <c r="E104"/>
      <c r="F104"/>
      <c r="G104"/>
      <c r="H104"/>
      <c r="I104"/>
      <c r="J104"/>
      <c r="K104"/>
      <c r="L104"/>
    </row>
    <row r="105" spans="1:12" x14ac:dyDescent="0.25">
      <c r="A105"/>
      <c r="B105"/>
      <c r="C105"/>
      <c r="D105"/>
      <c r="E105"/>
      <c r="F105"/>
      <c r="G105"/>
      <c r="H105"/>
      <c r="I105"/>
      <c r="J105"/>
      <c r="K105"/>
      <c r="L105"/>
    </row>
    <row r="106" spans="1:12" x14ac:dyDescent="0.25">
      <c r="A106"/>
      <c r="B106"/>
      <c r="C106"/>
      <c r="D106"/>
      <c r="E106"/>
      <c r="F106"/>
      <c r="G106"/>
      <c r="H106"/>
      <c r="I106"/>
      <c r="J106"/>
      <c r="K106"/>
      <c r="L106"/>
    </row>
    <row r="107" spans="1:12" x14ac:dyDescent="0.25">
      <c r="A107"/>
      <c r="B107"/>
      <c r="C107"/>
      <c r="D107"/>
      <c r="E107"/>
      <c r="F107"/>
      <c r="G107"/>
      <c r="H107"/>
      <c r="I107"/>
      <c r="J107"/>
      <c r="K107"/>
      <c r="L107"/>
    </row>
    <row r="108" spans="1:12" x14ac:dyDescent="0.25">
      <c r="A108"/>
      <c r="B108"/>
      <c r="C108"/>
      <c r="D108"/>
      <c r="E108"/>
      <c r="F108"/>
      <c r="G108"/>
      <c r="H108"/>
      <c r="I108"/>
      <c r="J108"/>
      <c r="K108"/>
      <c r="L108"/>
    </row>
    <row r="109" spans="1:12" x14ac:dyDescent="0.25">
      <c r="A109"/>
      <c r="B109"/>
      <c r="C109"/>
      <c r="D109"/>
      <c r="E109"/>
      <c r="F109"/>
      <c r="G109"/>
      <c r="H109"/>
      <c r="I109"/>
      <c r="J109"/>
      <c r="K109"/>
      <c r="L109"/>
    </row>
    <row r="110" spans="1:12" x14ac:dyDescent="0.25">
      <c r="A110"/>
      <c r="B110"/>
      <c r="C110"/>
      <c r="D110"/>
      <c r="E110"/>
      <c r="F110"/>
      <c r="G110"/>
      <c r="H110"/>
      <c r="I110"/>
      <c r="J110"/>
      <c r="K110"/>
      <c r="L110"/>
    </row>
    <row r="111" spans="1:12" x14ac:dyDescent="0.25">
      <c r="A111"/>
      <c r="B111"/>
      <c r="C111"/>
      <c r="D111"/>
      <c r="E111"/>
      <c r="F111"/>
      <c r="G111"/>
      <c r="H111"/>
      <c r="I111"/>
      <c r="J111"/>
      <c r="K111"/>
      <c r="L111"/>
    </row>
    <row r="112" spans="1:12" x14ac:dyDescent="0.25">
      <c r="A112"/>
      <c r="B112"/>
      <c r="C112"/>
      <c r="D112"/>
      <c r="E112"/>
      <c r="F112"/>
      <c r="G112"/>
      <c r="H112"/>
      <c r="I112"/>
      <c r="J112"/>
      <c r="K112"/>
      <c r="L112"/>
    </row>
    <row r="113" spans="1:12" x14ac:dyDescent="0.25">
      <c r="A113"/>
      <c r="B113"/>
      <c r="C113"/>
      <c r="D113"/>
      <c r="E113"/>
      <c r="F113"/>
      <c r="G113"/>
      <c r="H113"/>
      <c r="I113"/>
      <c r="J113"/>
      <c r="K113"/>
      <c r="L113"/>
    </row>
    <row r="114" spans="1:12" x14ac:dyDescent="0.25">
      <c r="A114"/>
      <c r="B114"/>
      <c r="C114"/>
      <c r="D114"/>
      <c r="E114"/>
      <c r="F114"/>
      <c r="G114"/>
      <c r="H114"/>
      <c r="I114"/>
      <c r="J114"/>
      <c r="K114"/>
      <c r="L114"/>
    </row>
    <row r="115" spans="1:12" x14ac:dyDescent="0.25">
      <c r="A115"/>
      <c r="B115"/>
      <c r="C115"/>
      <c r="D115"/>
      <c r="E115"/>
      <c r="F115"/>
      <c r="G115"/>
      <c r="H115"/>
      <c r="I115"/>
      <c r="J115"/>
      <c r="K115"/>
      <c r="L115"/>
    </row>
    <row r="116" spans="1:12" x14ac:dyDescent="0.25">
      <c r="A116"/>
      <c r="B116"/>
      <c r="C116"/>
      <c r="D116"/>
      <c r="E116"/>
      <c r="F116"/>
      <c r="G116"/>
      <c r="H116"/>
      <c r="I116"/>
      <c r="J116"/>
      <c r="K116"/>
      <c r="L116"/>
    </row>
    <row r="117" spans="1:12" x14ac:dyDescent="0.25">
      <c r="A117"/>
      <c r="B117"/>
      <c r="C117"/>
      <c r="D117"/>
      <c r="E117"/>
      <c r="F117"/>
      <c r="G117"/>
      <c r="H117"/>
      <c r="I117"/>
      <c r="J117"/>
      <c r="K117"/>
      <c r="L117"/>
    </row>
    <row r="118" spans="1:12" x14ac:dyDescent="0.25">
      <c r="A118"/>
      <c r="B118"/>
      <c r="C118"/>
      <c r="D118"/>
      <c r="E118"/>
      <c r="F118"/>
      <c r="G118"/>
      <c r="H118"/>
      <c r="I118"/>
      <c r="J118"/>
      <c r="K118"/>
      <c r="L118"/>
    </row>
    <row r="119" spans="1:12" x14ac:dyDescent="0.25">
      <c r="A119"/>
      <c r="B119"/>
      <c r="C119"/>
      <c r="D119"/>
      <c r="E119"/>
      <c r="F119"/>
      <c r="G119"/>
      <c r="H119"/>
      <c r="I119"/>
      <c r="J119"/>
      <c r="K119"/>
      <c r="L119"/>
    </row>
    <row r="120" spans="1:12" x14ac:dyDescent="0.25">
      <c r="A120"/>
      <c r="B120"/>
      <c r="C120"/>
      <c r="D120"/>
      <c r="E120"/>
      <c r="F120"/>
      <c r="G120"/>
      <c r="H120"/>
      <c r="I120"/>
      <c r="J120"/>
      <c r="K120"/>
      <c r="L120"/>
    </row>
    <row r="121" spans="1:12" x14ac:dyDescent="0.25">
      <c r="A121"/>
      <c r="B121"/>
      <c r="C121"/>
      <c r="D121"/>
      <c r="E121"/>
      <c r="F121"/>
      <c r="G121"/>
      <c r="H121"/>
      <c r="I121"/>
      <c r="J121"/>
      <c r="K121"/>
      <c r="L121"/>
    </row>
    <row r="122" spans="1:12" x14ac:dyDescent="0.25">
      <c r="A122"/>
      <c r="B122"/>
      <c r="C122"/>
      <c r="D122"/>
      <c r="E122"/>
      <c r="F122"/>
      <c r="G122"/>
      <c r="H122"/>
      <c r="I122"/>
      <c r="J122"/>
      <c r="K122"/>
      <c r="L122"/>
    </row>
    <row r="123" spans="1:12" x14ac:dyDescent="0.25">
      <c r="A123"/>
      <c r="B123"/>
      <c r="C123"/>
      <c r="D123"/>
      <c r="E123"/>
      <c r="F123"/>
      <c r="G123"/>
      <c r="H123"/>
      <c r="I123"/>
      <c r="J123"/>
      <c r="K123"/>
      <c r="L123"/>
    </row>
    <row r="124" spans="1:12" x14ac:dyDescent="0.25">
      <c r="A124"/>
      <c r="B124"/>
      <c r="C124"/>
      <c r="D124"/>
      <c r="E124"/>
      <c r="F124"/>
      <c r="G124"/>
      <c r="H124"/>
      <c r="I124"/>
      <c r="J124"/>
      <c r="K124"/>
      <c r="L124"/>
    </row>
    <row r="125" spans="1:12" x14ac:dyDescent="0.25">
      <c r="A125"/>
      <c r="B125"/>
      <c r="C125"/>
      <c r="D125"/>
      <c r="E125"/>
      <c r="F125"/>
      <c r="G125"/>
      <c r="H125"/>
      <c r="I125"/>
      <c r="J125"/>
      <c r="K125"/>
      <c r="L125"/>
    </row>
    <row r="126" spans="1:12" x14ac:dyDescent="0.25">
      <c r="A126"/>
      <c r="B126"/>
      <c r="C126"/>
      <c r="D126"/>
      <c r="E126"/>
      <c r="F126"/>
      <c r="G126"/>
      <c r="H126"/>
      <c r="I126"/>
      <c r="J126"/>
      <c r="K126"/>
      <c r="L126"/>
    </row>
    <row r="127" spans="1:12" x14ac:dyDescent="0.25">
      <c r="A127"/>
      <c r="B127"/>
      <c r="C127"/>
      <c r="D127"/>
      <c r="E127"/>
      <c r="F127"/>
      <c r="G127"/>
      <c r="H127"/>
      <c r="I127"/>
      <c r="J127"/>
      <c r="K127"/>
      <c r="L127"/>
    </row>
    <row r="128" spans="1:12" x14ac:dyDescent="0.25">
      <c r="A128"/>
      <c r="B128"/>
      <c r="C128"/>
      <c r="D128"/>
      <c r="E128"/>
      <c r="F128"/>
      <c r="G128"/>
      <c r="H128"/>
      <c r="I128"/>
      <c r="J128"/>
      <c r="K128"/>
      <c r="L128"/>
    </row>
    <row r="129" spans="1:12" x14ac:dyDescent="0.25">
      <c r="A129"/>
      <c r="B129"/>
      <c r="C129"/>
      <c r="D129"/>
      <c r="E129"/>
      <c r="F129"/>
      <c r="G129"/>
      <c r="H129"/>
      <c r="I129"/>
      <c r="J129"/>
      <c r="K129"/>
      <c r="L129"/>
    </row>
    <row r="130" spans="1:12" x14ac:dyDescent="0.25">
      <c r="A130"/>
      <c r="B130"/>
      <c r="C130"/>
      <c r="D130"/>
      <c r="E130"/>
      <c r="F130"/>
      <c r="G130"/>
      <c r="H130"/>
      <c r="I130"/>
      <c r="J130"/>
      <c r="K130"/>
      <c r="L130"/>
    </row>
    <row r="131" spans="1:12" x14ac:dyDescent="0.25">
      <c r="A131"/>
      <c r="B131"/>
      <c r="C131"/>
      <c r="D131"/>
      <c r="E131"/>
      <c r="F131"/>
      <c r="G131"/>
      <c r="H131"/>
      <c r="I131"/>
      <c r="J131"/>
      <c r="K131"/>
      <c r="L131"/>
    </row>
    <row r="132" spans="1:12" x14ac:dyDescent="0.25">
      <c r="A132"/>
      <c r="B132"/>
      <c r="C132"/>
      <c r="D132"/>
      <c r="E132"/>
      <c r="F132"/>
      <c r="G132"/>
      <c r="H132"/>
      <c r="I132"/>
      <c r="J132"/>
      <c r="K132"/>
      <c r="L132"/>
    </row>
    <row r="133" spans="1:12" x14ac:dyDescent="0.25">
      <c r="A133"/>
      <c r="B133"/>
      <c r="C133"/>
      <c r="D133"/>
      <c r="E133"/>
      <c r="F133"/>
      <c r="G133"/>
      <c r="H133"/>
      <c r="I133"/>
      <c r="J133"/>
      <c r="K133"/>
      <c r="L133"/>
    </row>
    <row r="134" spans="1:12" x14ac:dyDescent="0.25">
      <c r="A134"/>
      <c r="B134"/>
      <c r="C134"/>
      <c r="D134"/>
      <c r="E134"/>
      <c r="F134"/>
      <c r="G134"/>
      <c r="H134"/>
      <c r="I134"/>
      <c r="J134"/>
      <c r="K134"/>
      <c r="L134"/>
    </row>
    <row r="135" spans="1:12" x14ac:dyDescent="0.25">
      <c r="A135"/>
      <c r="B135"/>
      <c r="C135"/>
      <c r="D135"/>
      <c r="E135"/>
      <c r="F135"/>
      <c r="G135"/>
      <c r="H135"/>
      <c r="I135"/>
      <c r="J135"/>
      <c r="K135"/>
      <c r="L135"/>
    </row>
    <row r="136" spans="1:12" x14ac:dyDescent="0.25">
      <c r="A136"/>
      <c r="B136"/>
      <c r="C136"/>
      <c r="D136"/>
      <c r="E136"/>
      <c r="F136"/>
      <c r="G136"/>
      <c r="H136"/>
      <c r="I136"/>
      <c r="J136"/>
      <c r="K136"/>
      <c r="L136"/>
    </row>
    <row r="137" spans="1:12" x14ac:dyDescent="0.25">
      <c r="A137"/>
      <c r="B137"/>
      <c r="C137"/>
      <c r="D137"/>
      <c r="E137"/>
      <c r="F137"/>
      <c r="G137"/>
      <c r="H137"/>
      <c r="I137"/>
      <c r="J137"/>
      <c r="K137"/>
      <c r="L137"/>
    </row>
    <row r="138" spans="1:12" x14ac:dyDescent="0.25">
      <c r="A138"/>
      <c r="B138"/>
      <c r="C138"/>
      <c r="D138"/>
      <c r="E138"/>
      <c r="F138"/>
      <c r="G138"/>
      <c r="H138"/>
      <c r="I138"/>
      <c r="J138"/>
      <c r="K138"/>
      <c r="L138"/>
    </row>
    <row r="139" spans="1:12" x14ac:dyDescent="0.25">
      <c r="A139"/>
      <c r="B139"/>
      <c r="C139"/>
      <c r="D139"/>
      <c r="E139"/>
      <c r="F139"/>
      <c r="G139"/>
      <c r="H139"/>
      <c r="I139"/>
      <c r="J139"/>
      <c r="K139"/>
      <c r="L139"/>
    </row>
    <row r="140" spans="1:12" x14ac:dyDescent="0.25">
      <c r="A140"/>
      <c r="B140"/>
      <c r="C140"/>
      <c r="D140"/>
      <c r="E140"/>
      <c r="F140"/>
      <c r="G140"/>
      <c r="H140"/>
      <c r="I140"/>
      <c r="J140"/>
      <c r="K140"/>
      <c r="L140"/>
    </row>
    <row r="141" spans="1:12" x14ac:dyDescent="0.25">
      <c r="A141"/>
      <c r="B141"/>
      <c r="C141"/>
      <c r="D141"/>
      <c r="E141"/>
      <c r="F141"/>
      <c r="G141"/>
      <c r="H141"/>
      <c r="I141"/>
      <c r="J141"/>
      <c r="K141"/>
      <c r="L141"/>
    </row>
    <row r="142" spans="1:12" x14ac:dyDescent="0.25">
      <c r="A142"/>
      <c r="B142"/>
      <c r="C142"/>
      <c r="D142"/>
      <c r="E142"/>
      <c r="F142"/>
      <c r="G142"/>
      <c r="H142"/>
      <c r="I142"/>
      <c r="J142"/>
      <c r="K142"/>
      <c r="L142"/>
    </row>
    <row r="143" spans="1:12" x14ac:dyDescent="0.25">
      <c r="A143"/>
      <c r="B143"/>
      <c r="C143"/>
      <c r="D143"/>
      <c r="E143"/>
      <c r="F143"/>
      <c r="G143"/>
      <c r="H143"/>
      <c r="I143"/>
      <c r="J143"/>
      <c r="K143"/>
      <c r="L143"/>
    </row>
    <row r="144" spans="1:12" x14ac:dyDescent="0.25">
      <c r="A144"/>
      <c r="B144"/>
      <c r="C144"/>
      <c r="D144"/>
      <c r="E144"/>
      <c r="F144"/>
      <c r="G144"/>
      <c r="H144"/>
      <c r="I144"/>
      <c r="J144"/>
      <c r="K144"/>
      <c r="L144"/>
    </row>
    <row r="145" spans="1:12" x14ac:dyDescent="0.25">
      <c r="A145"/>
      <c r="B145"/>
      <c r="C145"/>
      <c r="D145"/>
      <c r="E145"/>
      <c r="F145"/>
      <c r="G145"/>
      <c r="H145"/>
      <c r="I145"/>
      <c r="J145"/>
      <c r="K145"/>
      <c r="L145"/>
    </row>
    <row r="146" spans="1:12" x14ac:dyDescent="0.25">
      <c r="A146"/>
      <c r="B146"/>
      <c r="C146"/>
      <c r="D146"/>
      <c r="E146"/>
      <c r="F146"/>
      <c r="G146"/>
      <c r="H146"/>
      <c r="I146"/>
      <c r="J146"/>
      <c r="K146"/>
      <c r="L146"/>
    </row>
    <row r="147" spans="1:12" x14ac:dyDescent="0.25">
      <c r="A147"/>
      <c r="B147"/>
      <c r="C147"/>
      <c r="D147"/>
      <c r="E147"/>
      <c r="F147"/>
      <c r="G147"/>
      <c r="H147"/>
      <c r="I147"/>
      <c r="J147"/>
      <c r="K147"/>
      <c r="L147"/>
    </row>
    <row r="148" spans="1:12" x14ac:dyDescent="0.25">
      <c r="A148"/>
      <c r="B148"/>
      <c r="C148"/>
      <c r="D148"/>
      <c r="E148"/>
      <c r="F148"/>
      <c r="G148"/>
      <c r="H148"/>
      <c r="I148"/>
      <c r="J148"/>
      <c r="K148"/>
      <c r="L148"/>
    </row>
    <row r="149" spans="1:12" x14ac:dyDescent="0.25">
      <c r="A149"/>
      <c r="B149"/>
      <c r="C149"/>
      <c r="D149"/>
      <c r="E149"/>
      <c r="F149"/>
      <c r="G149"/>
      <c r="H149"/>
      <c r="I149"/>
      <c r="J149"/>
      <c r="K149"/>
      <c r="L149"/>
    </row>
    <row r="150" spans="1:12" x14ac:dyDescent="0.25">
      <c r="A150"/>
      <c r="B150"/>
      <c r="C150"/>
      <c r="D150"/>
      <c r="E150"/>
      <c r="F150"/>
      <c r="G150"/>
      <c r="H150"/>
      <c r="I150"/>
      <c r="J150"/>
      <c r="K150"/>
      <c r="L150"/>
    </row>
    <row r="151" spans="1:12" x14ac:dyDescent="0.25">
      <c r="A151"/>
      <c r="B151"/>
      <c r="C151"/>
      <c r="D151"/>
      <c r="E151"/>
      <c r="F151"/>
      <c r="G151"/>
      <c r="H151"/>
      <c r="I151"/>
      <c r="J151"/>
      <c r="K151"/>
      <c r="L151"/>
    </row>
    <row r="152" spans="1:12" x14ac:dyDescent="0.25">
      <c r="A152"/>
      <c r="B152"/>
      <c r="C152"/>
      <c r="D152"/>
      <c r="E152"/>
      <c r="F152"/>
      <c r="G152"/>
      <c r="H152"/>
      <c r="I152"/>
      <c r="J152"/>
      <c r="K152"/>
      <c r="L152"/>
    </row>
    <row r="153" spans="1:12" x14ac:dyDescent="0.25">
      <c r="A153"/>
      <c r="B153"/>
      <c r="C153"/>
      <c r="D153"/>
      <c r="E153"/>
      <c r="F153"/>
      <c r="G153"/>
      <c r="H153"/>
      <c r="I153"/>
      <c r="J153"/>
      <c r="K153"/>
      <c r="L153"/>
    </row>
    <row r="154" spans="1:12" x14ac:dyDescent="0.25">
      <c r="A154"/>
      <c r="B154"/>
      <c r="C154"/>
      <c r="D154"/>
      <c r="E154"/>
      <c r="F154"/>
      <c r="G154"/>
      <c r="H154"/>
      <c r="I154"/>
      <c r="J154"/>
      <c r="K154"/>
      <c r="L154"/>
    </row>
    <row r="155" spans="1:12" x14ac:dyDescent="0.25">
      <c r="A155"/>
      <c r="B155"/>
      <c r="C155"/>
      <c r="D155"/>
      <c r="E155"/>
      <c r="F155"/>
      <c r="G155"/>
      <c r="H155"/>
      <c r="I155"/>
      <c r="J155"/>
      <c r="K155"/>
      <c r="L155"/>
    </row>
    <row r="156" spans="1:12" x14ac:dyDescent="0.25">
      <c r="A156"/>
      <c r="B156"/>
      <c r="C156"/>
      <c r="D156"/>
      <c r="E156"/>
      <c r="F156"/>
      <c r="G156"/>
      <c r="H156"/>
      <c r="I156"/>
      <c r="J156"/>
      <c r="K156"/>
      <c r="L156"/>
    </row>
    <row r="157" spans="1:12" x14ac:dyDescent="0.25">
      <c r="A157"/>
      <c r="B157"/>
      <c r="C157"/>
      <c r="D157"/>
      <c r="E157"/>
      <c r="F157"/>
      <c r="G157"/>
      <c r="H157"/>
      <c r="I157"/>
      <c r="J157"/>
      <c r="K157"/>
      <c r="L157"/>
    </row>
    <row r="158" spans="1:12" x14ac:dyDescent="0.25">
      <c r="A158"/>
      <c r="B158"/>
      <c r="C158"/>
      <c r="D158"/>
      <c r="E158"/>
      <c r="F158"/>
      <c r="G158"/>
      <c r="H158"/>
      <c r="I158"/>
      <c r="J158"/>
      <c r="K158"/>
      <c r="L158"/>
    </row>
    <row r="159" spans="1:12" x14ac:dyDescent="0.25">
      <c r="A159"/>
      <c r="B159"/>
      <c r="C159"/>
      <c r="D159"/>
      <c r="E159"/>
      <c r="F159"/>
      <c r="G159"/>
      <c r="H159"/>
      <c r="I159"/>
      <c r="J159"/>
      <c r="K159"/>
      <c r="L159"/>
    </row>
    <row r="160" spans="1:12" x14ac:dyDescent="0.25">
      <c r="A160"/>
      <c r="B160"/>
      <c r="C160"/>
      <c r="D160"/>
      <c r="E160"/>
      <c r="F160"/>
      <c r="G160"/>
      <c r="H160"/>
      <c r="I160"/>
      <c r="J160"/>
      <c r="K160"/>
      <c r="L160"/>
    </row>
    <row r="161" spans="1:12" x14ac:dyDescent="0.25">
      <c r="A161"/>
      <c r="B161"/>
      <c r="C161"/>
      <c r="D161"/>
      <c r="E161"/>
      <c r="F161"/>
      <c r="G161"/>
      <c r="H161"/>
      <c r="I161"/>
      <c r="J161"/>
      <c r="K161"/>
      <c r="L161"/>
    </row>
    <row r="162" spans="1:12" x14ac:dyDescent="0.25">
      <c r="A162"/>
      <c r="B162"/>
      <c r="C162"/>
      <c r="D162"/>
      <c r="E162"/>
      <c r="F162"/>
      <c r="G162"/>
      <c r="H162"/>
      <c r="I162"/>
      <c r="J162"/>
      <c r="K162"/>
      <c r="L162"/>
    </row>
    <row r="163" spans="1:12" x14ac:dyDescent="0.25">
      <c r="A163"/>
      <c r="B163"/>
      <c r="C163"/>
      <c r="D163"/>
      <c r="E163"/>
      <c r="F163"/>
      <c r="G163"/>
      <c r="H163"/>
      <c r="I163"/>
      <c r="J163"/>
      <c r="K163"/>
      <c r="L163"/>
    </row>
    <row r="164" spans="1:12" x14ac:dyDescent="0.25">
      <c r="A164"/>
      <c r="B164"/>
      <c r="C164"/>
      <c r="D164"/>
      <c r="E164"/>
      <c r="F164"/>
      <c r="G164"/>
      <c r="H164"/>
      <c r="I164"/>
      <c r="J164"/>
      <c r="K164"/>
      <c r="L164"/>
    </row>
    <row r="165" spans="1:12" x14ac:dyDescent="0.25">
      <c r="A165"/>
      <c r="B165"/>
      <c r="C165"/>
      <c r="D165"/>
      <c r="E165"/>
      <c r="F165"/>
      <c r="G165"/>
      <c r="H165"/>
      <c r="I165"/>
      <c r="J165"/>
      <c r="K165"/>
      <c r="L165"/>
    </row>
    <row r="166" spans="1:12" x14ac:dyDescent="0.25">
      <c r="A166"/>
      <c r="B166"/>
      <c r="C166"/>
      <c r="D166"/>
      <c r="E166"/>
      <c r="F166"/>
      <c r="G166"/>
      <c r="H166"/>
      <c r="I166"/>
      <c r="J166"/>
      <c r="K166"/>
      <c r="L166"/>
    </row>
    <row r="167" spans="1:12" x14ac:dyDescent="0.25">
      <c r="A167"/>
      <c r="B167"/>
      <c r="C167"/>
      <c r="D167"/>
      <c r="E167"/>
      <c r="F167"/>
      <c r="G167"/>
      <c r="H167"/>
      <c r="I167"/>
      <c r="J167"/>
      <c r="K167"/>
      <c r="L167"/>
    </row>
    <row r="168" spans="1:12" x14ac:dyDescent="0.25">
      <c r="A168"/>
      <c r="B168"/>
      <c r="C168"/>
      <c r="D168"/>
      <c r="E168"/>
      <c r="F168"/>
      <c r="G168"/>
      <c r="H168"/>
      <c r="I168"/>
      <c r="J168"/>
      <c r="K168"/>
      <c r="L168"/>
    </row>
    <row r="169" spans="1:12" x14ac:dyDescent="0.25">
      <c r="A169"/>
      <c r="B169"/>
      <c r="C169"/>
      <c r="D169"/>
      <c r="E169"/>
      <c r="F169"/>
      <c r="G169"/>
      <c r="H169"/>
      <c r="I169"/>
      <c r="J169"/>
      <c r="K169"/>
      <c r="L169"/>
    </row>
    <row r="170" spans="1:12" x14ac:dyDescent="0.25">
      <c r="A170"/>
      <c r="B170"/>
      <c r="C170"/>
      <c r="D170"/>
      <c r="E170"/>
      <c r="F170"/>
      <c r="G170"/>
      <c r="H170"/>
      <c r="I170"/>
      <c r="J170"/>
      <c r="K170"/>
      <c r="L170"/>
    </row>
    <row r="171" spans="1:12" x14ac:dyDescent="0.25">
      <c r="A171"/>
      <c r="B171"/>
      <c r="C171"/>
      <c r="D171"/>
      <c r="E171"/>
      <c r="F171"/>
      <c r="G171"/>
      <c r="H171"/>
      <c r="I171"/>
      <c r="J171"/>
      <c r="K171"/>
      <c r="L171"/>
    </row>
    <row r="172" spans="1:12" x14ac:dyDescent="0.25">
      <c r="A172"/>
      <c r="B172"/>
      <c r="C172"/>
      <c r="D172"/>
      <c r="E172"/>
      <c r="F172"/>
      <c r="G172"/>
      <c r="H172"/>
      <c r="I172"/>
      <c r="J172"/>
      <c r="K172"/>
      <c r="L172"/>
    </row>
    <row r="173" spans="1:12" x14ac:dyDescent="0.25">
      <c r="A173"/>
      <c r="B173"/>
      <c r="C173"/>
      <c r="D173"/>
      <c r="E173"/>
      <c r="F173"/>
      <c r="G173"/>
      <c r="H173"/>
      <c r="I173"/>
      <c r="J173"/>
      <c r="K173"/>
      <c r="L173"/>
    </row>
    <row r="174" spans="1:12" x14ac:dyDescent="0.25">
      <c r="A174"/>
      <c r="B174"/>
      <c r="C174"/>
      <c r="D174"/>
      <c r="E174"/>
      <c r="F174"/>
      <c r="G174"/>
      <c r="H174"/>
      <c r="I174"/>
      <c r="J174"/>
      <c r="K174"/>
      <c r="L174"/>
    </row>
    <row r="175" spans="1:12" x14ac:dyDescent="0.25">
      <c r="A175"/>
      <c r="B175"/>
      <c r="C175"/>
      <c r="D175"/>
      <c r="E175"/>
      <c r="F175"/>
      <c r="G175"/>
      <c r="H175"/>
      <c r="I175"/>
      <c r="J175"/>
      <c r="K175"/>
      <c r="L175"/>
    </row>
    <row r="176" spans="1:12" x14ac:dyDescent="0.25">
      <c r="A176"/>
      <c r="B176"/>
      <c r="C176"/>
      <c r="D176"/>
      <c r="E176"/>
      <c r="F176"/>
      <c r="G176"/>
      <c r="H176"/>
      <c r="I176"/>
      <c r="J176"/>
      <c r="K176"/>
      <c r="L176"/>
    </row>
    <row r="177" spans="1:12" x14ac:dyDescent="0.25">
      <c r="A177"/>
      <c r="B177"/>
      <c r="C177"/>
      <c r="D177"/>
      <c r="E177"/>
      <c r="F177"/>
      <c r="G177"/>
      <c r="H177"/>
      <c r="I177"/>
      <c r="J177"/>
      <c r="K177"/>
      <c r="L177"/>
    </row>
    <row r="178" spans="1:12" x14ac:dyDescent="0.25">
      <c r="A178"/>
      <c r="B178"/>
      <c r="C178"/>
      <c r="D178"/>
      <c r="E178"/>
      <c r="F178"/>
      <c r="G178"/>
      <c r="H178"/>
      <c r="I178"/>
      <c r="J178"/>
      <c r="K178"/>
      <c r="L178"/>
    </row>
    <row r="179" spans="1:12" x14ac:dyDescent="0.25">
      <c r="A179"/>
      <c r="B179"/>
      <c r="C179"/>
      <c r="D179"/>
      <c r="E179"/>
      <c r="F179"/>
      <c r="G179"/>
      <c r="H179"/>
      <c r="I179"/>
      <c r="J179"/>
      <c r="K179"/>
      <c r="L179"/>
    </row>
    <row r="180" spans="1:12" x14ac:dyDescent="0.25">
      <c r="A180"/>
      <c r="B180"/>
      <c r="C180"/>
      <c r="D180"/>
      <c r="E180"/>
      <c r="F180"/>
      <c r="G180"/>
      <c r="H180"/>
      <c r="I180"/>
      <c r="J180"/>
      <c r="K180"/>
      <c r="L180"/>
    </row>
    <row r="181" spans="1:12" x14ac:dyDescent="0.25">
      <c r="A181"/>
      <c r="B181"/>
      <c r="C181"/>
      <c r="D181"/>
      <c r="E181"/>
      <c r="F181"/>
      <c r="G181"/>
      <c r="H181"/>
      <c r="I181"/>
      <c r="J181"/>
      <c r="K181"/>
      <c r="L181"/>
    </row>
    <row r="182" spans="1:12" x14ac:dyDescent="0.25">
      <c r="A182"/>
      <c r="B182"/>
      <c r="C182"/>
      <c r="D182"/>
      <c r="E182"/>
      <c r="F182"/>
      <c r="G182"/>
      <c r="H182"/>
      <c r="I182"/>
      <c r="J182"/>
      <c r="K182"/>
      <c r="L182"/>
    </row>
    <row r="183" spans="1:12" x14ac:dyDescent="0.25">
      <c r="A183"/>
      <c r="B183"/>
      <c r="C183"/>
      <c r="D183"/>
      <c r="E183"/>
      <c r="F183"/>
      <c r="G183"/>
      <c r="H183"/>
      <c r="I183"/>
      <c r="J183"/>
      <c r="K183"/>
      <c r="L183"/>
    </row>
    <row r="184" spans="1:12" x14ac:dyDescent="0.25">
      <c r="A184"/>
      <c r="B184"/>
      <c r="C184"/>
      <c r="D184"/>
      <c r="E184"/>
      <c r="F184"/>
      <c r="G184"/>
      <c r="H184"/>
      <c r="I184"/>
      <c r="J184"/>
      <c r="K184"/>
      <c r="L184"/>
    </row>
    <row r="185" spans="1:12" x14ac:dyDescent="0.25">
      <c r="A185"/>
      <c r="B185"/>
      <c r="C185"/>
      <c r="D185"/>
      <c r="E185"/>
      <c r="F185"/>
      <c r="G185"/>
      <c r="H185"/>
      <c r="I185"/>
      <c r="J185"/>
      <c r="K185"/>
      <c r="L185"/>
    </row>
    <row r="186" spans="1:12" x14ac:dyDescent="0.25">
      <c r="A186"/>
      <c r="B186"/>
      <c r="C186"/>
      <c r="D186"/>
      <c r="E186"/>
      <c r="F186"/>
      <c r="G186"/>
      <c r="H186"/>
      <c r="I186"/>
      <c r="J186"/>
      <c r="K186"/>
      <c r="L186"/>
    </row>
    <row r="187" spans="1:12" x14ac:dyDescent="0.25">
      <c r="A187"/>
      <c r="B187"/>
      <c r="C187"/>
      <c r="D187"/>
      <c r="E187"/>
      <c r="F187"/>
      <c r="G187"/>
      <c r="H187"/>
      <c r="I187"/>
      <c r="J187"/>
      <c r="K187"/>
      <c r="L187"/>
    </row>
    <row r="188" spans="1:12" x14ac:dyDescent="0.25">
      <c r="A188"/>
      <c r="B188"/>
      <c r="C188"/>
      <c r="D188"/>
      <c r="E188"/>
      <c r="F188"/>
      <c r="G188"/>
      <c r="H188"/>
      <c r="I188"/>
      <c r="J188"/>
      <c r="K188"/>
      <c r="L188"/>
    </row>
  </sheetData>
  <mergeCells count="2">
    <mergeCell ref="A3:L3"/>
    <mergeCell ref="A5:L5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97AF6-DB14-4688-9898-D2B0984933F2}">
  <dimension ref="A1:BV587"/>
  <sheetViews>
    <sheetView zoomScale="120" zoomScaleNormal="120" workbookViewId="0"/>
  </sheetViews>
  <sheetFormatPr defaultColWidth="9.140625" defaultRowHeight="15.75" x14ac:dyDescent="0.25"/>
  <cols>
    <col min="1" max="11" width="12.140625" style="4" customWidth="1"/>
    <col min="12" max="12" width="12.140625" customWidth="1"/>
    <col min="75" max="16384" width="9.140625" style="4"/>
  </cols>
  <sheetData>
    <row r="1" spans="1:12" ht="15.75" customHeight="1" x14ac:dyDescent="0.3">
      <c r="A1" s="26" t="s">
        <v>36</v>
      </c>
      <c r="B1" s="27"/>
      <c r="C1" s="11" t="s">
        <v>23</v>
      </c>
      <c r="D1" s="27"/>
      <c r="E1" s="27"/>
      <c r="F1" s="27"/>
      <c r="G1" s="27"/>
      <c r="H1" s="27"/>
      <c r="I1" s="27"/>
      <c r="J1" s="27"/>
      <c r="K1" s="28"/>
      <c r="L1" s="28"/>
    </row>
    <row r="2" spans="1:12" ht="15.75" customHeight="1" x14ac:dyDescent="0.3">
      <c r="A2" s="26"/>
      <c r="B2" s="27"/>
      <c r="C2" s="13"/>
      <c r="D2" s="27"/>
      <c r="E2" s="27"/>
      <c r="F2" s="27"/>
      <c r="G2" s="27"/>
      <c r="H2" s="27"/>
      <c r="I2" s="27"/>
      <c r="J2" s="27"/>
      <c r="K2" s="28"/>
      <c r="L2" s="28"/>
    </row>
    <row r="3" spans="1:12" ht="15.75" customHeight="1" x14ac:dyDescent="0.25">
      <c r="A3" s="230" t="s">
        <v>150</v>
      </c>
      <c r="B3" s="223"/>
      <c r="C3" s="223"/>
      <c r="D3" s="223"/>
      <c r="E3" s="223"/>
      <c r="F3" s="223"/>
      <c r="G3" s="223"/>
      <c r="H3" s="223"/>
      <c r="I3" s="27"/>
      <c r="J3" s="27"/>
      <c r="K3" s="28"/>
      <c r="L3" s="28"/>
    </row>
    <row r="4" spans="1:12" ht="15.75" customHeight="1" x14ac:dyDescent="0.25">
      <c r="A4" s="9"/>
      <c r="B4" s="9"/>
      <c r="C4" s="9"/>
      <c r="D4" s="9"/>
      <c r="E4" s="9"/>
      <c r="F4" s="9"/>
      <c r="G4" s="9"/>
      <c r="H4" s="9"/>
      <c r="I4" s="27"/>
      <c r="J4" s="27"/>
      <c r="K4" s="28"/>
      <c r="L4" s="28"/>
    </row>
    <row r="5" spans="1:12" ht="15.75" customHeight="1" x14ac:dyDescent="0.25">
      <c r="A5" s="11" t="s">
        <v>20</v>
      </c>
      <c r="B5" s="3"/>
      <c r="C5" s="3"/>
      <c r="D5" s="3"/>
      <c r="E5" s="3"/>
      <c r="F5" s="3"/>
      <c r="G5" s="3"/>
      <c r="H5" s="10"/>
      <c r="I5" s="231" t="s">
        <v>167</v>
      </c>
      <c r="J5" s="231"/>
      <c r="K5" s="231"/>
      <c r="L5" s="28"/>
    </row>
    <row r="6" spans="1:12" ht="15.75" customHeight="1" x14ac:dyDescent="0.25">
      <c r="A6" s="3"/>
      <c r="B6" s="3"/>
      <c r="C6" s="3"/>
      <c r="D6" s="3"/>
      <c r="E6" s="3"/>
      <c r="F6" s="3"/>
      <c r="G6" s="3"/>
      <c r="H6" s="101" t="s">
        <v>166</v>
      </c>
      <c r="I6" s="228" t="s">
        <v>171</v>
      </c>
      <c r="J6" s="227" t="s">
        <v>151</v>
      </c>
      <c r="K6" s="227" t="s">
        <v>172</v>
      </c>
      <c r="L6" s="28"/>
    </row>
    <row r="7" spans="1:12" ht="47.25" customHeight="1" x14ac:dyDescent="0.25">
      <c r="A7" s="71" t="s">
        <v>27</v>
      </c>
      <c r="B7" s="71" t="s">
        <v>24</v>
      </c>
      <c r="C7" s="71" t="s">
        <v>25</v>
      </c>
      <c r="D7" s="71" t="s">
        <v>26</v>
      </c>
      <c r="E7" s="19" t="s">
        <v>6</v>
      </c>
      <c r="F7" s="71" t="s">
        <v>29</v>
      </c>
      <c r="G7" s="71" t="s">
        <v>28</v>
      </c>
      <c r="H7" s="102" t="s">
        <v>81</v>
      </c>
      <c r="I7" s="229"/>
      <c r="J7" s="227"/>
      <c r="K7" s="227"/>
      <c r="L7" s="28"/>
    </row>
    <row r="8" spans="1:12" ht="15.75" customHeight="1" x14ac:dyDescent="0.25">
      <c r="A8" s="16">
        <v>2017</v>
      </c>
      <c r="B8" s="17">
        <v>10000</v>
      </c>
      <c r="C8" s="16">
        <v>0</v>
      </c>
      <c r="D8" s="16">
        <v>12</v>
      </c>
      <c r="E8" s="18">
        <v>2500</v>
      </c>
      <c r="F8" s="16">
        <v>48</v>
      </c>
      <c r="G8" s="8">
        <v>5000</v>
      </c>
      <c r="H8" s="66">
        <f>(E8-I8)^2/I8</f>
        <v>40.054772949444583</v>
      </c>
      <c r="I8" s="103">
        <f>B8*$B$23*(K8-J8)</f>
        <v>2837.1047091936757</v>
      </c>
      <c r="J8" s="92">
        <v>0</v>
      </c>
      <c r="K8" s="92">
        <f t="shared" ref="K8:K17" si="0">1-EXP(-((D8-6)/$B$24))</f>
        <v>0.52306502750620865</v>
      </c>
      <c r="L8" s="28"/>
    </row>
    <row r="9" spans="1:12" ht="15.75" customHeight="1" x14ac:dyDescent="0.25">
      <c r="A9" s="16">
        <v>2017</v>
      </c>
      <c r="B9" s="17">
        <v>10000</v>
      </c>
      <c r="C9" s="16">
        <v>12</v>
      </c>
      <c r="D9" s="16">
        <v>24</v>
      </c>
      <c r="E9" s="18">
        <v>1800</v>
      </c>
      <c r="F9" s="16">
        <v>48</v>
      </c>
      <c r="G9" s="8">
        <v>5000</v>
      </c>
      <c r="H9" s="66">
        <f t="shared" ref="H9:H17" si="1">(E9-I9)^2/I9</f>
        <v>19.708750540100116</v>
      </c>
      <c r="I9" s="103">
        <f t="shared" ref="I9:I17" si="2">B9*$B$23*(K9-J9)</f>
        <v>1998.4620625050702</v>
      </c>
      <c r="J9" s="92">
        <f>1-EXP(-((C9-6)/$B$24))</f>
        <v>0.52306502750620865</v>
      </c>
      <c r="K9" s="92">
        <f t="shared" si="0"/>
        <v>0.89151304787956231</v>
      </c>
      <c r="L9" s="28"/>
    </row>
    <row r="10" spans="1:12" ht="15.75" customHeight="1" x14ac:dyDescent="0.25">
      <c r="A10" s="16">
        <v>2017</v>
      </c>
      <c r="B10" s="17">
        <v>10000</v>
      </c>
      <c r="C10" s="16">
        <v>24</v>
      </c>
      <c r="D10" s="16">
        <v>36</v>
      </c>
      <c r="E10" s="18">
        <v>500</v>
      </c>
      <c r="F10" s="16">
        <v>48</v>
      </c>
      <c r="G10" s="8">
        <v>5000</v>
      </c>
      <c r="H10" s="66">
        <f t="shared" si="1"/>
        <v>4.5373417172759583</v>
      </c>
      <c r="I10" s="103">
        <f t="shared" si="2"/>
        <v>454.5841059963808</v>
      </c>
      <c r="J10" s="92">
        <f>1-EXP(-((C10-6)/$B$24))</f>
        <v>0.89151304787956231</v>
      </c>
      <c r="K10" s="92">
        <f t="shared" si="0"/>
        <v>0.97532280193494225</v>
      </c>
      <c r="L10" s="28"/>
    </row>
    <row r="11" spans="1:12" ht="15.75" customHeight="1" x14ac:dyDescent="0.25">
      <c r="A11" s="16">
        <v>2017</v>
      </c>
      <c r="B11" s="17">
        <v>10000</v>
      </c>
      <c r="C11" s="16">
        <v>36</v>
      </c>
      <c r="D11" s="16">
        <v>48</v>
      </c>
      <c r="E11" s="18">
        <v>200</v>
      </c>
      <c r="F11" s="16">
        <v>48</v>
      </c>
      <c r="G11" s="8">
        <v>5000</v>
      </c>
      <c r="H11" s="66">
        <f t="shared" si="1"/>
        <v>90.239332911510729</v>
      </c>
      <c r="I11" s="103">
        <f t="shared" si="2"/>
        <v>103.40286828637545</v>
      </c>
      <c r="J11" s="92">
        <f>1-EXP(-((C11-6)/$B$24))</f>
        <v>0.97532280193494225</v>
      </c>
      <c r="K11" s="92">
        <f t="shared" si="0"/>
        <v>0.99438675257771059</v>
      </c>
      <c r="L11" s="28"/>
    </row>
    <row r="12" spans="1:12" ht="15.75" customHeight="1" x14ac:dyDescent="0.25">
      <c r="A12" s="16">
        <v>2018</v>
      </c>
      <c r="B12" s="17">
        <v>12000</v>
      </c>
      <c r="C12" s="16">
        <v>0</v>
      </c>
      <c r="D12" s="16">
        <v>12</v>
      </c>
      <c r="E12" s="18">
        <v>4100</v>
      </c>
      <c r="F12" s="16">
        <v>36</v>
      </c>
      <c r="G12" s="8">
        <v>7000</v>
      </c>
      <c r="H12" s="66">
        <f t="shared" si="1"/>
        <v>142.07106059700735</v>
      </c>
      <c r="I12" s="103">
        <f t="shared" si="2"/>
        <v>3404.5256510324111</v>
      </c>
      <c r="J12" s="92">
        <v>0</v>
      </c>
      <c r="K12" s="92">
        <f t="shared" si="0"/>
        <v>0.52306502750620865</v>
      </c>
      <c r="L12" s="28"/>
    </row>
    <row r="13" spans="1:12" ht="15.75" customHeight="1" x14ac:dyDescent="0.25">
      <c r="A13" s="16">
        <v>2018</v>
      </c>
      <c r="B13" s="17">
        <v>12000</v>
      </c>
      <c r="C13" s="16">
        <v>12</v>
      </c>
      <c r="D13" s="16">
        <v>24</v>
      </c>
      <c r="E13" s="18">
        <v>2000</v>
      </c>
      <c r="F13" s="16">
        <v>36</v>
      </c>
      <c r="G13" s="8">
        <v>7000</v>
      </c>
      <c r="H13" s="66">
        <f t="shared" si="1"/>
        <v>66.103742531835223</v>
      </c>
      <c r="I13" s="103">
        <f t="shared" si="2"/>
        <v>2398.1544750060843</v>
      </c>
      <c r="J13" s="92">
        <f>1-EXP(-((C13-6)/$B$24))</f>
        <v>0.52306502750620865</v>
      </c>
      <c r="K13" s="92">
        <f t="shared" si="0"/>
        <v>0.89151304787956231</v>
      </c>
      <c r="L13" s="28"/>
    </row>
    <row r="14" spans="1:12" ht="15.75" customHeight="1" x14ac:dyDescent="0.25">
      <c r="A14" s="16">
        <v>2018</v>
      </c>
      <c r="B14" s="17">
        <v>12000</v>
      </c>
      <c r="C14" s="16">
        <v>24</v>
      </c>
      <c r="D14" s="16">
        <v>36</v>
      </c>
      <c r="E14" s="18">
        <v>900</v>
      </c>
      <c r="F14" s="16">
        <v>36</v>
      </c>
      <c r="G14" s="8">
        <v>7000</v>
      </c>
      <c r="H14" s="66">
        <f t="shared" si="1"/>
        <v>230.37466364207398</v>
      </c>
      <c r="I14" s="103">
        <f t="shared" si="2"/>
        <v>545.50092719565691</v>
      </c>
      <c r="J14" s="92">
        <f>1-EXP(-((C14-6)/$B$24))</f>
        <v>0.89151304787956231</v>
      </c>
      <c r="K14" s="92">
        <f t="shared" si="0"/>
        <v>0.97532280193494225</v>
      </c>
      <c r="L14" s="28"/>
    </row>
    <row r="15" spans="1:12" ht="15.75" customHeight="1" x14ac:dyDescent="0.25">
      <c r="A15" s="16">
        <v>2019</v>
      </c>
      <c r="B15" s="17">
        <v>15000</v>
      </c>
      <c r="C15" s="16">
        <v>0</v>
      </c>
      <c r="D15" s="16">
        <v>12</v>
      </c>
      <c r="E15" s="18">
        <v>4600</v>
      </c>
      <c r="F15" s="16">
        <v>24</v>
      </c>
      <c r="G15" s="8">
        <v>6800</v>
      </c>
      <c r="H15" s="66">
        <f t="shared" si="1"/>
        <v>27.862221024867655</v>
      </c>
      <c r="I15" s="103">
        <f t="shared" si="2"/>
        <v>4255.6570637905133</v>
      </c>
      <c r="J15" s="92">
        <v>0</v>
      </c>
      <c r="K15" s="92">
        <f t="shared" si="0"/>
        <v>0.52306502750620865</v>
      </c>
      <c r="L15" s="28"/>
    </row>
    <row r="16" spans="1:12" ht="15.75" customHeight="1" x14ac:dyDescent="0.25">
      <c r="A16" s="16">
        <v>2019</v>
      </c>
      <c r="B16" s="17">
        <v>15000</v>
      </c>
      <c r="C16" s="16">
        <v>12</v>
      </c>
      <c r="D16" s="16">
        <v>24</v>
      </c>
      <c r="E16" s="18">
        <v>2200</v>
      </c>
      <c r="F16" s="16">
        <v>24</v>
      </c>
      <c r="G16" s="8">
        <v>6800</v>
      </c>
      <c r="H16" s="66">
        <f t="shared" si="1"/>
        <v>212.26798472253222</v>
      </c>
      <c r="I16" s="103">
        <f t="shared" si="2"/>
        <v>2997.6930937576053</v>
      </c>
      <c r="J16" s="92">
        <f>1-EXP(-((C16-6)/$B$24))</f>
        <v>0.52306502750620865</v>
      </c>
      <c r="K16" s="92">
        <f t="shared" si="0"/>
        <v>0.89151304787956231</v>
      </c>
      <c r="L16" s="28"/>
    </row>
    <row r="17" spans="1:12" ht="15.75" customHeight="1" x14ac:dyDescent="0.25">
      <c r="A17" s="16">
        <v>2020</v>
      </c>
      <c r="B17" s="17">
        <v>18000</v>
      </c>
      <c r="C17" s="16">
        <v>0</v>
      </c>
      <c r="D17" s="16">
        <v>12</v>
      </c>
      <c r="E17" s="18">
        <v>5300</v>
      </c>
      <c r="F17" s="16">
        <v>12</v>
      </c>
      <c r="G17" s="8">
        <v>5300</v>
      </c>
      <c r="H17" s="66">
        <f t="shared" si="1"/>
        <v>7.3100135174648955</v>
      </c>
      <c r="I17" s="103">
        <f t="shared" si="2"/>
        <v>5106.7884765486169</v>
      </c>
      <c r="J17" s="92">
        <v>0</v>
      </c>
      <c r="K17" s="92">
        <f t="shared" si="0"/>
        <v>0.52306502750620865</v>
      </c>
      <c r="L17" s="28"/>
    </row>
    <row r="18" spans="1:12" ht="15.75" customHeight="1" x14ac:dyDescent="0.25">
      <c r="A18" s="3"/>
      <c r="B18" s="3"/>
      <c r="C18" s="3"/>
      <c r="D18" s="3"/>
      <c r="E18" s="3"/>
      <c r="F18" s="3"/>
      <c r="G18" s="3"/>
      <c r="H18" s="144">
        <f>SUM(H8:H17)/8</f>
        <v>105.06623551926408</v>
      </c>
      <c r="I18" s="65"/>
      <c r="J18" s="104"/>
      <c r="K18" s="104"/>
      <c r="L18" s="28"/>
    </row>
    <row r="19" spans="1:12" ht="15.75" customHeight="1" x14ac:dyDescent="0.25">
      <c r="A19" s="3" t="s">
        <v>78</v>
      </c>
      <c r="B19" s="9"/>
      <c r="C19" s="9"/>
      <c r="D19" s="9"/>
      <c r="E19" s="9"/>
      <c r="F19" s="9"/>
      <c r="G19" s="9"/>
      <c r="H19" s="9"/>
      <c r="I19" s="9"/>
      <c r="J19" s="40"/>
      <c r="K19" s="40"/>
      <c r="L19" s="28"/>
    </row>
    <row r="20" spans="1:12" ht="15.75" customHeight="1" x14ac:dyDescent="0.25">
      <c r="A20" s="9" t="s">
        <v>168</v>
      </c>
      <c r="B20" s="9"/>
      <c r="C20" s="9"/>
      <c r="D20" s="9"/>
      <c r="E20" s="9"/>
      <c r="F20" s="9"/>
      <c r="G20" s="9"/>
      <c r="H20" s="9"/>
      <c r="I20" s="9"/>
      <c r="J20" s="36"/>
      <c r="K20" s="36"/>
      <c r="L20" s="28"/>
    </row>
    <row r="21" spans="1:12" ht="15.75" customHeight="1" x14ac:dyDescent="0.25">
      <c r="A21" s="9"/>
      <c r="B21" s="41"/>
      <c r="C21" s="42"/>
      <c r="D21" s="9"/>
      <c r="E21" s="9"/>
      <c r="F21" s="9"/>
      <c r="G21" s="9"/>
      <c r="H21" s="9"/>
      <c r="I21" s="9"/>
      <c r="J21" s="9"/>
      <c r="K21" s="43"/>
      <c r="L21" s="28"/>
    </row>
    <row r="22" spans="1:12" ht="15.75" customHeight="1" x14ac:dyDescent="0.25">
      <c r="A22" s="3" t="s">
        <v>170</v>
      </c>
      <c r="B22" s="41"/>
      <c r="C22" s="42"/>
      <c r="D22" s="9"/>
      <c r="E22" s="9"/>
      <c r="F22" s="9"/>
      <c r="G22" s="9"/>
      <c r="H22" s="9"/>
      <c r="I22" s="9"/>
      <c r="J22" s="9"/>
      <c r="K22" s="12"/>
      <c r="L22" s="28"/>
    </row>
    <row r="23" spans="1:12" ht="15.75" customHeight="1" x14ac:dyDescent="0.25">
      <c r="A23" s="72" t="s">
        <v>4</v>
      </c>
      <c r="B23" s="30">
        <v>0.54239999999999999</v>
      </c>
      <c r="C23" s="42"/>
      <c r="D23" s="9"/>
      <c r="E23" s="9"/>
      <c r="F23" s="9"/>
      <c r="G23" s="9"/>
      <c r="H23" s="9"/>
      <c r="I23" s="9"/>
      <c r="J23" s="9"/>
      <c r="K23" s="12"/>
      <c r="L23" s="28"/>
    </row>
    <row r="24" spans="1:12" ht="15.75" customHeight="1" x14ac:dyDescent="0.25">
      <c r="A24" s="72" t="s">
        <v>30</v>
      </c>
      <c r="B24" s="30">
        <v>8.1039999999999992</v>
      </c>
      <c r="C24" s="9"/>
      <c r="D24" s="9"/>
      <c r="E24" s="9"/>
      <c r="F24" s="9"/>
      <c r="G24" s="9"/>
      <c r="H24" s="9"/>
      <c r="I24" s="9"/>
      <c r="J24" s="9"/>
      <c r="K24" s="12"/>
      <c r="L24" s="28"/>
    </row>
    <row r="25" spans="1:12" ht="15.7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12"/>
      <c r="L25" s="28"/>
    </row>
    <row r="26" spans="1:12" ht="15.75" customHeight="1" x14ac:dyDescent="0.25">
      <c r="A26" s="69" t="s">
        <v>45</v>
      </c>
      <c r="B26" s="14" t="s">
        <v>79</v>
      </c>
      <c r="C26" s="3"/>
      <c r="D26" s="3"/>
      <c r="E26" s="3"/>
      <c r="F26" s="3"/>
      <c r="G26" s="9"/>
      <c r="H26" s="9"/>
      <c r="I26" s="9"/>
      <c r="J26" s="9"/>
      <c r="K26" s="12"/>
      <c r="L26" s="28"/>
    </row>
    <row r="27" spans="1:12" ht="15.75" customHeight="1" x14ac:dyDescent="0.25">
      <c r="A27" s="1"/>
      <c r="B27" s="68" t="s">
        <v>104</v>
      </c>
      <c r="C27" s="67"/>
      <c r="D27" s="67"/>
      <c r="E27" s="67"/>
      <c r="F27" s="67"/>
      <c r="G27" s="67"/>
      <c r="H27" s="1"/>
      <c r="I27" s="1"/>
      <c r="J27" s="1"/>
      <c r="K27" s="1"/>
      <c r="L27" s="28"/>
    </row>
    <row r="28" spans="1:12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28"/>
    </row>
    <row r="29" spans="1:12" x14ac:dyDescent="0.25">
      <c r="A29" s="3" t="s">
        <v>0</v>
      </c>
      <c r="B29" s="14" t="s">
        <v>80</v>
      </c>
      <c r="C29" s="3"/>
      <c r="D29" s="3"/>
      <c r="E29" s="3"/>
      <c r="F29" s="3"/>
      <c r="G29" s="9"/>
      <c r="H29" s="9"/>
      <c r="I29" s="9"/>
      <c r="J29" s="9"/>
      <c r="K29" s="12"/>
      <c r="L29" s="28"/>
    </row>
    <row r="30" spans="1:12" ht="15.75" customHeight="1" x14ac:dyDescent="0.25">
      <c r="A30" s="11"/>
      <c r="B30" s="11" t="s">
        <v>46</v>
      </c>
      <c r="C30" s="11"/>
      <c r="D30" s="10"/>
      <c r="E30" s="10"/>
      <c r="F30" s="10"/>
      <c r="G30" s="10"/>
      <c r="H30" s="1"/>
      <c r="I30" s="1"/>
      <c r="J30" s="9"/>
      <c r="K30" s="12"/>
      <c r="L30" s="28"/>
    </row>
    <row r="31" spans="1:12" ht="15.75" customHeight="1" x14ac:dyDescent="0.25">
      <c r="A31"/>
      <c r="B31"/>
      <c r="C31"/>
      <c r="D31"/>
      <c r="E31"/>
      <c r="F31"/>
      <c r="G31"/>
      <c r="H31"/>
      <c r="I31"/>
      <c r="J31"/>
      <c r="K31"/>
    </row>
    <row r="32" spans="1:12" ht="15.75" customHeight="1" x14ac:dyDescent="0.25">
      <c r="A32" s="108" t="s">
        <v>198</v>
      </c>
      <c r="B32" s="117" t="s">
        <v>199</v>
      </c>
      <c r="C32" s="108" t="s">
        <v>200</v>
      </c>
      <c r="D32" s="108" t="s">
        <v>201</v>
      </c>
      <c r="E32"/>
      <c r="F32"/>
      <c r="G32"/>
      <c r="H32"/>
      <c r="I32"/>
      <c r="J32"/>
      <c r="K32"/>
    </row>
    <row r="33" spans="1:12" ht="15.75" customHeight="1" x14ac:dyDescent="0.25">
      <c r="A33" s="108">
        <v>2017</v>
      </c>
      <c r="B33" s="108">
        <f>VLOOKUP(A33,$A$8:$B$17,2)</f>
        <v>10000</v>
      </c>
      <c r="C33" s="135">
        <f>1-K11</f>
        <v>5.6132474222894135E-3</v>
      </c>
      <c r="D33" s="108">
        <f>B33*C33*$B$23</f>
        <v>30.446254018497775</v>
      </c>
      <c r="E33"/>
      <c r="F33"/>
      <c r="G33"/>
      <c r="H33"/>
      <c r="I33"/>
      <c r="J33"/>
      <c r="K33"/>
    </row>
    <row r="34" spans="1:12" ht="15.75" customHeight="1" x14ac:dyDescent="0.25">
      <c r="A34" s="108">
        <v>2018</v>
      </c>
      <c r="B34" s="108">
        <f t="shared" ref="B34:B36" si="3">VLOOKUP(A34,$A$8:$B$17,2)</f>
        <v>12000</v>
      </c>
      <c r="C34" s="135">
        <f>1-K14</f>
        <v>2.4677198065057748E-2</v>
      </c>
      <c r="D34" s="108">
        <f t="shared" ref="D34:D36" si="4">B34*C34*$B$23</f>
        <v>160.61894676584785</v>
      </c>
      <c r="E34"/>
      <c r="F34"/>
      <c r="G34"/>
      <c r="H34"/>
      <c r="I34"/>
      <c r="J34"/>
      <c r="K34"/>
    </row>
    <row r="35" spans="1:12" ht="15.75" customHeight="1" x14ac:dyDescent="0.25">
      <c r="A35" s="108">
        <v>2019</v>
      </c>
      <c r="B35" s="108">
        <f t="shared" si="3"/>
        <v>15000</v>
      </c>
      <c r="C35" s="135">
        <f>1-K16</f>
        <v>0.10848695212043769</v>
      </c>
      <c r="D35" s="108">
        <f t="shared" si="4"/>
        <v>882.649842451881</v>
      </c>
      <c r="E35"/>
      <c r="F35"/>
      <c r="G35"/>
      <c r="H35"/>
      <c r="I35"/>
      <c r="J35"/>
      <c r="K35"/>
    </row>
    <row r="36" spans="1:12" ht="15.75" customHeight="1" x14ac:dyDescent="0.25">
      <c r="A36" s="108">
        <v>2020</v>
      </c>
      <c r="B36" s="108">
        <f t="shared" si="3"/>
        <v>18000</v>
      </c>
      <c r="C36" s="135">
        <f>1-K17</f>
        <v>0.47693497249379135</v>
      </c>
      <c r="D36" s="108">
        <f t="shared" si="4"/>
        <v>4656.4115234513838</v>
      </c>
      <c r="E36"/>
      <c r="F36"/>
      <c r="G36"/>
      <c r="H36"/>
      <c r="I36"/>
      <c r="J36"/>
      <c r="K36"/>
    </row>
    <row r="37" spans="1:12" ht="15.75" customHeight="1" x14ac:dyDescent="0.25">
      <c r="A37" s="108" t="s">
        <v>202</v>
      </c>
      <c r="B37" s="108"/>
      <c r="C37" s="108"/>
      <c r="D37" s="108">
        <f>SUM(D33:D36)</f>
        <v>5730.1265666876106</v>
      </c>
      <c r="E37"/>
      <c r="F37"/>
      <c r="G37"/>
      <c r="H37"/>
      <c r="I37"/>
      <c r="J37"/>
      <c r="K37"/>
    </row>
    <row r="38" spans="1:12" ht="15.75" customHeight="1" x14ac:dyDescent="0.25">
      <c r="A38" s="122" t="s">
        <v>203</v>
      </c>
      <c r="B38" s="122"/>
      <c r="C38" s="122"/>
      <c r="D38" s="143">
        <f>SQRT(D37*H18)</f>
        <v>775.91418817469275</v>
      </c>
      <c r="E38"/>
      <c r="F38"/>
      <c r="G38"/>
      <c r="H38"/>
      <c r="I38"/>
      <c r="J38"/>
      <c r="K38"/>
    </row>
    <row r="39" spans="1:12" ht="15.75" customHeight="1" x14ac:dyDescent="0.25">
      <c r="A39"/>
      <c r="B39"/>
      <c r="C39"/>
      <c r="D39"/>
      <c r="E39"/>
      <c r="F39"/>
      <c r="G39"/>
      <c r="H39"/>
      <c r="I39"/>
      <c r="J39"/>
      <c r="K39"/>
    </row>
    <row r="40" spans="1:12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28"/>
    </row>
    <row r="41" spans="1:12" ht="15.75" customHeight="1" x14ac:dyDescent="0.25">
      <c r="A41" s="7" t="s">
        <v>169</v>
      </c>
      <c r="B41" s="2"/>
      <c r="C41" s="2"/>
      <c r="D41" s="8">
        <v>20000</v>
      </c>
      <c r="E41" s="2"/>
      <c r="F41" s="2"/>
      <c r="G41" s="2"/>
      <c r="H41" s="2"/>
      <c r="I41" s="2"/>
      <c r="J41" s="2"/>
      <c r="K41" s="2"/>
      <c r="L41" s="28"/>
    </row>
    <row r="42" spans="1:12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28"/>
    </row>
    <row r="43" spans="1:12" ht="15.75" customHeight="1" x14ac:dyDescent="0.25">
      <c r="A43" s="3" t="s">
        <v>2</v>
      </c>
      <c r="B43" s="3" t="s">
        <v>152</v>
      </c>
      <c r="C43" s="6"/>
      <c r="D43" s="6"/>
      <c r="E43" s="6"/>
      <c r="F43" s="6"/>
      <c r="G43" s="6"/>
      <c r="H43" s="6"/>
      <c r="I43" s="6"/>
      <c r="J43" s="6"/>
      <c r="K43" s="6"/>
      <c r="L43" s="28"/>
    </row>
    <row r="44" spans="1:12" ht="15.75" customHeight="1" x14ac:dyDescent="0.25">
      <c r="A44" s="11"/>
      <c r="B44" s="11" t="s">
        <v>46</v>
      </c>
      <c r="C44" s="11"/>
      <c r="D44" s="6"/>
      <c r="E44" s="6"/>
      <c r="F44" s="6"/>
      <c r="G44" s="6"/>
      <c r="H44" s="6"/>
      <c r="I44" s="6"/>
      <c r="J44" s="6"/>
      <c r="K44" s="6"/>
      <c r="L44" s="28"/>
    </row>
    <row r="45" spans="1:12" ht="15.75" customHeight="1" x14ac:dyDescent="0.25">
      <c r="A45"/>
      <c r="B45"/>
      <c r="C45"/>
      <c r="D45"/>
      <c r="E45"/>
      <c r="F45"/>
      <c r="G45"/>
      <c r="H45"/>
      <c r="I45"/>
      <c r="J45"/>
      <c r="K45"/>
    </row>
    <row r="46" spans="1:12" ht="15.75" customHeight="1" x14ac:dyDescent="0.25">
      <c r="A46"/>
      <c r="B46"/>
      <c r="C46"/>
      <c r="D46" s="136">
        <f>D41*B23</f>
        <v>10848</v>
      </c>
      <c r="E46"/>
      <c r="F46"/>
      <c r="G46"/>
      <c r="H46"/>
      <c r="I46"/>
      <c r="J46"/>
      <c r="K46"/>
    </row>
    <row r="47" spans="1:12" ht="15.75" customHeight="1" x14ac:dyDescent="0.25">
      <c r="A47"/>
      <c r="B47"/>
      <c r="C47"/>
      <c r="D47"/>
      <c r="E47"/>
      <c r="F47"/>
      <c r="G47"/>
      <c r="H47"/>
      <c r="I47"/>
      <c r="J47"/>
      <c r="K47"/>
    </row>
    <row r="48" spans="1:12" ht="15.75" customHeight="1" x14ac:dyDescent="0.25">
      <c r="A48" s="3" t="s">
        <v>3</v>
      </c>
      <c r="B48" s="3" t="s">
        <v>153</v>
      </c>
      <c r="C48" s="6"/>
      <c r="D48" s="6"/>
      <c r="E48" s="6"/>
      <c r="F48" s="6"/>
      <c r="G48" s="6"/>
      <c r="H48" s="6"/>
      <c r="I48" s="6"/>
      <c r="J48" s="6"/>
      <c r="K48" s="6"/>
      <c r="L48" s="28"/>
    </row>
    <row r="49" spans="1:12" ht="15.75" customHeight="1" x14ac:dyDescent="0.25">
      <c r="A49" s="11"/>
      <c r="B49" s="11" t="s">
        <v>46</v>
      </c>
      <c r="C49" s="11"/>
      <c r="D49" s="6"/>
      <c r="E49" s="6"/>
      <c r="F49" s="6"/>
      <c r="G49" s="6"/>
      <c r="H49" s="6"/>
      <c r="I49" s="6"/>
      <c r="J49" s="6"/>
      <c r="K49" s="6"/>
      <c r="L49" s="28"/>
    </row>
    <row r="50" spans="1:12" ht="15.75" customHeight="1" x14ac:dyDescent="0.25">
      <c r="A50" s="139"/>
      <c r="B50" s="139"/>
      <c r="C50" s="139"/>
      <c r="D50" s="140"/>
      <c r="E50" s="140"/>
      <c r="F50" s="140"/>
      <c r="G50" s="140"/>
      <c r="H50" s="140"/>
      <c r="I50" s="140"/>
      <c r="J50" s="140"/>
      <c r="K50" s="140"/>
      <c r="L50" s="5"/>
    </row>
    <row r="51" spans="1:12" ht="15.75" customHeight="1" x14ac:dyDescent="0.25">
      <c r="A51"/>
      <c r="B51"/>
      <c r="C51" s="107" t="s">
        <v>204</v>
      </c>
      <c r="D51" s="107">
        <f>SQRT(D46*H18)</f>
        <v>1067.5947372074183</v>
      </c>
      <c r="E51"/>
      <c r="F51"/>
      <c r="G51"/>
      <c r="H51"/>
      <c r="I51"/>
      <c r="J51"/>
      <c r="K51"/>
    </row>
    <row r="52" spans="1:12" ht="15.75" customHeight="1" x14ac:dyDescent="0.25">
      <c r="A52"/>
      <c r="B52"/>
      <c r="C52" s="122" t="s">
        <v>205</v>
      </c>
      <c r="D52" s="141">
        <f>D51/D46</f>
        <v>9.8413969137851984E-2</v>
      </c>
      <c r="E52"/>
      <c r="F52"/>
      <c r="G52"/>
      <c r="H52"/>
      <c r="I52"/>
      <c r="J52"/>
      <c r="K52"/>
    </row>
    <row r="53" spans="1:12" ht="15.75" customHeight="1" x14ac:dyDescent="0.25">
      <c r="A53"/>
      <c r="B53"/>
      <c r="C53"/>
      <c r="D53"/>
      <c r="E53"/>
      <c r="F53"/>
      <c r="G53"/>
      <c r="H53"/>
      <c r="I53"/>
      <c r="J53"/>
      <c r="K53"/>
    </row>
    <row r="54" spans="1:12" ht="15.75" customHeight="1" x14ac:dyDescent="0.25">
      <c r="A54" s="3" t="s">
        <v>82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28"/>
    </row>
    <row r="55" spans="1:12" ht="15.75" customHeight="1" x14ac:dyDescent="0.25">
      <c r="A55" s="1"/>
      <c r="B55" s="29"/>
      <c r="C55" s="72" t="s">
        <v>4</v>
      </c>
      <c r="D55" s="72" t="s">
        <v>30</v>
      </c>
      <c r="E55" s="1"/>
      <c r="F55" s="1"/>
      <c r="G55" s="1"/>
      <c r="H55" s="1"/>
      <c r="I55" s="1"/>
      <c r="J55" s="1"/>
      <c r="K55" s="1"/>
      <c r="L55" s="28"/>
    </row>
    <row r="56" spans="1:12" ht="15.75" customHeight="1" x14ac:dyDescent="0.25">
      <c r="A56" s="1"/>
      <c r="B56" s="72" t="s">
        <v>4</v>
      </c>
      <c r="C56" s="30">
        <v>1.47E-3</v>
      </c>
      <c r="D56" s="30">
        <v>1.112E-2</v>
      </c>
      <c r="E56" s="1"/>
      <c r="F56" s="1"/>
      <c r="G56" s="1"/>
      <c r="H56" s="1"/>
      <c r="I56" s="1"/>
      <c r="J56" s="1"/>
      <c r="K56" s="1"/>
      <c r="L56" s="28"/>
    </row>
    <row r="57" spans="1:12" ht="15.75" customHeight="1" x14ac:dyDescent="0.25">
      <c r="A57" s="1"/>
      <c r="B57" s="72" t="s">
        <v>30</v>
      </c>
      <c r="C57" s="30">
        <v>1.112E-2</v>
      </c>
      <c r="D57" s="30">
        <v>0.64988000000000001</v>
      </c>
      <c r="E57" s="1"/>
      <c r="F57" s="1"/>
      <c r="G57" s="1"/>
      <c r="H57" s="1"/>
      <c r="I57" s="1"/>
      <c r="J57" s="1"/>
      <c r="K57" s="1"/>
      <c r="L57" s="28"/>
    </row>
    <row r="58" spans="1:12" ht="15.75" customHeight="1" x14ac:dyDescent="0.25">
      <c r="A58" s="1"/>
      <c r="B58" s="70"/>
      <c r="C58" s="9"/>
      <c r="D58" s="9"/>
      <c r="E58" s="1"/>
      <c r="F58" s="1"/>
      <c r="G58" s="1"/>
      <c r="H58" s="1"/>
      <c r="I58" s="1"/>
      <c r="J58" s="1"/>
      <c r="K58" s="1"/>
      <c r="L58" s="28"/>
    </row>
    <row r="59" spans="1:12" ht="15.75" customHeight="1" x14ac:dyDescent="0.25">
      <c r="A59" s="3" t="s">
        <v>21</v>
      </c>
      <c r="B59" s="3" t="s">
        <v>83</v>
      </c>
      <c r="C59" s="1"/>
      <c r="D59" s="1"/>
      <c r="E59" s="1"/>
      <c r="F59" s="1"/>
      <c r="G59" s="1"/>
      <c r="H59" s="1"/>
      <c r="I59" s="1"/>
      <c r="J59" s="1"/>
      <c r="K59" s="1"/>
      <c r="L59" s="28"/>
    </row>
    <row r="60" spans="1:12" ht="15.75" customHeight="1" x14ac:dyDescent="0.25">
      <c r="A60" s="11"/>
      <c r="B60" s="11" t="s">
        <v>46</v>
      </c>
      <c r="C60" s="11"/>
      <c r="D60" s="6"/>
      <c r="E60" s="6"/>
      <c r="F60" s="6"/>
      <c r="G60" s="6"/>
      <c r="H60" s="6"/>
      <c r="I60" s="6"/>
      <c r="J60" s="6"/>
      <c r="K60" s="6"/>
      <c r="L60" s="28"/>
    </row>
    <row r="61" spans="1:12" ht="15.75" customHeight="1" x14ac:dyDescent="0.25">
      <c r="A61" s="139"/>
      <c r="B61" s="139"/>
      <c r="C61" s="139"/>
      <c r="D61" s="140"/>
      <c r="E61" s="140"/>
      <c r="F61" s="140"/>
      <c r="G61" s="140"/>
      <c r="H61" s="140"/>
      <c r="I61" s="140"/>
      <c r="J61" s="140"/>
      <c r="K61" s="140"/>
      <c r="L61" s="5"/>
    </row>
    <row r="62" spans="1:12" ht="15.75" customHeight="1" x14ac:dyDescent="0.25">
      <c r="A62"/>
      <c r="B62"/>
      <c r="C62" s="108" t="s">
        <v>206</v>
      </c>
      <c r="D62" s="108">
        <f>SQRT(C56)</f>
        <v>3.8340579025361629E-2</v>
      </c>
      <c r="E62"/>
      <c r="F62"/>
      <c r="G62"/>
      <c r="H62"/>
      <c r="I62"/>
      <c r="J62"/>
      <c r="K62"/>
    </row>
    <row r="63" spans="1:12" x14ac:dyDescent="0.25">
      <c r="A63"/>
      <c r="B63"/>
      <c r="C63" s="122" t="s">
        <v>205</v>
      </c>
      <c r="D63" s="141">
        <f>D62/B23</f>
        <v>7.0686908232598877E-2</v>
      </c>
      <c r="E63"/>
      <c r="F63"/>
      <c r="G63"/>
      <c r="H63"/>
      <c r="I63"/>
      <c r="J63"/>
      <c r="K63"/>
    </row>
    <row r="64" spans="1:12" x14ac:dyDescent="0.25">
      <c r="A64"/>
      <c r="B64"/>
      <c r="C64"/>
      <c r="D64"/>
      <c r="E64"/>
      <c r="F64"/>
      <c r="G64"/>
      <c r="H64"/>
      <c r="I64"/>
      <c r="J64"/>
      <c r="K64"/>
    </row>
    <row r="65" spans="1:11" x14ac:dyDescent="0.25">
      <c r="A65"/>
      <c r="B65"/>
      <c r="C65"/>
      <c r="D65"/>
      <c r="E65"/>
      <c r="F65"/>
      <c r="G65"/>
      <c r="H65"/>
      <c r="I65"/>
      <c r="J65"/>
      <c r="K65"/>
    </row>
    <row r="66" spans="1:11" x14ac:dyDescent="0.25">
      <c r="A66"/>
      <c r="B66"/>
      <c r="C66"/>
      <c r="D66"/>
      <c r="E66"/>
      <c r="F66"/>
      <c r="G66"/>
      <c r="H66"/>
      <c r="I66"/>
      <c r="J66"/>
      <c r="K66"/>
    </row>
    <row r="67" spans="1:11" x14ac:dyDescent="0.25">
      <c r="A67"/>
      <c r="B67"/>
      <c r="C67"/>
      <c r="D67"/>
      <c r="E67"/>
      <c r="F67"/>
      <c r="G67"/>
      <c r="H67"/>
      <c r="I67"/>
      <c r="J67"/>
      <c r="K67"/>
    </row>
    <row r="68" spans="1:11" x14ac:dyDescent="0.25">
      <c r="A68"/>
      <c r="B68"/>
      <c r="C68"/>
      <c r="D68"/>
      <c r="E68"/>
      <c r="F68"/>
      <c r="G68"/>
      <c r="H68"/>
      <c r="I68"/>
      <c r="J68"/>
      <c r="K68"/>
    </row>
    <row r="69" spans="1:11" x14ac:dyDescent="0.25">
      <c r="A69"/>
      <c r="B69"/>
      <c r="C69"/>
      <c r="D69"/>
      <c r="E69"/>
      <c r="F69"/>
      <c r="G69"/>
      <c r="H69"/>
      <c r="I69"/>
      <c r="J69"/>
      <c r="K69"/>
    </row>
    <row r="70" spans="1:11" x14ac:dyDescent="0.25">
      <c r="A70"/>
      <c r="B70"/>
      <c r="C70"/>
      <c r="D70"/>
      <c r="E70"/>
      <c r="F70"/>
      <c r="G70"/>
      <c r="H70"/>
      <c r="I70"/>
      <c r="J70"/>
      <c r="K70"/>
    </row>
    <row r="71" spans="1:11" x14ac:dyDescent="0.25">
      <c r="A71"/>
      <c r="B71"/>
      <c r="C71"/>
      <c r="D71"/>
      <c r="E71"/>
      <c r="F71"/>
      <c r="G71"/>
      <c r="H71"/>
      <c r="I71"/>
      <c r="J71"/>
      <c r="K71"/>
    </row>
    <row r="72" spans="1:11" x14ac:dyDescent="0.25">
      <c r="A72"/>
      <c r="B72"/>
      <c r="C72"/>
      <c r="D72"/>
      <c r="E72"/>
      <c r="F72"/>
      <c r="G72"/>
      <c r="H72"/>
      <c r="I72"/>
      <c r="J72"/>
      <c r="K72"/>
    </row>
    <row r="73" spans="1:11" x14ac:dyDescent="0.25">
      <c r="A73"/>
      <c r="B73"/>
      <c r="C73"/>
      <c r="D73"/>
      <c r="E73"/>
      <c r="F73"/>
      <c r="G73"/>
      <c r="H73"/>
      <c r="I73"/>
      <c r="J73"/>
      <c r="K73"/>
    </row>
    <row r="74" spans="1:11" x14ac:dyDescent="0.25">
      <c r="A74"/>
      <c r="B74"/>
      <c r="C74"/>
      <c r="D74"/>
      <c r="E74"/>
      <c r="F74"/>
      <c r="G74"/>
      <c r="H74"/>
      <c r="I74"/>
      <c r="J74"/>
      <c r="K74"/>
    </row>
    <row r="75" spans="1:11" x14ac:dyDescent="0.25">
      <c r="A75"/>
      <c r="B75"/>
      <c r="C75"/>
      <c r="D75"/>
      <c r="E75"/>
      <c r="F75"/>
      <c r="G75"/>
      <c r="H75"/>
      <c r="I75"/>
      <c r="J75"/>
      <c r="K75"/>
    </row>
    <row r="76" spans="1:11" x14ac:dyDescent="0.25">
      <c r="A76"/>
      <c r="B76"/>
      <c r="C76"/>
      <c r="D76"/>
      <c r="E76"/>
      <c r="F76"/>
      <c r="G76"/>
      <c r="H76"/>
      <c r="I76"/>
      <c r="J76"/>
      <c r="K76"/>
    </row>
    <row r="77" spans="1:11" x14ac:dyDescent="0.25">
      <c r="A77"/>
      <c r="B77"/>
      <c r="C77"/>
      <c r="D77"/>
      <c r="E77"/>
      <c r="F77"/>
      <c r="G77"/>
      <c r="H77"/>
      <c r="I77"/>
      <c r="J77"/>
      <c r="K77"/>
    </row>
    <row r="78" spans="1:11" x14ac:dyDescent="0.25">
      <c r="A78"/>
      <c r="B78"/>
      <c r="C78"/>
      <c r="D78"/>
      <c r="E78"/>
      <c r="F78"/>
      <c r="G78"/>
      <c r="H78"/>
      <c r="I78"/>
      <c r="J78"/>
      <c r="K78"/>
    </row>
    <row r="79" spans="1:11" x14ac:dyDescent="0.25">
      <c r="A79"/>
      <c r="B79"/>
      <c r="C79"/>
      <c r="D79"/>
      <c r="E79"/>
      <c r="F79"/>
      <c r="G79"/>
      <c r="H79"/>
      <c r="I79"/>
      <c r="J79"/>
      <c r="K79"/>
    </row>
    <row r="80" spans="1:11" x14ac:dyDescent="0.25">
      <c r="A80"/>
      <c r="B80"/>
      <c r="C80"/>
      <c r="D80"/>
      <c r="E80"/>
      <c r="F80"/>
      <c r="G80"/>
      <c r="H80"/>
      <c r="I80"/>
      <c r="J80"/>
      <c r="K80"/>
    </row>
    <row r="81" spans="1:11" x14ac:dyDescent="0.25">
      <c r="A81"/>
      <c r="B81"/>
      <c r="C81"/>
      <c r="D81"/>
      <c r="E81"/>
      <c r="F81"/>
      <c r="G81"/>
      <c r="H81"/>
      <c r="I81"/>
      <c r="J81"/>
      <c r="K81"/>
    </row>
    <row r="82" spans="1:11" x14ac:dyDescent="0.25">
      <c r="A82"/>
      <c r="B82"/>
      <c r="C82"/>
      <c r="D82"/>
      <c r="E82"/>
      <c r="F82"/>
      <c r="G82"/>
      <c r="H82"/>
      <c r="I82"/>
      <c r="J82"/>
      <c r="K82"/>
    </row>
    <row r="83" spans="1:11" x14ac:dyDescent="0.25">
      <c r="A83"/>
      <c r="B83"/>
      <c r="C83"/>
      <c r="D83"/>
      <c r="E83"/>
      <c r="F83"/>
      <c r="G83"/>
      <c r="H83"/>
      <c r="I83"/>
      <c r="J83"/>
      <c r="K83"/>
    </row>
    <row r="84" spans="1:11" x14ac:dyDescent="0.25">
      <c r="A84"/>
      <c r="B84"/>
      <c r="C84"/>
      <c r="D84"/>
      <c r="E84"/>
      <c r="F84"/>
      <c r="G84"/>
      <c r="H84"/>
      <c r="I84"/>
      <c r="J84"/>
      <c r="K84"/>
    </row>
    <row r="85" spans="1:11" x14ac:dyDescent="0.25">
      <c r="A85"/>
      <c r="B85"/>
      <c r="C85"/>
      <c r="D85"/>
      <c r="E85"/>
      <c r="F85"/>
      <c r="G85"/>
      <c r="H85"/>
      <c r="I85"/>
      <c r="J85"/>
      <c r="K85"/>
    </row>
    <row r="86" spans="1:11" x14ac:dyDescent="0.25">
      <c r="A86"/>
      <c r="B86"/>
      <c r="C86"/>
      <c r="D86"/>
      <c r="E86"/>
      <c r="F86"/>
      <c r="G86"/>
      <c r="H86"/>
      <c r="I86"/>
      <c r="J86"/>
      <c r="K86"/>
    </row>
    <row r="87" spans="1:11" x14ac:dyDescent="0.25">
      <c r="A87"/>
      <c r="B87"/>
      <c r="C87"/>
      <c r="D87"/>
      <c r="E87"/>
      <c r="F87"/>
      <c r="G87"/>
      <c r="H87"/>
      <c r="I87"/>
      <c r="J87"/>
      <c r="K87"/>
    </row>
    <row r="88" spans="1:11" x14ac:dyDescent="0.25">
      <c r="A88"/>
      <c r="B88"/>
      <c r="C88"/>
      <c r="D88"/>
      <c r="E88"/>
      <c r="F88"/>
      <c r="G88"/>
      <c r="H88"/>
      <c r="I88"/>
      <c r="J88"/>
      <c r="K88"/>
    </row>
    <row r="89" spans="1:11" x14ac:dyDescent="0.25">
      <c r="A89"/>
      <c r="B89"/>
      <c r="C89"/>
      <c r="D89"/>
      <c r="E89"/>
      <c r="F89"/>
      <c r="G89"/>
      <c r="H89"/>
      <c r="I89"/>
      <c r="J89"/>
      <c r="K89"/>
    </row>
    <row r="90" spans="1:11" x14ac:dyDescent="0.25">
      <c r="A90"/>
      <c r="B90"/>
      <c r="C90"/>
      <c r="D90"/>
      <c r="E90"/>
      <c r="F90"/>
      <c r="G90"/>
      <c r="H90"/>
      <c r="I90"/>
      <c r="J90"/>
      <c r="K90"/>
    </row>
    <row r="91" spans="1:11" x14ac:dyDescent="0.25">
      <c r="A91"/>
      <c r="B91"/>
      <c r="C91"/>
      <c r="D91"/>
      <c r="E91"/>
      <c r="F91"/>
      <c r="G91"/>
      <c r="H91"/>
      <c r="I91"/>
      <c r="J91"/>
      <c r="K91"/>
    </row>
    <row r="92" spans="1:11" x14ac:dyDescent="0.25">
      <c r="A92"/>
      <c r="B92"/>
      <c r="C92"/>
      <c r="D92"/>
      <c r="E92"/>
      <c r="F92"/>
      <c r="G92"/>
      <c r="H92"/>
      <c r="I92"/>
      <c r="J92"/>
      <c r="K92"/>
    </row>
    <row r="93" spans="1:11" x14ac:dyDescent="0.25">
      <c r="A93"/>
      <c r="B93"/>
      <c r="C93"/>
      <c r="D93"/>
      <c r="E93"/>
      <c r="F93"/>
      <c r="G93"/>
      <c r="H93"/>
      <c r="I93"/>
      <c r="J93"/>
      <c r="K93"/>
    </row>
    <row r="94" spans="1:11" x14ac:dyDescent="0.25">
      <c r="A94"/>
      <c r="B94"/>
      <c r="C94"/>
      <c r="D94"/>
      <c r="E94"/>
      <c r="F94"/>
      <c r="G94"/>
      <c r="H94"/>
      <c r="I94"/>
      <c r="J94"/>
      <c r="K94"/>
    </row>
    <row r="95" spans="1:11" x14ac:dyDescent="0.25">
      <c r="A95"/>
      <c r="B95"/>
      <c r="C95"/>
      <c r="D95"/>
      <c r="E95"/>
      <c r="F95"/>
      <c r="G95"/>
      <c r="H95"/>
      <c r="I95"/>
      <c r="J95"/>
      <c r="K95"/>
    </row>
    <row r="96" spans="1:11" x14ac:dyDescent="0.25">
      <c r="A96"/>
      <c r="B96"/>
      <c r="C96"/>
      <c r="D96"/>
      <c r="E96"/>
      <c r="F96"/>
      <c r="G96"/>
      <c r="H96"/>
      <c r="I96"/>
      <c r="J96"/>
      <c r="K96"/>
    </row>
    <row r="97" spans="1:11" x14ac:dyDescent="0.25">
      <c r="A97"/>
      <c r="B97"/>
      <c r="C97"/>
      <c r="D97"/>
      <c r="E97"/>
      <c r="F97"/>
      <c r="G97"/>
      <c r="H97"/>
      <c r="I97"/>
      <c r="J97"/>
      <c r="K97"/>
    </row>
    <row r="98" spans="1:11" x14ac:dyDescent="0.25">
      <c r="A98"/>
      <c r="B98"/>
      <c r="C98"/>
      <c r="D98"/>
      <c r="E98"/>
      <c r="F98"/>
      <c r="G98"/>
      <c r="H98"/>
      <c r="I98"/>
      <c r="J98"/>
      <c r="K98"/>
    </row>
    <row r="99" spans="1:11" x14ac:dyDescent="0.25">
      <c r="A99"/>
      <c r="B99"/>
      <c r="C99"/>
      <c r="D99"/>
      <c r="E99"/>
      <c r="F99"/>
      <c r="G99"/>
      <c r="H99"/>
      <c r="I99"/>
      <c r="J99"/>
      <c r="K99"/>
    </row>
    <row r="100" spans="1:11" x14ac:dyDescent="0.25">
      <c r="A100"/>
      <c r="B100"/>
      <c r="C100"/>
      <c r="D100"/>
      <c r="E100"/>
      <c r="F100"/>
      <c r="G100"/>
      <c r="H100"/>
      <c r="I100"/>
      <c r="J100"/>
      <c r="K100"/>
    </row>
    <row r="101" spans="1:11" x14ac:dyDescent="0.25">
      <c r="A101"/>
      <c r="B101"/>
      <c r="C101"/>
      <c r="D101"/>
      <c r="E101"/>
      <c r="F101"/>
      <c r="G101"/>
      <c r="H101"/>
      <c r="I101"/>
      <c r="J101"/>
      <c r="K101"/>
    </row>
    <row r="102" spans="1:11" x14ac:dyDescent="0.25">
      <c r="A102"/>
      <c r="B102"/>
      <c r="C102"/>
      <c r="D102"/>
      <c r="E102"/>
      <c r="F102"/>
      <c r="G102"/>
      <c r="H102"/>
      <c r="I102"/>
      <c r="J102"/>
      <c r="K102"/>
    </row>
    <row r="103" spans="1:11" x14ac:dyDescent="0.25">
      <c r="A103"/>
      <c r="B103"/>
      <c r="C103"/>
      <c r="D103"/>
      <c r="E103"/>
      <c r="F103"/>
      <c r="G103"/>
      <c r="H103"/>
      <c r="I103"/>
      <c r="J103"/>
      <c r="K103"/>
    </row>
    <row r="104" spans="1:11" x14ac:dyDescent="0.25">
      <c r="A104"/>
      <c r="B104"/>
      <c r="C104"/>
      <c r="D104"/>
      <c r="E104"/>
      <c r="F104"/>
      <c r="G104"/>
      <c r="H104"/>
      <c r="I104"/>
      <c r="J104"/>
      <c r="K104"/>
    </row>
    <row r="105" spans="1:11" x14ac:dyDescent="0.25">
      <c r="A105"/>
      <c r="B105"/>
      <c r="C105"/>
      <c r="D105"/>
      <c r="E105"/>
      <c r="F105"/>
      <c r="G105"/>
      <c r="H105"/>
      <c r="I105"/>
      <c r="J105"/>
      <c r="K105"/>
    </row>
    <row r="106" spans="1:11" x14ac:dyDescent="0.25">
      <c r="A106"/>
      <c r="B106"/>
      <c r="C106"/>
      <c r="D106"/>
      <c r="E106"/>
      <c r="F106"/>
      <c r="G106"/>
      <c r="H106"/>
      <c r="I106"/>
      <c r="J106"/>
      <c r="K106"/>
    </row>
    <row r="107" spans="1:11" x14ac:dyDescent="0.25">
      <c r="A107"/>
      <c r="B107"/>
      <c r="C107"/>
      <c r="D107"/>
      <c r="E107"/>
      <c r="F107"/>
      <c r="G107"/>
      <c r="H107"/>
      <c r="I107"/>
      <c r="J107"/>
      <c r="K107"/>
    </row>
    <row r="108" spans="1:11" x14ac:dyDescent="0.25">
      <c r="A108"/>
      <c r="B108"/>
      <c r="C108"/>
      <c r="D108"/>
      <c r="E108"/>
      <c r="F108"/>
      <c r="G108"/>
      <c r="H108"/>
      <c r="I108"/>
      <c r="J108"/>
      <c r="K108"/>
    </row>
    <row r="109" spans="1:11" x14ac:dyDescent="0.25">
      <c r="A109"/>
      <c r="B109"/>
      <c r="C109"/>
      <c r="D109"/>
      <c r="E109"/>
      <c r="F109"/>
      <c r="G109"/>
      <c r="H109"/>
      <c r="I109"/>
      <c r="J109"/>
      <c r="K109"/>
    </row>
    <row r="110" spans="1:11" x14ac:dyDescent="0.25">
      <c r="A110"/>
      <c r="B110"/>
      <c r="C110"/>
      <c r="D110"/>
      <c r="E110"/>
      <c r="F110"/>
      <c r="G110"/>
      <c r="H110"/>
      <c r="I110"/>
      <c r="J110"/>
      <c r="K110"/>
    </row>
    <row r="111" spans="1:11" x14ac:dyDescent="0.25">
      <c r="A111"/>
      <c r="B111"/>
      <c r="C111"/>
      <c r="D111"/>
      <c r="E111"/>
      <c r="F111"/>
      <c r="G111"/>
      <c r="H111"/>
      <c r="I111"/>
      <c r="J111"/>
      <c r="K111"/>
    </row>
    <row r="112" spans="1:11" x14ac:dyDescent="0.25">
      <c r="A112"/>
      <c r="B112"/>
      <c r="C112"/>
      <c r="D112"/>
      <c r="E112"/>
      <c r="F112"/>
      <c r="G112"/>
      <c r="H112"/>
      <c r="I112"/>
      <c r="J112"/>
      <c r="K112"/>
    </row>
    <row r="113" spans="1:11" x14ac:dyDescent="0.25">
      <c r="A113"/>
      <c r="B113"/>
      <c r="C113"/>
      <c r="D113"/>
      <c r="E113"/>
      <c r="F113"/>
      <c r="G113"/>
      <c r="H113"/>
      <c r="I113"/>
      <c r="J113"/>
      <c r="K113"/>
    </row>
    <row r="114" spans="1:11" x14ac:dyDescent="0.25">
      <c r="A114"/>
      <c r="B114"/>
      <c r="C114"/>
      <c r="D114"/>
      <c r="E114"/>
      <c r="F114"/>
      <c r="G114"/>
      <c r="H114"/>
      <c r="I114"/>
      <c r="J114"/>
      <c r="K114"/>
    </row>
    <row r="115" spans="1:11" x14ac:dyDescent="0.25">
      <c r="A115"/>
      <c r="B115"/>
      <c r="C115"/>
      <c r="D115"/>
      <c r="E115"/>
      <c r="F115"/>
      <c r="G115"/>
      <c r="H115"/>
      <c r="I115"/>
      <c r="J115"/>
      <c r="K115"/>
    </row>
    <row r="116" spans="1:11" x14ac:dyDescent="0.25">
      <c r="A116"/>
      <c r="B116"/>
      <c r="C116"/>
      <c r="D116"/>
      <c r="E116"/>
      <c r="F116"/>
      <c r="G116"/>
      <c r="H116"/>
      <c r="I116"/>
      <c r="J116"/>
      <c r="K116"/>
    </row>
    <row r="117" spans="1:11" x14ac:dyDescent="0.25">
      <c r="A117"/>
      <c r="B117"/>
      <c r="C117"/>
      <c r="D117"/>
      <c r="E117"/>
      <c r="F117"/>
      <c r="G117"/>
      <c r="H117"/>
      <c r="I117"/>
      <c r="J117"/>
      <c r="K117"/>
    </row>
    <row r="118" spans="1:11" x14ac:dyDescent="0.25">
      <c r="A118"/>
      <c r="B118"/>
      <c r="C118"/>
      <c r="D118"/>
      <c r="E118"/>
      <c r="F118"/>
      <c r="G118"/>
      <c r="H118"/>
      <c r="I118"/>
      <c r="J118"/>
      <c r="K118"/>
    </row>
    <row r="119" spans="1:11" x14ac:dyDescent="0.25">
      <c r="A119"/>
      <c r="B119"/>
      <c r="C119"/>
      <c r="D119"/>
      <c r="E119"/>
      <c r="F119"/>
      <c r="G119"/>
      <c r="H119"/>
      <c r="I119"/>
      <c r="J119"/>
      <c r="K119"/>
    </row>
    <row r="120" spans="1:11" x14ac:dyDescent="0.25">
      <c r="A120"/>
      <c r="B120"/>
      <c r="C120"/>
      <c r="D120"/>
      <c r="E120"/>
      <c r="F120"/>
      <c r="G120"/>
      <c r="H120"/>
      <c r="I120"/>
      <c r="J120"/>
      <c r="K120"/>
    </row>
    <row r="121" spans="1:11" x14ac:dyDescent="0.25">
      <c r="A121"/>
      <c r="B121"/>
      <c r="C121"/>
      <c r="D121"/>
      <c r="E121"/>
      <c r="F121"/>
      <c r="G121"/>
      <c r="H121"/>
      <c r="I121"/>
      <c r="J121"/>
      <c r="K121"/>
    </row>
    <row r="122" spans="1:11" x14ac:dyDescent="0.25">
      <c r="A122"/>
      <c r="B122"/>
      <c r="C122"/>
      <c r="D122"/>
      <c r="E122"/>
      <c r="F122"/>
      <c r="G122"/>
      <c r="H122"/>
      <c r="I122"/>
      <c r="J122"/>
      <c r="K122"/>
    </row>
    <row r="123" spans="1:11" x14ac:dyDescent="0.25">
      <c r="A123"/>
      <c r="B123"/>
      <c r="C123"/>
      <c r="D123"/>
      <c r="E123"/>
      <c r="F123"/>
      <c r="G123"/>
      <c r="H123"/>
      <c r="I123"/>
      <c r="J123"/>
      <c r="K123"/>
    </row>
    <row r="124" spans="1:11" x14ac:dyDescent="0.25">
      <c r="A124"/>
      <c r="B124"/>
      <c r="C124"/>
      <c r="D124"/>
      <c r="E124"/>
      <c r="F124"/>
      <c r="G124"/>
      <c r="H124"/>
      <c r="I124"/>
      <c r="J124"/>
      <c r="K124"/>
    </row>
    <row r="125" spans="1:11" x14ac:dyDescent="0.25">
      <c r="A125"/>
      <c r="B125"/>
      <c r="C125"/>
      <c r="D125"/>
      <c r="E125"/>
      <c r="F125"/>
      <c r="G125"/>
      <c r="H125"/>
      <c r="I125"/>
      <c r="J125"/>
      <c r="K125"/>
    </row>
    <row r="126" spans="1:11" x14ac:dyDescent="0.25">
      <c r="A126"/>
      <c r="B126"/>
      <c r="C126"/>
      <c r="D126"/>
      <c r="E126"/>
      <c r="F126"/>
      <c r="G126"/>
      <c r="H126"/>
      <c r="I126"/>
      <c r="J126"/>
      <c r="K126"/>
    </row>
    <row r="127" spans="1:11" x14ac:dyDescent="0.25">
      <c r="A127"/>
      <c r="B127"/>
      <c r="C127"/>
      <c r="D127"/>
      <c r="E127"/>
      <c r="F127"/>
      <c r="G127"/>
      <c r="H127"/>
      <c r="I127"/>
      <c r="J127"/>
      <c r="K127"/>
    </row>
    <row r="128" spans="1:11" x14ac:dyDescent="0.25">
      <c r="A128"/>
      <c r="B128"/>
      <c r="C128"/>
      <c r="D128"/>
      <c r="E128"/>
      <c r="F128"/>
      <c r="G128"/>
      <c r="H128"/>
      <c r="I128"/>
      <c r="J128"/>
      <c r="K128"/>
    </row>
    <row r="129" spans="1:11" x14ac:dyDescent="0.25">
      <c r="A129"/>
      <c r="B129"/>
      <c r="C129"/>
      <c r="D129"/>
      <c r="E129"/>
      <c r="F129"/>
      <c r="G129"/>
      <c r="H129"/>
      <c r="I129"/>
      <c r="J129"/>
      <c r="K129"/>
    </row>
    <row r="130" spans="1:11" x14ac:dyDescent="0.25">
      <c r="A130"/>
      <c r="B130"/>
      <c r="C130"/>
      <c r="D130"/>
      <c r="E130"/>
      <c r="F130"/>
      <c r="G130"/>
      <c r="H130"/>
      <c r="I130"/>
      <c r="J130"/>
      <c r="K130"/>
    </row>
    <row r="131" spans="1:11" x14ac:dyDescent="0.25">
      <c r="A131"/>
      <c r="B131"/>
      <c r="C131"/>
      <c r="D131"/>
      <c r="E131"/>
      <c r="F131"/>
      <c r="G131"/>
      <c r="H131"/>
      <c r="I131"/>
      <c r="J131"/>
      <c r="K131"/>
    </row>
    <row r="132" spans="1:11" x14ac:dyDescent="0.25">
      <c r="A132"/>
      <c r="B132"/>
      <c r="C132"/>
      <c r="D132"/>
      <c r="E132"/>
      <c r="F132"/>
      <c r="G132"/>
      <c r="H132"/>
      <c r="I132"/>
      <c r="J132"/>
      <c r="K132"/>
    </row>
    <row r="133" spans="1:11" x14ac:dyDescent="0.25">
      <c r="A133"/>
      <c r="B133"/>
      <c r="C133"/>
      <c r="D133"/>
      <c r="E133"/>
      <c r="F133"/>
      <c r="G133"/>
      <c r="H133"/>
      <c r="I133"/>
      <c r="J133"/>
      <c r="K133"/>
    </row>
    <row r="134" spans="1:11" x14ac:dyDescent="0.25">
      <c r="A134"/>
      <c r="B134"/>
      <c r="C134"/>
      <c r="D134"/>
      <c r="E134"/>
      <c r="F134"/>
      <c r="G134"/>
      <c r="H134"/>
      <c r="I134"/>
      <c r="J134"/>
      <c r="K134"/>
    </row>
    <row r="135" spans="1:11" x14ac:dyDescent="0.25">
      <c r="A135"/>
      <c r="B135"/>
      <c r="C135"/>
      <c r="D135"/>
      <c r="E135"/>
      <c r="F135"/>
      <c r="G135"/>
      <c r="H135"/>
      <c r="I135"/>
      <c r="J135"/>
      <c r="K135"/>
    </row>
    <row r="136" spans="1:11" x14ac:dyDescent="0.25">
      <c r="A136"/>
      <c r="B136"/>
      <c r="C136"/>
      <c r="D136"/>
      <c r="E136"/>
      <c r="F136"/>
      <c r="G136"/>
      <c r="H136"/>
      <c r="I136"/>
      <c r="J136"/>
      <c r="K136"/>
    </row>
    <row r="137" spans="1:11" x14ac:dyDescent="0.25">
      <c r="A137"/>
      <c r="B137"/>
      <c r="C137"/>
      <c r="D137"/>
      <c r="E137"/>
      <c r="F137"/>
      <c r="G137"/>
      <c r="H137"/>
      <c r="I137"/>
      <c r="J137"/>
      <c r="K137"/>
    </row>
    <row r="138" spans="1:11" x14ac:dyDescent="0.25">
      <c r="A138"/>
      <c r="B138"/>
      <c r="C138"/>
      <c r="D138"/>
      <c r="E138"/>
      <c r="F138"/>
      <c r="G138"/>
      <c r="H138"/>
      <c r="I138"/>
      <c r="J138"/>
      <c r="K138"/>
    </row>
    <row r="139" spans="1:11" x14ac:dyDescent="0.25">
      <c r="A139"/>
      <c r="B139"/>
      <c r="C139"/>
      <c r="D139"/>
      <c r="E139"/>
      <c r="F139"/>
      <c r="G139"/>
      <c r="H139"/>
      <c r="I139"/>
      <c r="J139"/>
      <c r="K139"/>
    </row>
    <row r="140" spans="1:11" x14ac:dyDescent="0.25">
      <c r="A140"/>
      <c r="B140"/>
      <c r="C140"/>
      <c r="D140"/>
      <c r="E140"/>
      <c r="F140"/>
      <c r="G140"/>
      <c r="H140"/>
      <c r="I140"/>
      <c r="J140"/>
      <c r="K140"/>
    </row>
    <row r="141" spans="1:11" x14ac:dyDescent="0.25">
      <c r="A141"/>
      <c r="B141"/>
      <c r="C141"/>
      <c r="D141"/>
      <c r="E141"/>
      <c r="F141"/>
      <c r="G141"/>
      <c r="H141"/>
      <c r="I141"/>
      <c r="J141"/>
      <c r="K141"/>
    </row>
    <row r="142" spans="1:11" x14ac:dyDescent="0.25">
      <c r="A142"/>
      <c r="B142"/>
      <c r="C142"/>
      <c r="D142"/>
      <c r="E142"/>
      <c r="F142"/>
      <c r="G142"/>
      <c r="H142"/>
      <c r="I142"/>
      <c r="J142"/>
      <c r="K142"/>
    </row>
    <row r="143" spans="1:11" x14ac:dyDescent="0.25">
      <c r="A143"/>
      <c r="B143"/>
      <c r="C143"/>
      <c r="D143"/>
      <c r="E143"/>
      <c r="F143"/>
      <c r="G143"/>
      <c r="H143"/>
      <c r="I143"/>
      <c r="J143"/>
      <c r="K143"/>
    </row>
    <row r="144" spans="1:11" x14ac:dyDescent="0.25">
      <c r="A144"/>
      <c r="B144"/>
      <c r="C144"/>
      <c r="D144"/>
      <c r="E144"/>
      <c r="F144"/>
      <c r="G144"/>
      <c r="H144"/>
      <c r="I144"/>
      <c r="J144"/>
      <c r="K144"/>
    </row>
    <row r="145" spans="1:11" x14ac:dyDescent="0.25">
      <c r="A145"/>
      <c r="B145"/>
      <c r="C145"/>
      <c r="D145"/>
      <c r="E145"/>
      <c r="F145"/>
      <c r="G145"/>
      <c r="H145"/>
      <c r="I145"/>
      <c r="J145"/>
      <c r="K145"/>
    </row>
    <row r="146" spans="1:11" x14ac:dyDescent="0.25">
      <c r="A146"/>
      <c r="B146"/>
      <c r="C146"/>
      <c r="D146"/>
      <c r="E146"/>
      <c r="F146"/>
      <c r="G146"/>
      <c r="H146"/>
      <c r="I146"/>
      <c r="J146"/>
      <c r="K146"/>
    </row>
    <row r="147" spans="1:11" x14ac:dyDescent="0.25">
      <c r="A147"/>
      <c r="B147"/>
      <c r="C147"/>
      <c r="D147"/>
      <c r="E147"/>
      <c r="F147"/>
      <c r="G147"/>
      <c r="H147"/>
      <c r="I147"/>
      <c r="J147"/>
      <c r="K147"/>
    </row>
    <row r="148" spans="1:11" x14ac:dyDescent="0.25">
      <c r="A148"/>
      <c r="B148"/>
      <c r="C148"/>
      <c r="D148"/>
      <c r="E148"/>
      <c r="F148"/>
      <c r="G148"/>
      <c r="H148"/>
      <c r="I148"/>
      <c r="J148"/>
      <c r="K148"/>
    </row>
    <row r="149" spans="1:11" x14ac:dyDescent="0.25">
      <c r="A149"/>
      <c r="B149"/>
      <c r="C149"/>
      <c r="D149"/>
      <c r="E149"/>
      <c r="F149"/>
      <c r="G149"/>
      <c r="H149"/>
      <c r="I149"/>
      <c r="J149"/>
      <c r="K149"/>
    </row>
    <row r="150" spans="1:11" x14ac:dyDescent="0.25">
      <c r="A150"/>
      <c r="B150"/>
      <c r="C150"/>
      <c r="D150"/>
      <c r="E150"/>
      <c r="F150"/>
      <c r="G150"/>
      <c r="H150"/>
      <c r="I150"/>
      <c r="J150"/>
      <c r="K150"/>
    </row>
    <row r="151" spans="1:11" x14ac:dyDescent="0.25">
      <c r="A151"/>
      <c r="B151"/>
      <c r="C151"/>
      <c r="D151"/>
      <c r="E151"/>
      <c r="F151"/>
      <c r="G151"/>
      <c r="H151"/>
      <c r="I151"/>
      <c r="J151"/>
      <c r="K151"/>
    </row>
    <row r="152" spans="1:11" x14ac:dyDescent="0.25">
      <c r="A152"/>
      <c r="B152"/>
      <c r="C152"/>
      <c r="D152"/>
      <c r="E152"/>
      <c r="F152"/>
      <c r="G152"/>
      <c r="H152"/>
      <c r="I152"/>
      <c r="J152"/>
      <c r="K152"/>
    </row>
    <row r="153" spans="1:11" x14ac:dyDescent="0.25">
      <c r="A153"/>
      <c r="B153"/>
      <c r="C153"/>
      <c r="D153"/>
      <c r="E153"/>
      <c r="F153"/>
      <c r="G153"/>
      <c r="H153"/>
      <c r="I153"/>
      <c r="J153"/>
      <c r="K153"/>
    </row>
    <row r="154" spans="1:11" x14ac:dyDescent="0.25">
      <c r="A154"/>
      <c r="B154"/>
      <c r="C154"/>
      <c r="D154"/>
      <c r="E154"/>
      <c r="F154"/>
      <c r="G154"/>
      <c r="H154"/>
      <c r="I154"/>
      <c r="J154"/>
      <c r="K154"/>
    </row>
    <row r="155" spans="1:11" x14ac:dyDescent="0.25">
      <c r="A155"/>
      <c r="B155"/>
      <c r="C155"/>
      <c r="D155"/>
      <c r="E155"/>
      <c r="F155"/>
      <c r="G155"/>
      <c r="H155"/>
      <c r="I155"/>
      <c r="J155"/>
      <c r="K155"/>
    </row>
    <row r="156" spans="1:11" x14ac:dyDescent="0.25">
      <c r="A156"/>
      <c r="B156"/>
      <c r="C156"/>
      <c r="D156"/>
      <c r="E156"/>
      <c r="F156"/>
      <c r="G156"/>
      <c r="H156"/>
      <c r="I156"/>
      <c r="J156"/>
      <c r="K156"/>
    </row>
    <row r="157" spans="1:11" x14ac:dyDescent="0.25">
      <c r="A157"/>
      <c r="B157"/>
      <c r="C157"/>
      <c r="D157"/>
      <c r="E157"/>
      <c r="F157"/>
      <c r="G157"/>
      <c r="H157"/>
      <c r="I157"/>
      <c r="J157"/>
      <c r="K157"/>
    </row>
    <row r="158" spans="1:11" x14ac:dyDescent="0.25">
      <c r="A158"/>
      <c r="B158"/>
      <c r="C158"/>
      <c r="D158"/>
      <c r="E158"/>
      <c r="F158"/>
      <c r="G158"/>
      <c r="H158"/>
      <c r="I158"/>
      <c r="J158"/>
      <c r="K158"/>
    </row>
    <row r="159" spans="1:11" x14ac:dyDescent="0.25">
      <c r="A159"/>
      <c r="B159"/>
      <c r="C159"/>
      <c r="D159"/>
      <c r="E159"/>
      <c r="F159"/>
      <c r="G159"/>
      <c r="H159"/>
      <c r="I159"/>
      <c r="J159"/>
      <c r="K159"/>
    </row>
    <row r="160" spans="1:11" x14ac:dyDescent="0.25">
      <c r="A160"/>
      <c r="B160"/>
      <c r="C160"/>
      <c r="D160"/>
      <c r="E160"/>
      <c r="F160"/>
      <c r="G160"/>
      <c r="H160"/>
      <c r="I160"/>
      <c r="J160"/>
      <c r="K160"/>
    </row>
    <row r="161" spans="1:11" x14ac:dyDescent="0.25">
      <c r="A161"/>
      <c r="B161"/>
      <c r="C161"/>
      <c r="D161"/>
      <c r="E161"/>
      <c r="F161"/>
      <c r="G161"/>
      <c r="H161"/>
      <c r="I161"/>
      <c r="J161"/>
      <c r="K161"/>
    </row>
    <row r="162" spans="1:11" x14ac:dyDescent="0.25">
      <c r="A162"/>
      <c r="B162"/>
      <c r="C162"/>
      <c r="D162"/>
      <c r="E162"/>
      <c r="F162"/>
      <c r="G162"/>
      <c r="H162"/>
      <c r="I162"/>
      <c r="J162"/>
      <c r="K162"/>
    </row>
    <row r="163" spans="1:11" x14ac:dyDescent="0.25">
      <c r="A163"/>
      <c r="B163"/>
      <c r="C163"/>
      <c r="D163"/>
      <c r="E163"/>
      <c r="F163"/>
      <c r="G163"/>
      <c r="H163"/>
      <c r="I163"/>
      <c r="J163"/>
      <c r="K163"/>
    </row>
    <row r="164" spans="1:11" x14ac:dyDescent="0.25">
      <c r="A164"/>
      <c r="B164"/>
      <c r="C164"/>
      <c r="D164"/>
      <c r="E164"/>
      <c r="F164"/>
      <c r="G164"/>
      <c r="H164"/>
      <c r="I164"/>
      <c r="J164"/>
      <c r="K164"/>
    </row>
    <row r="165" spans="1:11" x14ac:dyDescent="0.25">
      <c r="A165"/>
      <c r="B165"/>
      <c r="C165"/>
      <c r="D165"/>
      <c r="E165"/>
      <c r="F165"/>
      <c r="G165"/>
      <c r="H165"/>
      <c r="I165"/>
      <c r="J165"/>
      <c r="K165"/>
    </row>
    <row r="166" spans="1:11" x14ac:dyDescent="0.25">
      <c r="A166"/>
      <c r="B166"/>
      <c r="C166"/>
      <c r="D166"/>
      <c r="E166"/>
      <c r="F166"/>
      <c r="G166"/>
      <c r="H166"/>
      <c r="I166"/>
      <c r="J166"/>
      <c r="K166"/>
    </row>
    <row r="167" spans="1:11" x14ac:dyDescent="0.25">
      <c r="A167"/>
      <c r="B167"/>
      <c r="C167"/>
      <c r="D167"/>
      <c r="E167"/>
      <c r="F167"/>
      <c r="G167"/>
      <c r="H167"/>
      <c r="I167"/>
      <c r="J167"/>
      <c r="K167"/>
    </row>
    <row r="168" spans="1:11" x14ac:dyDescent="0.25">
      <c r="A168"/>
      <c r="B168"/>
      <c r="C168"/>
      <c r="D168"/>
      <c r="E168"/>
      <c r="F168"/>
      <c r="G168"/>
      <c r="H168"/>
      <c r="I168"/>
      <c r="J168"/>
      <c r="K168"/>
    </row>
    <row r="169" spans="1:11" x14ac:dyDescent="0.25">
      <c r="A169"/>
      <c r="B169"/>
      <c r="C169"/>
      <c r="D169"/>
      <c r="E169"/>
      <c r="F169"/>
      <c r="G169"/>
      <c r="H169"/>
      <c r="I169"/>
      <c r="J169"/>
      <c r="K169"/>
    </row>
    <row r="170" spans="1:11" x14ac:dyDescent="0.25">
      <c r="A170"/>
      <c r="B170"/>
      <c r="C170"/>
      <c r="D170"/>
      <c r="E170"/>
      <c r="F170"/>
      <c r="G170"/>
      <c r="H170"/>
      <c r="I170"/>
      <c r="J170"/>
      <c r="K170"/>
    </row>
    <row r="171" spans="1:11" x14ac:dyDescent="0.25">
      <c r="A171"/>
      <c r="B171"/>
      <c r="C171"/>
      <c r="D171"/>
      <c r="E171"/>
      <c r="F171"/>
      <c r="G171"/>
      <c r="H171"/>
      <c r="I171"/>
      <c r="J171"/>
      <c r="K171"/>
    </row>
    <row r="172" spans="1:11" x14ac:dyDescent="0.25">
      <c r="A172"/>
      <c r="B172"/>
      <c r="C172"/>
      <c r="D172"/>
      <c r="E172"/>
      <c r="F172"/>
      <c r="G172"/>
      <c r="H172"/>
      <c r="I172"/>
      <c r="J172"/>
      <c r="K172"/>
    </row>
    <row r="173" spans="1:11" x14ac:dyDescent="0.25">
      <c r="A173"/>
      <c r="B173"/>
      <c r="C173"/>
      <c r="D173"/>
      <c r="E173"/>
      <c r="F173"/>
      <c r="G173"/>
      <c r="H173"/>
      <c r="I173"/>
      <c r="J173"/>
      <c r="K173"/>
    </row>
    <row r="174" spans="1:11" x14ac:dyDescent="0.25">
      <c r="A174"/>
      <c r="B174"/>
      <c r="C174"/>
      <c r="D174"/>
      <c r="E174"/>
      <c r="F174"/>
      <c r="G174"/>
      <c r="H174"/>
      <c r="I174"/>
      <c r="J174"/>
      <c r="K174"/>
    </row>
    <row r="175" spans="1:11" x14ac:dyDescent="0.25">
      <c r="A175"/>
      <c r="B175"/>
      <c r="C175"/>
      <c r="D175"/>
      <c r="E175"/>
      <c r="F175"/>
      <c r="G175"/>
      <c r="H175"/>
      <c r="I175"/>
      <c r="J175"/>
      <c r="K175"/>
    </row>
    <row r="176" spans="1:11" x14ac:dyDescent="0.25">
      <c r="A176"/>
      <c r="B176"/>
      <c r="C176"/>
      <c r="D176"/>
      <c r="E176"/>
      <c r="F176"/>
      <c r="G176"/>
      <c r="H176"/>
      <c r="I176"/>
      <c r="J176"/>
      <c r="K176"/>
    </row>
    <row r="177" spans="1:11" x14ac:dyDescent="0.25">
      <c r="A177"/>
      <c r="B177"/>
      <c r="C177"/>
      <c r="D177"/>
      <c r="E177"/>
      <c r="F177"/>
      <c r="G177"/>
      <c r="H177"/>
      <c r="I177"/>
      <c r="J177"/>
      <c r="K177"/>
    </row>
    <row r="178" spans="1:11" x14ac:dyDescent="0.25">
      <c r="A178"/>
      <c r="B178"/>
      <c r="C178"/>
      <c r="D178"/>
      <c r="E178"/>
      <c r="F178"/>
      <c r="G178"/>
      <c r="H178"/>
      <c r="I178"/>
      <c r="J178"/>
      <c r="K178"/>
    </row>
    <row r="179" spans="1:11" x14ac:dyDescent="0.25">
      <c r="A179"/>
      <c r="B179"/>
      <c r="C179"/>
      <c r="D179"/>
      <c r="E179"/>
      <c r="F179"/>
      <c r="G179"/>
      <c r="H179"/>
      <c r="I179"/>
      <c r="J179"/>
      <c r="K179"/>
    </row>
    <row r="180" spans="1:11" x14ac:dyDescent="0.25">
      <c r="A180"/>
      <c r="B180"/>
      <c r="C180"/>
      <c r="D180"/>
      <c r="E180"/>
      <c r="F180"/>
      <c r="G180"/>
      <c r="H180"/>
      <c r="I180"/>
      <c r="J180"/>
      <c r="K180"/>
    </row>
    <row r="181" spans="1:11" x14ac:dyDescent="0.25">
      <c r="A181"/>
      <c r="B181"/>
      <c r="C181"/>
      <c r="D181"/>
      <c r="E181"/>
      <c r="F181"/>
      <c r="G181"/>
      <c r="H181"/>
      <c r="I181"/>
      <c r="J181"/>
      <c r="K181"/>
    </row>
    <row r="182" spans="1:11" x14ac:dyDescent="0.25">
      <c r="A182"/>
      <c r="B182"/>
      <c r="C182"/>
      <c r="D182"/>
      <c r="E182"/>
      <c r="F182"/>
      <c r="G182"/>
      <c r="H182"/>
      <c r="I182"/>
      <c r="J182"/>
      <c r="K182"/>
    </row>
    <row r="183" spans="1:11" x14ac:dyDescent="0.25">
      <c r="A183"/>
      <c r="B183"/>
      <c r="C183"/>
      <c r="D183"/>
      <c r="E183"/>
      <c r="F183"/>
      <c r="G183"/>
      <c r="H183"/>
      <c r="I183"/>
      <c r="J183"/>
      <c r="K183"/>
    </row>
    <row r="184" spans="1:11" x14ac:dyDescent="0.25">
      <c r="A184"/>
      <c r="B184"/>
      <c r="C184"/>
      <c r="D184"/>
      <c r="E184"/>
      <c r="F184"/>
      <c r="G184"/>
      <c r="H184"/>
      <c r="I184"/>
      <c r="J184"/>
      <c r="K184"/>
    </row>
    <row r="185" spans="1:11" x14ac:dyDescent="0.25">
      <c r="A185"/>
      <c r="B185"/>
      <c r="C185"/>
      <c r="D185"/>
      <c r="E185"/>
      <c r="F185"/>
      <c r="G185"/>
      <c r="H185"/>
      <c r="I185"/>
      <c r="J185"/>
      <c r="K185"/>
    </row>
    <row r="186" spans="1:11" x14ac:dyDescent="0.25">
      <c r="A186"/>
      <c r="B186"/>
      <c r="C186"/>
      <c r="D186"/>
      <c r="E186"/>
      <c r="F186"/>
      <c r="G186"/>
      <c r="H186"/>
      <c r="I186"/>
      <c r="J186"/>
      <c r="K186"/>
    </row>
    <row r="187" spans="1:11" x14ac:dyDescent="0.25">
      <c r="A187"/>
      <c r="B187"/>
      <c r="C187"/>
      <c r="D187"/>
      <c r="E187"/>
      <c r="F187"/>
      <c r="G187"/>
      <c r="H187"/>
      <c r="I187"/>
      <c r="J187"/>
      <c r="K187"/>
    </row>
    <row r="188" spans="1:11" x14ac:dyDescent="0.25">
      <c r="A188"/>
      <c r="B188"/>
      <c r="C188"/>
      <c r="D188"/>
      <c r="E188"/>
      <c r="F188"/>
      <c r="G188"/>
      <c r="H188"/>
      <c r="I188"/>
      <c r="J188"/>
      <c r="K188"/>
    </row>
    <row r="189" spans="1:11" x14ac:dyDescent="0.25">
      <c r="A189"/>
      <c r="B189"/>
      <c r="C189"/>
      <c r="D189"/>
      <c r="E189"/>
      <c r="F189"/>
      <c r="G189"/>
      <c r="H189"/>
      <c r="I189"/>
      <c r="J189"/>
      <c r="K189"/>
    </row>
    <row r="190" spans="1:11" x14ac:dyDescent="0.25">
      <c r="A190"/>
      <c r="B190"/>
      <c r="C190"/>
      <c r="D190"/>
      <c r="E190"/>
      <c r="F190"/>
      <c r="G190"/>
      <c r="H190"/>
      <c r="I190"/>
      <c r="J190"/>
      <c r="K190"/>
    </row>
    <row r="191" spans="1:11" x14ac:dyDescent="0.25">
      <c r="A191"/>
      <c r="B191"/>
      <c r="C191"/>
      <c r="D191"/>
      <c r="E191"/>
      <c r="F191"/>
      <c r="G191"/>
      <c r="H191"/>
      <c r="I191"/>
      <c r="J191"/>
      <c r="K191"/>
    </row>
    <row r="192" spans="1:11" x14ac:dyDescent="0.25">
      <c r="A192"/>
      <c r="B192"/>
      <c r="C192"/>
      <c r="D192"/>
      <c r="E192"/>
      <c r="F192"/>
      <c r="G192"/>
      <c r="H192"/>
      <c r="I192"/>
      <c r="J192"/>
      <c r="K192"/>
    </row>
    <row r="193" spans="1:11" x14ac:dyDescent="0.25">
      <c r="A193"/>
      <c r="B193"/>
      <c r="C193"/>
      <c r="D193"/>
      <c r="E193"/>
      <c r="F193"/>
      <c r="G193"/>
      <c r="H193"/>
      <c r="I193"/>
      <c r="J193"/>
      <c r="K193"/>
    </row>
    <row r="194" spans="1:11" x14ac:dyDescent="0.25">
      <c r="A194"/>
      <c r="B194"/>
      <c r="C194"/>
      <c r="D194"/>
      <c r="E194"/>
      <c r="F194"/>
      <c r="G194"/>
      <c r="H194"/>
      <c r="I194"/>
      <c r="J194"/>
      <c r="K194"/>
    </row>
    <row r="195" spans="1:11" x14ac:dyDescent="0.25">
      <c r="A195"/>
      <c r="B195"/>
      <c r="C195"/>
      <c r="D195"/>
      <c r="E195"/>
      <c r="F195"/>
      <c r="G195"/>
      <c r="H195"/>
      <c r="I195"/>
      <c r="J195"/>
      <c r="K195"/>
    </row>
    <row r="196" spans="1:11" x14ac:dyDescent="0.25">
      <c r="A196"/>
      <c r="B196"/>
      <c r="C196"/>
      <c r="D196"/>
      <c r="E196"/>
      <c r="F196"/>
      <c r="G196"/>
      <c r="H196"/>
      <c r="I196"/>
      <c r="J196"/>
      <c r="K196"/>
    </row>
    <row r="197" spans="1:11" x14ac:dyDescent="0.25">
      <c r="A197"/>
      <c r="B197"/>
      <c r="C197"/>
      <c r="D197"/>
      <c r="E197"/>
      <c r="F197"/>
      <c r="G197"/>
      <c r="H197"/>
      <c r="I197"/>
      <c r="J197"/>
      <c r="K197"/>
    </row>
    <row r="198" spans="1:11" x14ac:dyDescent="0.25">
      <c r="A198"/>
      <c r="B198"/>
      <c r="C198"/>
      <c r="D198"/>
      <c r="E198"/>
      <c r="F198"/>
      <c r="G198"/>
      <c r="H198"/>
      <c r="I198"/>
      <c r="J198"/>
      <c r="K198"/>
    </row>
    <row r="199" spans="1:11" x14ac:dyDescent="0.25">
      <c r="A199"/>
      <c r="B199"/>
      <c r="C199"/>
      <c r="D199"/>
      <c r="E199"/>
      <c r="F199"/>
      <c r="G199"/>
      <c r="H199"/>
      <c r="I199"/>
      <c r="J199"/>
      <c r="K199"/>
    </row>
    <row r="200" spans="1:11" x14ac:dyDescent="0.25">
      <c r="A200"/>
      <c r="B200"/>
      <c r="C200"/>
      <c r="D200"/>
      <c r="E200"/>
      <c r="F200"/>
      <c r="G200"/>
      <c r="H200"/>
      <c r="I200"/>
      <c r="J200"/>
      <c r="K200"/>
    </row>
    <row r="201" spans="1:11" x14ac:dyDescent="0.25">
      <c r="A201"/>
      <c r="B201"/>
      <c r="C201"/>
      <c r="D201"/>
      <c r="E201"/>
      <c r="F201"/>
      <c r="G201"/>
      <c r="H201"/>
      <c r="I201"/>
      <c r="J201"/>
      <c r="K201"/>
    </row>
    <row r="202" spans="1:11" x14ac:dyDescent="0.25">
      <c r="A202"/>
      <c r="B202"/>
      <c r="C202"/>
      <c r="D202"/>
      <c r="E202"/>
      <c r="F202"/>
      <c r="G202"/>
      <c r="H202"/>
      <c r="I202"/>
      <c r="J202"/>
      <c r="K202"/>
    </row>
    <row r="203" spans="1:11" x14ac:dyDescent="0.25">
      <c r="A203"/>
      <c r="B203"/>
      <c r="C203"/>
      <c r="D203"/>
      <c r="E203"/>
      <c r="F203"/>
      <c r="G203"/>
      <c r="H203"/>
      <c r="I203"/>
      <c r="J203"/>
      <c r="K203"/>
    </row>
    <row r="204" spans="1:11" x14ac:dyDescent="0.25">
      <c r="A204"/>
      <c r="B204"/>
      <c r="C204"/>
      <c r="D204"/>
      <c r="E204"/>
      <c r="F204"/>
      <c r="G204"/>
      <c r="H204"/>
      <c r="I204"/>
      <c r="J204"/>
      <c r="K204"/>
    </row>
    <row r="205" spans="1:11" x14ac:dyDescent="0.25">
      <c r="A205"/>
      <c r="B205"/>
      <c r="C205"/>
      <c r="D205"/>
      <c r="E205"/>
      <c r="F205"/>
      <c r="G205"/>
      <c r="H205"/>
      <c r="I205"/>
      <c r="J205"/>
      <c r="K205"/>
    </row>
    <row r="206" spans="1:11" x14ac:dyDescent="0.25">
      <c r="A206"/>
      <c r="B206"/>
      <c r="C206"/>
      <c r="D206"/>
      <c r="E206"/>
      <c r="F206"/>
      <c r="G206"/>
      <c r="H206"/>
      <c r="I206"/>
      <c r="J206"/>
      <c r="K206"/>
    </row>
    <row r="207" spans="1:11" x14ac:dyDescent="0.25">
      <c r="A207"/>
      <c r="B207"/>
      <c r="C207"/>
      <c r="D207"/>
      <c r="E207"/>
      <c r="F207"/>
      <c r="G207"/>
      <c r="H207"/>
      <c r="I207"/>
      <c r="J207"/>
      <c r="K207"/>
    </row>
    <row r="208" spans="1:11" x14ac:dyDescent="0.25">
      <c r="A208"/>
      <c r="B208"/>
      <c r="C208"/>
      <c r="D208"/>
      <c r="E208"/>
      <c r="F208"/>
      <c r="G208"/>
      <c r="H208"/>
      <c r="I208"/>
      <c r="J208"/>
      <c r="K208"/>
    </row>
    <row r="209" spans="1:11" x14ac:dyDescent="0.25">
      <c r="A209"/>
      <c r="B209"/>
      <c r="C209"/>
      <c r="D209"/>
      <c r="E209"/>
      <c r="F209"/>
      <c r="G209"/>
      <c r="H209"/>
      <c r="I209"/>
      <c r="J209"/>
      <c r="K209"/>
    </row>
    <row r="210" spans="1:11" x14ac:dyDescent="0.25">
      <c r="A210"/>
      <c r="B210"/>
      <c r="C210"/>
      <c r="D210"/>
      <c r="E210"/>
      <c r="F210"/>
      <c r="G210"/>
      <c r="H210"/>
      <c r="I210"/>
      <c r="J210"/>
      <c r="K210"/>
    </row>
    <row r="211" spans="1:11" x14ac:dyDescent="0.25">
      <c r="A211"/>
      <c r="B211"/>
      <c r="C211"/>
      <c r="D211"/>
      <c r="E211"/>
      <c r="F211"/>
      <c r="G211"/>
      <c r="H211"/>
      <c r="I211"/>
      <c r="J211"/>
      <c r="K211"/>
    </row>
    <row r="212" spans="1:11" x14ac:dyDescent="0.25">
      <c r="A212"/>
      <c r="B212"/>
      <c r="C212"/>
      <c r="D212"/>
      <c r="E212"/>
      <c r="F212"/>
      <c r="G212"/>
      <c r="H212"/>
      <c r="I212"/>
      <c r="J212"/>
      <c r="K212"/>
    </row>
    <row r="213" spans="1:11" x14ac:dyDescent="0.25">
      <c r="A213"/>
      <c r="B213"/>
      <c r="C213"/>
      <c r="D213"/>
      <c r="E213"/>
      <c r="F213"/>
      <c r="G213"/>
      <c r="H213"/>
      <c r="I213"/>
      <c r="J213"/>
      <c r="K213"/>
    </row>
    <row r="214" spans="1:11" x14ac:dyDescent="0.25">
      <c r="A214"/>
      <c r="B214"/>
      <c r="C214"/>
      <c r="D214"/>
      <c r="E214"/>
      <c r="F214"/>
      <c r="G214"/>
      <c r="H214"/>
      <c r="I214"/>
      <c r="J214"/>
      <c r="K214"/>
    </row>
    <row r="215" spans="1:11" x14ac:dyDescent="0.25">
      <c r="A215"/>
      <c r="B215"/>
      <c r="C215"/>
      <c r="D215"/>
      <c r="E215"/>
      <c r="F215"/>
      <c r="G215"/>
      <c r="H215"/>
      <c r="I215"/>
      <c r="J215"/>
      <c r="K215"/>
    </row>
    <row r="216" spans="1:11" x14ac:dyDescent="0.25">
      <c r="A216"/>
      <c r="B216"/>
      <c r="C216"/>
      <c r="D216"/>
      <c r="E216"/>
      <c r="F216"/>
      <c r="G216"/>
      <c r="H216"/>
      <c r="I216"/>
      <c r="J216"/>
      <c r="K216"/>
    </row>
    <row r="217" spans="1:11" x14ac:dyDescent="0.25">
      <c r="A217"/>
      <c r="B217"/>
      <c r="C217"/>
      <c r="D217"/>
      <c r="E217"/>
      <c r="F217"/>
      <c r="G217"/>
      <c r="H217"/>
      <c r="I217"/>
      <c r="J217"/>
      <c r="K217"/>
    </row>
    <row r="218" spans="1:11" x14ac:dyDescent="0.25">
      <c r="A218"/>
      <c r="B218"/>
      <c r="C218"/>
      <c r="D218"/>
      <c r="E218"/>
      <c r="F218"/>
      <c r="G218"/>
      <c r="H218"/>
      <c r="I218"/>
      <c r="J218"/>
      <c r="K218"/>
    </row>
    <row r="219" spans="1:11" x14ac:dyDescent="0.25">
      <c r="A219"/>
      <c r="B219"/>
      <c r="C219"/>
      <c r="D219"/>
      <c r="E219"/>
      <c r="F219"/>
      <c r="G219"/>
      <c r="H219"/>
      <c r="I219"/>
      <c r="J219"/>
      <c r="K219"/>
    </row>
    <row r="220" spans="1:11" x14ac:dyDescent="0.25">
      <c r="A220"/>
      <c r="B220"/>
      <c r="C220"/>
      <c r="D220"/>
      <c r="E220"/>
      <c r="F220"/>
      <c r="G220"/>
      <c r="H220"/>
      <c r="I220"/>
      <c r="J220"/>
      <c r="K220"/>
    </row>
    <row r="221" spans="1:11" x14ac:dyDescent="0.25">
      <c r="A221"/>
      <c r="B221"/>
      <c r="C221"/>
      <c r="D221"/>
      <c r="E221"/>
      <c r="F221"/>
      <c r="G221"/>
      <c r="H221"/>
      <c r="I221"/>
      <c r="J221"/>
      <c r="K221"/>
    </row>
    <row r="222" spans="1:11" x14ac:dyDescent="0.25">
      <c r="A222"/>
      <c r="B222"/>
      <c r="C222"/>
      <c r="D222"/>
      <c r="E222"/>
      <c r="F222"/>
      <c r="G222"/>
      <c r="H222"/>
      <c r="I222"/>
      <c r="J222"/>
      <c r="K222"/>
    </row>
    <row r="223" spans="1:11" x14ac:dyDescent="0.25">
      <c r="A223"/>
      <c r="B223"/>
      <c r="C223"/>
      <c r="D223"/>
      <c r="E223"/>
      <c r="F223"/>
      <c r="G223"/>
      <c r="H223"/>
      <c r="I223"/>
      <c r="J223"/>
      <c r="K223"/>
    </row>
    <row r="224" spans="1:11" x14ac:dyDescent="0.25">
      <c r="A224"/>
      <c r="B224"/>
      <c r="C224"/>
      <c r="D224"/>
      <c r="E224"/>
      <c r="F224"/>
      <c r="G224"/>
      <c r="H224"/>
      <c r="I224"/>
      <c r="J224"/>
      <c r="K224"/>
    </row>
    <row r="225" spans="1:11" x14ac:dyDescent="0.25">
      <c r="A225"/>
      <c r="B225"/>
      <c r="C225"/>
      <c r="D225"/>
      <c r="E225"/>
      <c r="F225"/>
      <c r="G225"/>
      <c r="H225"/>
      <c r="I225"/>
      <c r="J225"/>
      <c r="K225"/>
    </row>
    <row r="226" spans="1:11" x14ac:dyDescent="0.25">
      <c r="A226"/>
      <c r="B226"/>
      <c r="C226"/>
      <c r="D226"/>
      <c r="E226"/>
      <c r="F226"/>
      <c r="G226"/>
      <c r="H226"/>
      <c r="I226"/>
      <c r="J226"/>
      <c r="K226"/>
    </row>
    <row r="227" spans="1:11" x14ac:dyDescent="0.25">
      <c r="A227"/>
      <c r="B227"/>
      <c r="C227"/>
      <c r="D227"/>
      <c r="E227"/>
      <c r="F227"/>
      <c r="G227"/>
      <c r="H227"/>
      <c r="I227"/>
      <c r="J227"/>
      <c r="K227"/>
    </row>
    <row r="228" spans="1:11" x14ac:dyDescent="0.25">
      <c r="A228"/>
      <c r="B228"/>
      <c r="C228"/>
      <c r="D228"/>
      <c r="E228"/>
      <c r="F228"/>
      <c r="G228"/>
      <c r="H228"/>
      <c r="I228"/>
      <c r="J228"/>
      <c r="K228"/>
    </row>
    <row r="229" spans="1:11" x14ac:dyDescent="0.25">
      <c r="A229"/>
      <c r="B229"/>
      <c r="C229"/>
      <c r="D229"/>
      <c r="E229"/>
      <c r="F229"/>
      <c r="G229"/>
      <c r="H229"/>
      <c r="I229"/>
      <c r="J229"/>
      <c r="K229"/>
    </row>
    <row r="230" spans="1:11" x14ac:dyDescent="0.25">
      <c r="A230"/>
      <c r="B230"/>
      <c r="C230"/>
      <c r="D230"/>
      <c r="E230"/>
      <c r="F230"/>
      <c r="G230"/>
      <c r="H230"/>
      <c r="I230"/>
      <c r="J230"/>
      <c r="K230"/>
    </row>
    <row r="231" spans="1:11" x14ac:dyDescent="0.25">
      <c r="A231"/>
      <c r="B231"/>
      <c r="C231"/>
      <c r="D231"/>
      <c r="E231"/>
      <c r="F231"/>
      <c r="G231"/>
      <c r="H231"/>
      <c r="I231"/>
      <c r="J231"/>
      <c r="K231"/>
    </row>
    <row r="232" spans="1:11" x14ac:dyDescent="0.25">
      <c r="A232"/>
      <c r="B232"/>
      <c r="C232"/>
      <c r="D232"/>
      <c r="E232"/>
      <c r="F232"/>
      <c r="G232"/>
      <c r="H232"/>
      <c r="I232"/>
      <c r="J232"/>
      <c r="K232"/>
    </row>
    <row r="233" spans="1:11" x14ac:dyDescent="0.25">
      <c r="A233"/>
      <c r="B233"/>
      <c r="C233"/>
      <c r="D233"/>
      <c r="E233"/>
      <c r="F233"/>
      <c r="G233"/>
      <c r="H233"/>
      <c r="I233"/>
      <c r="J233"/>
      <c r="K233"/>
    </row>
    <row r="234" spans="1:11" x14ac:dyDescent="0.25">
      <c r="A234"/>
      <c r="B234"/>
      <c r="C234"/>
      <c r="D234"/>
      <c r="E234"/>
      <c r="F234"/>
      <c r="G234"/>
      <c r="H234"/>
      <c r="I234"/>
      <c r="J234"/>
      <c r="K234"/>
    </row>
    <row r="235" spans="1:11" x14ac:dyDescent="0.25">
      <c r="A235"/>
      <c r="B235"/>
      <c r="C235"/>
      <c r="D235"/>
      <c r="E235"/>
      <c r="F235"/>
      <c r="G235"/>
      <c r="H235"/>
      <c r="I235"/>
      <c r="J235"/>
      <c r="K235"/>
    </row>
    <row r="236" spans="1:11" x14ac:dyDescent="0.25">
      <c r="A236"/>
      <c r="B236"/>
      <c r="C236"/>
      <c r="D236"/>
      <c r="E236"/>
      <c r="F236"/>
      <c r="G236"/>
      <c r="H236"/>
      <c r="I236"/>
      <c r="J236"/>
      <c r="K236"/>
    </row>
    <row r="237" spans="1:11" x14ac:dyDescent="0.25">
      <c r="A237"/>
      <c r="B237"/>
      <c r="C237"/>
      <c r="D237"/>
      <c r="E237"/>
      <c r="F237"/>
      <c r="G237"/>
      <c r="H237"/>
      <c r="I237"/>
      <c r="J237"/>
      <c r="K237"/>
    </row>
    <row r="238" spans="1:11" x14ac:dyDescent="0.25">
      <c r="A238"/>
      <c r="B238"/>
      <c r="C238"/>
      <c r="D238"/>
      <c r="E238"/>
      <c r="F238"/>
      <c r="G238"/>
      <c r="H238"/>
      <c r="I238"/>
      <c r="J238"/>
      <c r="K238"/>
    </row>
    <row r="239" spans="1:11" x14ac:dyDescent="0.25">
      <c r="A239"/>
      <c r="B239"/>
      <c r="C239"/>
      <c r="D239"/>
      <c r="E239"/>
      <c r="F239"/>
      <c r="G239"/>
      <c r="H239"/>
      <c r="I239"/>
      <c r="J239"/>
      <c r="K239"/>
    </row>
    <row r="240" spans="1:11" x14ac:dyDescent="0.25">
      <c r="A240"/>
      <c r="B240"/>
      <c r="C240"/>
      <c r="D240"/>
      <c r="E240"/>
      <c r="F240"/>
      <c r="G240"/>
      <c r="H240"/>
      <c r="I240"/>
      <c r="J240"/>
      <c r="K240"/>
    </row>
    <row r="241" spans="1:11" x14ac:dyDescent="0.25">
      <c r="A241"/>
      <c r="B241"/>
      <c r="C241"/>
      <c r="D241"/>
      <c r="E241"/>
      <c r="F241"/>
      <c r="G241"/>
      <c r="H241"/>
      <c r="I241"/>
      <c r="J241"/>
      <c r="K241"/>
    </row>
    <row r="242" spans="1:11" x14ac:dyDescent="0.25">
      <c r="A242"/>
      <c r="B242"/>
      <c r="C242"/>
      <c r="D242"/>
      <c r="E242"/>
      <c r="F242"/>
      <c r="G242"/>
      <c r="H242"/>
      <c r="I242"/>
      <c r="J242"/>
      <c r="K242"/>
    </row>
    <row r="243" spans="1:11" x14ac:dyDescent="0.25">
      <c r="A243"/>
      <c r="B243"/>
      <c r="C243"/>
      <c r="D243"/>
      <c r="E243"/>
      <c r="F243"/>
      <c r="G243"/>
      <c r="H243"/>
      <c r="I243"/>
      <c r="J243"/>
      <c r="K243"/>
    </row>
    <row r="244" spans="1:11" x14ac:dyDescent="0.25">
      <c r="A244"/>
      <c r="B244"/>
      <c r="C244"/>
      <c r="D244"/>
      <c r="E244"/>
      <c r="F244"/>
      <c r="G244"/>
      <c r="H244"/>
      <c r="I244"/>
      <c r="J244"/>
      <c r="K244"/>
    </row>
    <row r="245" spans="1:11" x14ac:dyDescent="0.25">
      <c r="A245"/>
      <c r="B245"/>
      <c r="C245"/>
      <c r="D245"/>
      <c r="E245"/>
      <c r="F245"/>
      <c r="G245"/>
      <c r="H245"/>
      <c r="I245"/>
      <c r="J245"/>
      <c r="K245"/>
    </row>
    <row r="246" spans="1:11" x14ac:dyDescent="0.25">
      <c r="A246"/>
      <c r="B246"/>
      <c r="C246"/>
      <c r="D246"/>
      <c r="E246"/>
      <c r="F246"/>
      <c r="G246"/>
      <c r="H246"/>
      <c r="I246"/>
      <c r="J246"/>
      <c r="K246"/>
    </row>
    <row r="247" spans="1:11" x14ac:dyDescent="0.25">
      <c r="A247"/>
      <c r="B247"/>
      <c r="C247"/>
      <c r="D247"/>
      <c r="E247"/>
      <c r="F247"/>
      <c r="G247"/>
      <c r="H247"/>
      <c r="I247"/>
      <c r="J247"/>
      <c r="K247"/>
    </row>
    <row r="248" spans="1:11" x14ac:dyDescent="0.25">
      <c r="A248"/>
      <c r="B248"/>
      <c r="C248"/>
      <c r="D248"/>
      <c r="E248"/>
      <c r="F248"/>
      <c r="G248"/>
      <c r="H248"/>
      <c r="I248"/>
      <c r="J248"/>
      <c r="K248"/>
    </row>
    <row r="249" spans="1:11" x14ac:dyDescent="0.25">
      <c r="A249"/>
      <c r="B249"/>
      <c r="C249"/>
      <c r="D249"/>
      <c r="E249"/>
      <c r="F249"/>
      <c r="G249"/>
      <c r="H249"/>
      <c r="I249"/>
      <c r="J249"/>
      <c r="K249"/>
    </row>
    <row r="250" spans="1:11" x14ac:dyDescent="0.25">
      <c r="A250"/>
      <c r="B250"/>
      <c r="C250"/>
      <c r="D250"/>
      <c r="E250"/>
      <c r="F250"/>
      <c r="G250"/>
      <c r="H250"/>
      <c r="I250"/>
      <c r="J250"/>
      <c r="K250"/>
    </row>
    <row r="251" spans="1:11" x14ac:dyDescent="0.25">
      <c r="A251"/>
      <c r="B251"/>
      <c r="C251"/>
      <c r="D251"/>
      <c r="E251"/>
      <c r="F251"/>
      <c r="G251"/>
      <c r="H251"/>
      <c r="I251"/>
      <c r="J251"/>
      <c r="K251"/>
    </row>
    <row r="252" spans="1:11" x14ac:dyDescent="0.25">
      <c r="A252"/>
      <c r="B252"/>
      <c r="C252"/>
      <c r="D252"/>
      <c r="E252"/>
      <c r="F252"/>
      <c r="G252"/>
      <c r="H252"/>
      <c r="I252"/>
      <c r="J252"/>
      <c r="K252"/>
    </row>
    <row r="253" spans="1:11" x14ac:dyDescent="0.25">
      <c r="A253"/>
      <c r="B253"/>
      <c r="C253"/>
      <c r="D253"/>
      <c r="E253"/>
      <c r="F253"/>
      <c r="G253"/>
      <c r="H253"/>
      <c r="I253"/>
      <c r="J253"/>
      <c r="K253"/>
    </row>
    <row r="254" spans="1:11" x14ac:dyDescent="0.25">
      <c r="A254"/>
      <c r="B254"/>
      <c r="C254"/>
      <c r="D254"/>
      <c r="E254"/>
      <c r="F254"/>
      <c r="G254"/>
      <c r="H254"/>
      <c r="I254"/>
      <c r="J254"/>
      <c r="K254"/>
    </row>
    <row r="255" spans="1:11" x14ac:dyDescent="0.25">
      <c r="A255"/>
      <c r="B255"/>
      <c r="C255"/>
      <c r="D255"/>
      <c r="E255"/>
      <c r="F255"/>
      <c r="G255"/>
      <c r="H255"/>
      <c r="I255"/>
      <c r="J255"/>
      <c r="K255"/>
    </row>
    <row r="256" spans="1:11" x14ac:dyDescent="0.25">
      <c r="A256"/>
      <c r="B256"/>
      <c r="C256"/>
      <c r="D256"/>
      <c r="E256"/>
      <c r="F256"/>
      <c r="G256"/>
      <c r="H256"/>
      <c r="I256"/>
      <c r="J256"/>
      <c r="K256"/>
    </row>
    <row r="257" spans="1:11" x14ac:dyDescent="0.25">
      <c r="A257"/>
      <c r="B257"/>
      <c r="C257"/>
      <c r="D257"/>
      <c r="E257"/>
      <c r="F257"/>
      <c r="G257"/>
      <c r="H257"/>
      <c r="I257"/>
      <c r="J257"/>
      <c r="K257"/>
    </row>
    <row r="258" spans="1:11" x14ac:dyDescent="0.25">
      <c r="A258"/>
      <c r="B258"/>
      <c r="C258"/>
      <c r="D258"/>
      <c r="E258"/>
      <c r="F258"/>
      <c r="G258"/>
      <c r="H258"/>
      <c r="I258"/>
      <c r="J258"/>
      <c r="K258"/>
    </row>
    <row r="259" spans="1:11" x14ac:dyDescent="0.25">
      <c r="A259"/>
      <c r="B259"/>
      <c r="C259"/>
      <c r="D259"/>
      <c r="E259"/>
      <c r="F259"/>
      <c r="G259"/>
      <c r="H259"/>
      <c r="I259"/>
      <c r="J259"/>
      <c r="K259"/>
    </row>
    <row r="260" spans="1:11" x14ac:dyDescent="0.25">
      <c r="A260"/>
      <c r="B260"/>
      <c r="C260"/>
      <c r="D260"/>
      <c r="E260"/>
      <c r="F260"/>
      <c r="G260"/>
      <c r="H260"/>
      <c r="I260"/>
      <c r="J260"/>
      <c r="K260"/>
    </row>
    <row r="261" spans="1:11" x14ac:dyDescent="0.25">
      <c r="A261"/>
      <c r="B261"/>
      <c r="C261"/>
      <c r="D261"/>
      <c r="E261"/>
      <c r="F261"/>
      <c r="G261"/>
      <c r="H261"/>
      <c r="I261"/>
      <c r="J261"/>
      <c r="K261"/>
    </row>
    <row r="262" spans="1:11" x14ac:dyDescent="0.25">
      <c r="A262"/>
      <c r="B262"/>
      <c r="C262"/>
      <c r="D262"/>
      <c r="E262"/>
      <c r="F262"/>
      <c r="G262"/>
      <c r="H262"/>
      <c r="I262"/>
      <c r="J262"/>
      <c r="K262"/>
    </row>
    <row r="263" spans="1:11" x14ac:dyDescent="0.25">
      <c r="A263"/>
      <c r="B263"/>
      <c r="C263"/>
      <c r="D263"/>
      <c r="E263"/>
      <c r="F263"/>
      <c r="G263"/>
      <c r="H263"/>
      <c r="I263"/>
      <c r="J263"/>
      <c r="K263"/>
    </row>
    <row r="264" spans="1:11" x14ac:dyDescent="0.25">
      <c r="A264"/>
      <c r="B264"/>
      <c r="C264"/>
      <c r="D264"/>
      <c r="E264"/>
      <c r="F264"/>
      <c r="G264"/>
      <c r="H264"/>
      <c r="I264"/>
      <c r="J264"/>
      <c r="K264"/>
    </row>
    <row r="265" spans="1:11" x14ac:dyDescent="0.25">
      <c r="A265"/>
      <c r="B265"/>
      <c r="C265"/>
      <c r="D265"/>
      <c r="E265"/>
      <c r="F265"/>
      <c r="G265"/>
      <c r="H265"/>
      <c r="I265"/>
      <c r="J265"/>
      <c r="K265"/>
    </row>
    <row r="266" spans="1:11" x14ac:dyDescent="0.25">
      <c r="A266"/>
      <c r="B266"/>
      <c r="C266"/>
      <c r="D266"/>
      <c r="E266"/>
      <c r="F266"/>
      <c r="G266"/>
      <c r="H266"/>
      <c r="I266"/>
      <c r="J266"/>
      <c r="K266"/>
    </row>
    <row r="267" spans="1:11" x14ac:dyDescent="0.25">
      <c r="A267"/>
      <c r="B267"/>
      <c r="C267"/>
      <c r="D267"/>
      <c r="E267"/>
      <c r="F267"/>
      <c r="G267"/>
      <c r="H267"/>
      <c r="I267"/>
      <c r="J267"/>
      <c r="K267"/>
    </row>
    <row r="268" spans="1:11" x14ac:dyDescent="0.25">
      <c r="A268"/>
      <c r="B268"/>
      <c r="C268"/>
      <c r="D268"/>
      <c r="E268"/>
      <c r="F268"/>
      <c r="G268"/>
      <c r="H268"/>
      <c r="I268"/>
      <c r="J268"/>
      <c r="K268"/>
    </row>
    <row r="269" spans="1:11" x14ac:dyDescent="0.25">
      <c r="A269"/>
      <c r="B269"/>
      <c r="C269"/>
      <c r="D269"/>
      <c r="E269"/>
      <c r="F269"/>
      <c r="G269"/>
      <c r="H269"/>
      <c r="I269"/>
      <c r="J269"/>
      <c r="K269"/>
    </row>
    <row r="270" spans="1:11" x14ac:dyDescent="0.25">
      <c r="A270"/>
      <c r="B270"/>
      <c r="C270"/>
      <c r="D270"/>
      <c r="E270"/>
      <c r="F270"/>
      <c r="G270"/>
      <c r="H270"/>
      <c r="I270"/>
      <c r="J270"/>
      <c r="K270"/>
    </row>
    <row r="271" spans="1:11" x14ac:dyDescent="0.25">
      <c r="A271"/>
      <c r="B271"/>
      <c r="C271"/>
      <c r="D271"/>
      <c r="E271"/>
      <c r="F271"/>
      <c r="G271"/>
      <c r="H271"/>
      <c r="I271"/>
      <c r="J271"/>
      <c r="K271"/>
    </row>
    <row r="272" spans="1:11" x14ac:dyDescent="0.25">
      <c r="A272"/>
      <c r="B272"/>
      <c r="C272"/>
      <c r="D272"/>
      <c r="E272"/>
      <c r="F272"/>
      <c r="G272"/>
      <c r="H272"/>
      <c r="I272"/>
      <c r="J272"/>
      <c r="K272"/>
    </row>
    <row r="273" spans="1:11" x14ac:dyDescent="0.25">
      <c r="A273"/>
      <c r="B273"/>
      <c r="C273"/>
      <c r="D273"/>
      <c r="E273"/>
      <c r="F273"/>
      <c r="G273"/>
      <c r="H273"/>
      <c r="I273"/>
      <c r="J273"/>
      <c r="K273"/>
    </row>
    <row r="274" spans="1:11" x14ac:dyDescent="0.25">
      <c r="A274"/>
      <c r="B274"/>
      <c r="C274"/>
      <c r="D274"/>
      <c r="E274"/>
      <c r="F274"/>
      <c r="G274"/>
      <c r="H274"/>
      <c r="I274"/>
      <c r="J274"/>
      <c r="K274"/>
    </row>
    <row r="275" spans="1:11" x14ac:dyDescent="0.25">
      <c r="A275"/>
      <c r="B275"/>
      <c r="C275"/>
      <c r="D275"/>
      <c r="E275"/>
      <c r="F275"/>
      <c r="G275"/>
      <c r="H275"/>
      <c r="I275"/>
      <c r="J275"/>
      <c r="K275"/>
    </row>
    <row r="276" spans="1:11" x14ac:dyDescent="0.25">
      <c r="A276"/>
      <c r="B276"/>
      <c r="C276"/>
      <c r="D276"/>
      <c r="E276"/>
      <c r="F276"/>
      <c r="G276"/>
      <c r="H276"/>
      <c r="I276"/>
      <c r="J276"/>
      <c r="K276"/>
    </row>
    <row r="277" spans="1:11" x14ac:dyDescent="0.25">
      <c r="A277"/>
      <c r="B277"/>
      <c r="C277"/>
      <c r="D277"/>
      <c r="E277"/>
      <c r="F277"/>
      <c r="G277"/>
      <c r="H277"/>
      <c r="I277"/>
      <c r="J277"/>
      <c r="K277"/>
    </row>
    <row r="278" spans="1:11" x14ac:dyDescent="0.25">
      <c r="A278"/>
      <c r="B278"/>
      <c r="C278"/>
      <c r="D278"/>
      <c r="E278"/>
      <c r="F278"/>
      <c r="G278"/>
      <c r="H278"/>
      <c r="I278"/>
      <c r="J278"/>
      <c r="K278"/>
    </row>
    <row r="279" spans="1:11" x14ac:dyDescent="0.25">
      <c r="A279"/>
      <c r="B279"/>
      <c r="C279"/>
      <c r="D279"/>
      <c r="E279"/>
      <c r="F279"/>
      <c r="G279"/>
      <c r="H279"/>
      <c r="I279"/>
      <c r="J279"/>
      <c r="K279"/>
    </row>
    <row r="280" spans="1:11" x14ac:dyDescent="0.25">
      <c r="A280"/>
      <c r="B280"/>
      <c r="C280"/>
      <c r="D280"/>
      <c r="E280"/>
      <c r="F280"/>
      <c r="G280"/>
      <c r="H280"/>
      <c r="I280"/>
      <c r="J280"/>
      <c r="K280"/>
    </row>
    <row r="281" spans="1:11" x14ac:dyDescent="0.25">
      <c r="A281"/>
      <c r="B281"/>
      <c r="C281"/>
      <c r="D281"/>
      <c r="E281"/>
      <c r="F281"/>
      <c r="G281"/>
      <c r="H281"/>
      <c r="I281"/>
      <c r="J281"/>
      <c r="K281"/>
    </row>
    <row r="282" spans="1:11" x14ac:dyDescent="0.25">
      <c r="A282"/>
      <c r="B282"/>
      <c r="C282"/>
      <c r="D282"/>
      <c r="E282"/>
      <c r="F282"/>
      <c r="G282"/>
      <c r="H282"/>
      <c r="I282"/>
      <c r="J282"/>
      <c r="K282"/>
    </row>
    <row r="283" spans="1:11" x14ac:dyDescent="0.25">
      <c r="A283"/>
      <c r="B283"/>
      <c r="C283"/>
      <c r="D283"/>
      <c r="E283"/>
      <c r="F283"/>
      <c r="G283"/>
      <c r="H283"/>
      <c r="I283"/>
      <c r="J283"/>
      <c r="K283"/>
    </row>
    <row r="284" spans="1:11" x14ac:dyDescent="0.25">
      <c r="A284"/>
      <c r="B284"/>
      <c r="C284"/>
      <c r="D284"/>
      <c r="E284"/>
      <c r="F284"/>
      <c r="G284"/>
      <c r="H284"/>
      <c r="I284"/>
      <c r="J284"/>
      <c r="K284"/>
    </row>
    <row r="285" spans="1:11" x14ac:dyDescent="0.25">
      <c r="A285"/>
      <c r="B285"/>
      <c r="C285"/>
      <c r="D285"/>
      <c r="E285"/>
      <c r="F285"/>
      <c r="G285"/>
      <c r="H285"/>
      <c r="I285"/>
      <c r="J285"/>
      <c r="K285"/>
    </row>
    <row r="286" spans="1:11" x14ac:dyDescent="0.25">
      <c r="A286"/>
      <c r="B286"/>
      <c r="C286"/>
      <c r="D286"/>
      <c r="E286"/>
      <c r="F286"/>
      <c r="G286"/>
      <c r="H286"/>
      <c r="I286"/>
      <c r="J286"/>
      <c r="K286"/>
    </row>
    <row r="287" spans="1:11" x14ac:dyDescent="0.25">
      <c r="A287"/>
      <c r="B287"/>
      <c r="C287"/>
      <c r="D287"/>
      <c r="E287"/>
      <c r="F287"/>
      <c r="G287"/>
      <c r="H287"/>
      <c r="I287"/>
      <c r="J287"/>
      <c r="K287"/>
    </row>
    <row r="288" spans="1:11" x14ac:dyDescent="0.25">
      <c r="A288"/>
      <c r="B288"/>
      <c r="C288"/>
      <c r="D288"/>
      <c r="E288"/>
      <c r="F288"/>
      <c r="G288"/>
      <c r="H288"/>
      <c r="I288"/>
      <c r="J288"/>
      <c r="K288"/>
    </row>
    <row r="289" spans="1:11" x14ac:dyDescent="0.25">
      <c r="A289"/>
      <c r="B289"/>
      <c r="C289"/>
      <c r="D289"/>
      <c r="E289"/>
      <c r="F289"/>
      <c r="G289"/>
      <c r="H289"/>
      <c r="I289"/>
      <c r="J289"/>
      <c r="K289"/>
    </row>
    <row r="290" spans="1:11" x14ac:dyDescent="0.25">
      <c r="A290"/>
      <c r="B290"/>
      <c r="C290"/>
      <c r="D290"/>
      <c r="E290"/>
      <c r="F290"/>
      <c r="G290"/>
      <c r="H290"/>
      <c r="I290"/>
      <c r="J290"/>
      <c r="K290"/>
    </row>
    <row r="291" spans="1:11" x14ac:dyDescent="0.25">
      <c r="A291"/>
      <c r="B291"/>
      <c r="C291"/>
      <c r="D291"/>
      <c r="E291"/>
      <c r="F291"/>
      <c r="G291"/>
      <c r="H291"/>
      <c r="I291"/>
      <c r="J291"/>
      <c r="K291"/>
    </row>
    <row r="292" spans="1:11" x14ac:dyDescent="0.25">
      <c r="A292"/>
      <c r="B292"/>
      <c r="C292"/>
      <c r="D292"/>
      <c r="E292"/>
      <c r="F292"/>
      <c r="G292"/>
      <c r="H292"/>
      <c r="I292"/>
      <c r="J292"/>
      <c r="K292"/>
    </row>
    <row r="293" spans="1:11" x14ac:dyDescent="0.25">
      <c r="A293"/>
      <c r="B293"/>
      <c r="C293"/>
      <c r="D293"/>
      <c r="E293"/>
      <c r="F293"/>
      <c r="G293"/>
      <c r="H293"/>
      <c r="I293"/>
      <c r="J293"/>
      <c r="K293"/>
    </row>
    <row r="294" spans="1:11" x14ac:dyDescent="0.25">
      <c r="A294"/>
      <c r="B294"/>
      <c r="C294"/>
      <c r="D294"/>
      <c r="E294"/>
      <c r="F294"/>
      <c r="G294"/>
      <c r="H294"/>
      <c r="I294"/>
      <c r="J294"/>
      <c r="K294"/>
    </row>
    <row r="295" spans="1:11" x14ac:dyDescent="0.25">
      <c r="A295"/>
      <c r="B295"/>
      <c r="C295"/>
      <c r="D295"/>
      <c r="E295"/>
      <c r="F295"/>
      <c r="G295"/>
      <c r="H295"/>
      <c r="I295"/>
      <c r="J295"/>
      <c r="K295"/>
    </row>
    <row r="296" spans="1:11" x14ac:dyDescent="0.25">
      <c r="A296"/>
      <c r="B296"/>
      <c r="C296"/>
      <c r="D296"/>
      <c r="E296"/>
      <c r="F296"/>
      <c r="G296"/>
      <c r="H296"/>
      <c r="I296"/>
      <c r="J296"/>
      <c r="K296"/>
    </row>
    <row r="297" spans="1:11" x14ac:dyDescent="0.25">
      <c r="A297"/>
      <c r="B297"/>
      <c r="C297"/>
      <c r="D297"/>
      <c r="E297"/>
      <c r="F297"/>
      <c r="G297"/>
      <c r="H297"/>
      <c r="I297"/>
      <c r="J297"/>
      <c r="K297"/>
    </row>
    <row r="298" spans="1:11" x14ac:dyDescent="0.25">
      <c r="A298"/>
      <c r="B298"/>
      <c r="C298"/>
      <c r="D298"/>
      <c r="E298"/>
      <c r="F298"/>
      <c r="G298"/>
      <c r="H298"/>
      <c r="I298"/>
      <c r="J298"/>
      <c r="K298"/>
    </row>
    <row r="299" spans="1:11" x14ac:dyDescent="0.25">
      <c r="A299"/>
      <c r="B299"/>
      <c r="C299"/>
      <c r="D299"/>
      <c r="E299"/>
      <c r="F299"/>
      <c r="G299"/>
      <c r="H299"/>
      <c r="I299"/>
      <c r="J299"/>
      <c r="K299"/>
    </row>
    <row r="300" spans="1:11" x14ac:dyDescent="0.25">
      <c r="A300"/>
      <c r="B300"/>
      <c r="C300"/>
      <c r="D300"/>
      <c r="E300"/>
      <c r="F300"/>
      <c r="G300"/>
      <c r="H300"/>
      <c r="I300"/>
      <c r="J300"/>
      <c r="K300"/>
    </row>
    <row r="301" spans="1:11" x14ac:dyDescent="0.25">
      <c r="A301"/>
      <c r="B301"/>
      <c r="C301"/>
      <c r="D301"/>
      <c r="E301"/>
      <c r="F301"/>
      <c r="G301"/>
      <c r="H301"/>
      <c r="I301"/>
      <c r="J301"/>
      <c r="K301"/>
    </row>
    <row r="302" spans="1:11" x14ac:dyDescent="0.25">
      <c r="A302"/>
      <c r="B302"/>
      <c r="C302"/>
      <c r="D302"/>
      <c r="E302"/>
      <c r="F302"/>
      <c r="G302"/>
      <c r="H302"/>
      <c r="I302"/>
      <c r="J302"/>
      <c r="K302"/>
    </row>
    <row r="303" spans="1:11" x14ac:dyDescent="0.25">
      <c r="A303"/>
      <c r="B303"/>
      <c r="C303"/>
      <c r="D303"/>
      <c r="E303"/>
      <c r="F303"/>
      <c r="G303"/>
      <c r="H303"/>
      <c r="I303"/>
      <c r="J303"/>
      <c r="K303"/>
    </row>
    <row r="304" spans="1:11" x14ac:dyDescent="0.25">
      <c r="A304"/>
      <c r="B304"/>
      <c r="C304"/>
      <c r="D304"/>
      <c r="E304"/>
      <c r="F304"/>
      <c r="G304"/>
      <c r="H304"/>
      <c r="I304"/>
      <c r="J304"/>
      <c r="K304"/>
    </row>
    <row r="305" spans="1:11" x14ac:dyDescent="0.25">
      <c r="A305"/>
      <c r="B305"/>
      <c r="C305"/>
      <c r="D305"/>
      <c r="E305"/>
      <c r="F305"/>
      <c r="G305"/>
      <c r="H305"/>
      <c r="I305"/>
      <c r="J305"/>
      <c r="K305"/>
    </row>
    <row r="306" spans="1:11" x14ac:dyDescent="0.25">
      <c r="A306"/>
      <c r="B306"/>
      <c r="C306"/>
      <c r="D306"/>
      <c r="E306"/>
      <c r="F306"/>
      <c r="G306"/>
      <c r="H306"/>
      <c r="I306"/>
      <c r="J306"/>
      <c r="K306"/>
    </row>
    <row r="307" spans="1:11" x14ac:dyDescent="0.25">
      <c r="A307"/>
      <c r="B307"/>
      <c r="C307"/>
      <c r="D307"/>
      <c r="E307"/>
      <c r="F307"/>
      <c r="G307"/>
      <c r="H307"/>
      <c r="I307"/>
      <c r="J307"/>
      <c r="K307"/>
    </row>
    <row r="308" spans="1:11" x14ac:dyDescent="0.25">
      <c r="A308"/>
      <c r="B308"/>
      <c r="C308"/>
      <c r="D308"/>
      <c r="E308"/>
      <c r="F308"/>
      <c r="G308"/>
      <c r="H308"/>
      <c r="I308"/>
      <c r="J308"/>
      <c r="K308"/>
    </row>
    <row r="309" spans="1:11" x14ac:dyDescent="0.25">
      <c r="A309"/>
      <c r="B309"/>
      <c r="C309"/>
      <c r="D309"/>
      <c r="E309"/>
      <c r="F309"/>
      <c r="G309"/>
      <c r="H309"/>
      <c r="I309"/>
      <c r="J309"/>
      <c r="K309"/>
    </row>
    <row r="310" spans="1:11" x14ac:dyDescent="0.25">
      <c r="A310"/>
      <c r="B310"/>
      <c r="C310"/>
      <c r="D310"/>
      <c r="E310"/>
      <c r="F310"/>
      <c r="G310"/>
      <c r="H310"/>
      <c r="I310"/>
      <c r="J310"/>
      <c r="K310"/>
    </row>
    <row r="311" spans="1:11" x14ac:dyDescent="0.25">
      <c r="A311"/>
      <c r="B311"/>
      <c r="C311"/>
      <c r="D311"/>
      <c r="E311"/>
      <c r="F311"/>
      <c r="G311"/>
      <c r="H311"/>
      <c r="I311"/>
      <c r="J311"/>
      <c r="K311"/>
    </row>
    <row r="312" spans="1:11" x14ac:dyDescent="0.25">
      <c r="A312"/>
      <c r="B312"/>
      <c r="C312"/>
      <c r="D312"/>
      <c r="E312"/>
      <c r="F312"/>
      <c r="G312"/>
      <c r="H312"/>
      <c r="I312"/>
      <c r="J312"/>
      <c r="K312"/>
    </row>
    <row r="313" spans="1:11" x14ac:dyDescent="0.25">
      <c r="A313"/>
      <c r="B313"/>
      <c r="C313"/>
      <c r="D313"/>
      <c r="E313"/>
      <c r="F313"/>
      <c r="G313"/>
      <c r="H313"/>
      <c r="I313"/>
      <c r="J313"/>
      <c r="K313"/>
    </row>
    <row r="314" spans="1:11" x14ac:dyDescent="0.25">
      <c r="A314"/>
      <c r="B314"/>
      <c r="C314"/>
      <c r="D314"/>
      <c r="E314"/>
      <c r="F314"/>
      <c r="G314"/>
      <c r="H314"/>
      <c r="I314"/>
      <c r="J314"/>
      <c r="K314"/>
    </row>
    <row r="315" spans="1:11" x14ac:dyDescent="0.25">
      <c r="A315"/>
      <c r="B315"/>
      <c r="C315"/>
      <c r="D315"/>
      <c r="E315"/>
      <c r="F315"/>
      <c r="G315"/>
      <c r="H315"/>
      <c r="I315"/>
      <c r="J315"/>
      <c r="K315"/>
    </row>
    <row r="316" spans="1:11" x14ac:dyDescent="0.25">
      <c r="A316"/>
      <c r="B316"/>
      <c r="C316"/>
      <c r="D316"/>
      <c r="E316"/>
      <c r="F316"/>
      <c r="G316"/>
      <c r="H316"/>
      <c r="I316"/>
      <c r="J316"/>
      <c r="K316"/>
    </row>
    <row r="317" spans="1:11" x14ac:dyDescent="0.25">
      <c r="A317"/>
      <c r="B317"/>
      <c r="C317"/>
      <c r="D317"/>
      <c r="E317"/>
      <c r="F317"/>
      <c r="G317"/>
      <c r="H317"/>
      <c r="I317"/>
      <c r="J317"/>
      <c r="K317"/>
    </row>
    <row r="318" spans="1:11" x14ac:dyDescent="0.25">
      <c r="A318"/>
      <c r="B318"/>
      <c r="C318"/>
      <c r="D318"/>
      <c r="E318"/>
      <c r="F318"/>
      <c r="G318"/>
      <c r="H318"/>
      <c r="I318"/>
      <c r="J318"/>
      <c r="K318"/>
    </row>
    <row r="319" spans="1:11" x14ac:dyDescent="0.25">
      <c r="A319"/>
      <c r="B319"/>
      <c r="C319"/>
      <c r="D319"/>
      <c r="E319"/>
      <c r="F319"/>
      <c r="G319"/>
      <c r="H319"/>
      <c r="I319"/>
      <c r="J319"/>
      <c r="K319"/>
    </row>
    <row r="320" spans="1:11" x14ac:dyDescent="0.25">
      <c r="A320"/>
      <c r="B320"/>
      <c r="C320"/>
      <c r="D320"/>
      <c r="E320"/>
      <c r="F320"/>
      <c r="G320"/>
      <c r="H320"/>
      <c r="I320"/>
      <c r="J320"/>
      <c r="K320"/>
    </row>
    <row r="321" spans="1:11" x14ac:dyDescent="0.25">
      <c r="A321"/>
      <c r="B321"/>
      <c r="C321"/>
      <c r="D321"/>
      <c r="E321"/>
      <c r="F321"/>
      <c r="G321"/>
      <c r="H321"/>
      <c r="I321"/>
      <c r="J321"/>
      <c r="K321"/>
    </row>
    <row r="322" spans="1:11" x14ac:dyDescent="0.25">
      <c r="A322"/>
      <c r="B322"/>
      <c r="C322"/>
      <c r="D322"/>
      <c r="E322"/>
      <c r="F322"/>
      <c r="G322"/>
      <c r="H322"/>
      <c r="I322"/>
      <c r="J322"/>
      <c r="K322"/>
    </row>
    <row r="323" spans="1:11" x14ac:dyDescent="0.25">
      <c r="A323"/>
      <c r="B323"/>
      <c r="C323"/>
      <c r="D323"/>
      <c r="E323"/>
      <c r="F323"/>
      <c r="G323"/>
      <c r="H323"/>
      <c r="I323"/>
      <c r="J323"/>
      <c r="K323"/>
    </row>
    <row r="324" spans="1:11" x14ac:dyDescent="0.25">
      <c r="A324"/>
      <c r="B324"/>
      <c r="C324"/>
      <c r="D324"/>
      <c r="E324"/>
      <c r="F324"/>
      <c r="G324"/>
      <c r="H324"/>
      <c r="I324"/>
      <c r="J324"/>
      <c r="K324"/>
    </row>
    <row r="325" spans="1:11" x14ac:dyDescent="0.25">
      <c r="A325"/>
      <c r="B325"/>
      <c r="C325"/>
      <c r="D325"/>
      <c r="E325"/>
      <c r="F325"/>
      <c r="G325"/>
      <c r="H325"/>
      <c r="I325"/>
      <c r="J325"/>
      <c r="K325"/>
    </row>
    <row r="326" spans="1:11" x14ac:dyDescent="0.25">
      <c r="A326"/>
      <c r="B326"/>
      <c r="C326"/>
      <c r="D326"/>
      <c r="E326"/>
      <c r="F326"/>
      <c r="G326"/>
      <c r="H326"/>
      <c r="I326"/>
      <c r="J326"/>
      <c r="K326"/>
    </row>
    <row r="327" spans="1:11" x14ac:dyDescent="0.25">
      <c r="A327"/>
      <c r="B327"/>
      <c r="C327"/>
      <c r="D327"/>
      <c r="E327"/>
      <c r="F327"/>
      <c r="G327"/>
      <c r="H327"/>
      <c r="I327"/>
      <c r="J327"/>
      <c r="K327"/>
    </row>
    <row r="328" spans="1:11" x14ac:dyDescent="0.25">
      <c r="A328"/>
      <c r="B328"/>
      <c r="C328"/>
      <c r="D328"/>
      <c r="E328"/>
      <c r="F328"/>
      <c r="G328"/>
      <c r="H328"/>
      <c r="I328"/>
      <c r="J328"/>
      <c r="K328"/>
    </row>
    <row r="329" spans="1:11" x14ac:dyDescent="0.25">
      <c r="A329"/>
      <c r="B329"/>
      <c r="C329"/>
      <c r="D329"/>
      <c r="E329"/>
      <c r="F329"/>
      <c r="G329"/>
      <c r="H329"/>
      <c r="I329"/>
      <c r="J329"/>
      <c r="K329"/>
    </row>
    <row r="330" spans="1:11" x14ac:dyDescent="0.25">
      <c r="A330"/>
      <c r="B330"/>
      <c r="C330"/>
      <c r="D330"/>
      <c r="E330"/>
      <c r="F330"/>
      <c r="G330"/>
      <c r="H330"/>
      <c r="I330"/>
      <c r="J330"/>
      <c r="K330"/>
    </row>
    <row r="331" spans="1:11" x14ac:dyDescent="0.25">
      <c r="A331"/>
      <c r="B331"/>
      <c r="C331"/>
      <c r="D331"/>
      <c r="E331"/>
      <c r="F331"/>
      <c r="G331"/>
      <c r="H331"/>
      <c r="I331"/>
      <c r="J331"/>
      <c r="K331"/>
    </row>
    <row r="332" spans="1:11" x14ac:dyDescent="0.25">
      <c r="A332"/>
      <c r="B332"/>
      <c r="C332"/>
      <c r="D332"/>
      <c r="E332"/>
      <c r="F332"/>
      <c r="G332"/>
      <c r="H332"/>
      <c r="I332"/>
      <c r="J332"/>
      <c r="K332"/>
    </row>
    <row r="333" spans="1:11" x14ac:dyDescent="0.25">
      <c r="A333"/>
      <c r="B333"/>
      <c r="C333"/>
      <c r="D333"/>
      <c r="E333"/>
      <c r="F333"/>
      <c r="G333"/>
      <c r="H333"/>
      <c r="I333"/>
      <c r="J333"/>
      <c r="K333"/>
    </row>
    <row r="334" spans="1:11" x14ac:dyDescent="0.25">
      <c r="A334"/>
      <c r="B334"/>
      <c r="C334"/>
      <c r="D334"/>
      <c r="E334"/>
      <c r="F334"/>
      <c r="G334"/>
      <c r="H334"/>
      <c r="I334"/>
      <c r="J334"/>
      <c r="K334"/>
    </row>
    <row r="335" spans="1:11" x14ac:dyDescent="0.25">
      <c r="A335"/>
      <c r="B335"/>
      <c r="C335"/>
      <c r="D335"/>
      <c r="E335"/>
      <c r="F335"/>
      <c r="G335"/>
      <c r="H335"/>
      <c r="I335"/>
      <c r="J335"/>
      <c r="K335"/>
    </row>
    <row r="336" spans="1:11" x14ac:dyDescent="0.25">
      <c r="A336"/>
      <c r="B336"/>
      <c r="C336"/>
      <c r="D336"/>
      <c r="E336"/>
      <c r="F336"/>
      <c r="G336"/>
      <c r="H336"/>
      <c r="I336"/>
      <c r="J336"/>
      <c r="K336"/>
    </row>
    <row r="337" spans="1:11" x14ac:dyDescent="0.25">
      <c r="A337"/>
      <c r="B337"/>
      <c r="C337"/>
      <c r="D337"/>
      <c r="E337"/>
      <c r="F337"/>
      <c r="G337"/>
      <c r="H337"/>
      <c r="I337"/>
      <c r="J337"/>
      <c r="K337"/>
    </row>
    <row r="338" spans="1:11" x14ac:dyDescent="0.25">
      <c r="A338"/>
      <c r="B338"/>
      <c r="C338"/>
      <c r="D338"/>
      <c r="E338"/>
      <c r="F338"/>
      <c r="G338"/>
      <c r="H338"/>
      <c r="I338"/>
      <c r="J338"/>
      <c r="K338"/>
    </row>
    <row r="339" spans="1:11" x14ac:dyDescent="0.25">
      <c r="A339"/>
      <c r="B339"/>
      <c r="C339"/>
      <c r="D339"/>
      <c r="E339"/>
      <c r="F339"/>
      <c r="G339"/>
      <c r="H339"/>
      <c r="I339"/>
      <c r="J339"/>
      <c r="K339"/>
    </row>
    <row r="340" spans="1:11" x14ac:dyDescent="0.25">
      <c r="A340"/>
      <c r="B340"/>
      <c r="C340"/>
      <c r="D340"/>
      <c r="E340"/>
      <c r="F340"/>
      <c r="G340"/>
      <c r="H340"/>
      <c r="I340"/>
      <c r="J340"/>
      <c r="K340"/>
    </row>
    <row r="341" spans="1:11" x14ac:dyDescent="0.25">
      <c r="A341"/>
      <c r="B341"/>
      <c r="C341"/>
      <c r="D341"/>
      <c r="E341"/>
      <c r="F341"/>
      <c r="G341"/>
      <c r="H341"/>
      <c r="I341"/>
      <c r="J341"/>
      <c r="K341"/>
    </row>
    <row r="342" spans="1:11" x14ac:dyDescent="0.25">
      <c r="A342"/>
      <c r="B342"/>
      <c r="C342"/>
      <c r="D342"/>
      <c r="E342"/>
      <c r="F342"/>
      <c r="G342"/>
      <c r="H342"/>
      <c r="I342"/>
      <c r="J342"/>
      <c r="K342"/>
    </row>
    <row r="343" spans="1:11" x14ac:dyDescent="0.25">
      <c r="A343"/>
      <c r="B343"/>
      <c r="C343"/>
      <c r="D343"/>
      <c r="E343"/>
      <c r="F343"/>
      <c r="G343"/>
      <c r="H343"/>
      <c r="I343"/>
      <c r="J343"/>
      <c r="K343"/>
    </row>
    <row r="344" spans="1:11" x14ac:dyDescent="0.25">
      <c r="A344"/>
      <c r="B344"/>
      <c r="C344"/>
      <c r="D344"/>
      <c r="E344"/>
      <c r="F344"/>
      <c r="G344"/>
      <c r="H344"/>
      <c r="I344"/>
      <c r="J344"/>
      <c r="K344"/>
    </row>
    <row r="345" spans="1:11" x14ac:dyDescent="0.25">
      <c r="A345"/>
      <c r="B345"/>
      <c r="C345"/>
      <c r="D345"/>
      <c r="E345"/>
      <c r="F345"/>
      <c r="G345"/>
      <c r="H345"/>
      <c r="I345"/>
      <c r="J345"/>
      <c r="K345"/>
    </row>
    <row r="346" spans="1:11" x14ac:dyDescent="0.25">
      <c r="A346"/>
      <c r="B346"/>
      <c r="C346"/>
      <c r="D346"/>
      <c r="E346"/>
      <c r="F346"/>
      <c r="G346"/>
      <c r="H346"/>
      <c r="I346"/>
      <c r="J346"/>
      <c r="K346"/>
    </row>
    <row r="347" spans="1:11" x14ac:dyDescent="0.25">
      <c r="A347"/>
      <c r="B347"/>
      <c r="C347"/>
      <c r="D347"/>
      <c r="E347"/>
      <c r="F347"/>
      <c r="G347"/>
      <c r="H347"/>
      <c r="I347"/>
      <c r="J347"/>
      <c r="K347"/>
    </row>
    <row r="348" spans="1:11" x14ac:dyDescent="0.25">
      <c r="A348"/>
      <c r="B348"/>
      <c r="C348"/>
      <c r="D348"/>
      <c r="E348"/>
      <c r="F348"/>
      <c r="G348"/>
      <c r="H348"/>
      <c r="I348"/>
      <c r="J348"/>
      <c r="K348"/>
    </row>
    <row r="349" spans="1:11" x14ac:dyDescent="0.25">
      <c r="A349"/>
      <c r="B349"/>
      <c r="C349"/>
      <c r="D349"/>
      <c r="E349"/>
      <c r="F349"/>
      <c r="G349"/>
      <c r="H349"/>
      <c r="I349"/>
      <c r="J349"/>
      <c r="K349"/>
    </row>
    <row r="350" spans="1:11" x14ac:dyDescent="0.25">
      <c r="A350"/>
      <c r="B350"/>
      <c r="C350"/>
      <c r="D350"/>
      <c r="E350"/>
      <c r="F350"/>
      <c r="G350"/>
      <c r="H350"/>
      <c r="I350"/>
      <c r="J350"/>
      <c r="K350"/>
    </row>
    <row r="351" spans="1:11" x14ac:dyDescent="0.25">
      <c r="A351"/>
      <c r="B351"/>
      <c r="C351"/>
      <c r="D351"/>
      <c r="E351"/>
      <c r="F351"/>
      <c r="G351"/>
      <c r="H351"/>
      <c r="I351"/>
      <c r="J351"/>
      <c r="K351"/>
    </row>
    <row r="352" spans="1:11" x14ac:dyDescent="0.25">
      <c r="A352"/>
      <c r="B352"/>
      <c r="C352"/>
      <c r="D352"/>
      <c r="E352"/>
      <c r="F352"/>
      <c r="G352"/>
      <c r="H352"/>
      <c r="I352"/>
      <c r="J352"/>
      <c r="K352"/>
    </row>
    <row r="353" spans="1:11" x14ac:dyDescent="0.25">
      <c r="A353"/>
      <c r="B353"/>
      <c r="C353"/>
      <c r="D353"/>
      <c r="E353"/>
      <c r="F353"/>
      <c r="G353"/>
      <c r="H353"/>
      <c r="I353"/>
      <c r="J353"/>
      <c r="K353"/>
    </row>
    <row r="354" spans="1:11" x14ac:dyDescent="0.25">
      <c r="A354"/>
      <c r="B354"/>
      <c r="C354"/>
      <c r="D354"/>
      <c r="E354"/>
      <c r="F354"/>
      <c r="G354"/>
      <c r="H354"/>
      <c r="I354"/>
      <c r="J354"/>
      <c r="K354"/>
    </row>
    <row r="355" spans="1:11" x14ac:dyDescent="0.25">
      <c r="A355"/>
      <c r="B355"/>
      <c r="C355"/>
      <c r="D355"/>
      <c r="E355"/>
      <c r="F355"/>
      <c r="G355"/>
      <c r="H355"/>
      <c r="I355"/>
      <c r="J355"/>
      <c r="K355"/>
    </row>
    <row r="356" spans="1:11" x14ac:dyDescent="0.25">
      <c r="A356"/>
      <c r="B356"/>
      <c r="C356"/>
      <c r="D356"/>
      <c r="E356"/>
      <c r="F356"/>
      <c r="G356"/>
      <c r="H356"/>
      <c r="I356"/>
      <c r="J356"/>
      <c r="K356"/>
    </row>
    <row r="357" spans="1:11" x14ac:dyDescent="0.25">
      <c r="A357"/>
      <c r="B357"/>
      <c r="C357"/>
      <c r="D357"/>
      <c r="E357"/>
      <c r="F357"/>
      <c r="G357"/>
      <c r="H357"/>
      <c r="I357"/>
      <c r="J357"/>
      <c r="K357"/>
    </row>
    <row r="358" spans="1:11" x14ac:dyDescent="0.25">
      <c r="A358"/>
      <c r="B358"/>
      <c r="C358"/>
      <c r="D358"/>
      <c r="E358"/>
      <c r="F358"/>
      <c r="G358"/>
      <c r="H358"/>
      <c r="I358"/>
      <c r="J358"/>
      <c r="K358"/>
    </row>
    <row r="359" spans="1:11" x14ac:dyDescent="0.25">
      <c r="A359"/>
      <c r="B359"/>
      <c r="C359"/>
      <c r="D359"/>
      <c r="E359"/>
      <c r="F359"/>
      <c r="G359"/>
      <c r="H359"/>
      <c r="I359"/>
      <c r="J359"/>
      <c r="K359"/>
    </row>
    <row r="360" spans="1:11" x14ac:dyDescent="0.25">
      <c r="A360"/>
      <c r="B360"/>
      <c r="C360"/>
      <c r="D360"/>
      <c r="E360"/>
      <c r="F360"/>
      <c r="G360"/>
      <c r="H360"/>
      <c r="I360"/>
      <c r="J360"/>
      <c r="K360"/>
    </row>
    <row r="361" spans="1:11" x14ac:dyDescent="0.25">
      <c r="A361"/>
      <c r="B361"/>
      <c r="C361"/>
      <c r="D361"/>
      <c r="E361"/>
      <c r="F361"/>
      <c r="G361"/>
      <c r="H361"/>
      <c r="I361"/>
      <c r="J361"/>
      <c r="K361"/>
    </row>
    <row r="362" spans="1:11" x14ac:dyDescent="0.25">
      <c r="A362"/>
      <c r="B362"/>
      <c r="C362"/>
      <c r="D362"/>
      <c r="E362"/>
      <c r="F362"/>
      <c r="G362"/>
      <c r="H362"/>
      <c r="I362"/>
      <c r="J362"/>
      <c r="K362"/>
    </row>
    <row r="363" spans="1:11" x14ac:dyDescent="0.25">
      <c r="A363"/>
      <c r="B363"/>
      <c r="C363"/>
      <c r="D363"/>
      <c r="E363"/>
      <c r="F363"/>
      <c r="G363"/>
      <c r="H363"/>
      <c r="I363"/>
      <c r="J363"/>
      <c r="K363"/>
    </row>
    <row r="364" spans="1:11" x14ac:dyDescent="0.25">
      <c r="A364"/>
      <c r="B364"/>
      <c r="C364"/>
      <c r="D364"/>
      <c r="E364"/>
      <c r="F364"/>
      <c r="G364"/>
      <c r="H364"/>
      <c r="I364"/>
      <c r="J364"/>
      <c r="K364"/>
    </row>
    <row r="365" spans="1:11" x14ac:dyDescent="0.25">
      <c r="A365"/>
      <c r="B365"/>
      <c r="C365"/>
      <c r="D365"/>
      <c r="E365"/>
      <c r="F365"/>
      <c r="G365"/>
      <c r="H365"/>
      <c r="I365"/>
      <c r="J365"/>
      <c r="K365"/>
    </row>
    <row r="366" spans="1:11" x14ac:dyDescent="0.25">
      <c r="A366"/>
      <c r="B366"/>
      <c r="C366"/>
      <c r="D366"/>
      <c r="E366"/>
      <c r="F366"/>
      <c r="G366"/>
      <c r="H366"/>
      <c r="I366"/>
      <c r="J366"/>
      <c r="K366"/>
    </row>
    <row r="367" spans="1:11" x14ac:dyDescent="0.25">
      <c r="A367"/>
      <c r="B367"/>
      <c r="C367"/>
      <c r="D367"/>
      <c r="E367"/>
      <c r="F367"/>
      <c r="G367"/>
      <c r="H367"/>
      <c r="I367"/>
      <c r="J367"/>
      <c r="K367"/>
    </row>
    <row r="368" spans="1:11" x14ac:dyDescent="0.25">
      <c r="A368"/>
      <c r="B368"/>
      <c r="C368"/>
      <c r="D368"/>
      <c r="E368"/>
      <c r="F368"/>
      <c r="G368"/>
      <c r="H368"/>
      <c r="I368"/>
      <c r="J368"/>
      <c r="K368"/>
    </row>
    <row r="369" spans="1:11" x14ac:dyDescent="0.25">
      <c r="A369"/>
      <c r="B369"/>
      <c r="C369"/>
      <c r="D369"/>
      <c r="E369"/>
      <c r="F369"/>
      <c r="G369"/>
      <c r="H369"/>
      <c r="I369"/>
      <c r="J369"/>
      <c r="K369"/>
    </row>
    <row r="370" spans="1:11" x14ac:dyDescent="0.25">
      <c r="A370"/>
      <c r="B370"/>
      <c r="C370"/>
      <c r="D370"/>
      <c r="E370"/>
      <c r="F370"/>
      <c r="G370"/>
      <c r="H370"/>
      <c r="I370"/>
      <c r="J370"/>
      <c r="K370"/>
    </row>
    <row r="371" spans="1:11" x14ac:dyDescent="0.25">
      <c r="A371"/>
      <c r="B371"/>
      <c r="C371"/>
      <c r="D371"/>
      <c r="E371"/>
      <c r="F371"/>
      <c r="G371"/>
      <c r="H371"/>
      <c r="I371"/>
      <c r="J371"/>
      <c r="K371"/>
    </row>
    <row r="372" spans="1:11" x14ac:dyDescent="0.25">
      <c r="A372"/>
      <c r="B372"/>
      <c r="C372"/>
      <c r="D372"/>
      <c r="E372"/>
      <c r="F372"/>
      <c r="G372"/>
      <c r="H372"/>
      <c r="I372"/>
      <c r="J372"/>
      <c r="K372"/>
    </row>
    <row r="373" spans="1:11" x14ac:dyDescent="0.25">
      <c r="A373"/>
      <c r="B373"/>
      <c r="C373"/>
      <c r="D373"/>
      <c r="E373"/>
      <c r="F373"/>
      <c r="G373"/>
      <c r="H373"/>
      <c r="I373"/>
      <c r="J373"/>
      <c r="K373"/>
    </row>
    <row r="374" spans="1:11" x14ac:dyDescent="0.25">
      <c r="A374"/>
      <c r="B374"/>
      <c r="C374"/>
      <c r="D374"/>
      <c r="E374"/>
      <c r="F374"/>
      <c r="G374"/>
      <c r="H374"/>
      <c r="I374"/>
      <c r="J374"/>
      <c r="K374"/>
    </row>
    <row r="375" spans="1:11" x14ac:dyDescent="0.25">
      <c r="A375"/>
      <c r="B375"/>
      <c r="C375"/>
      <c r="D375"/>
      <c r="E375"/>
      <c r="F375"/>
      <c r="G375"/>
      <c r="H375"/>
      <c r="I375"/>
      <c r="J375"/>
      <c r="K375"/>
    </row>
    <row r="376" spans="1:11" x14ac:dyDescent="0.25">
      <c r="A376"/>
      <c r="B376"/>
      <c r="C376"/>
      <c r="D376"/>
      <c r="E376"/>
      <c r="F376"/>
      <c r="G376"/>
      <c r="H376"/>
      <c r="I376"/>
      <c r="J376"/>
      <c r="K376"/>
    </row>
    <row r="377" spans="1:11" x14ac:dyDescent="0.25">
      <c r="A377"/>
      <c r="B377"/>
      <c r="C377"/>
      <c r="D377"/>
      <c r="E377"/>
      <c r="F377"/>
      <c r="G377"/>
      <c r="H377"/>
      <c r="I377"/>
      <c r="J377"/>
      <c r="K377"/>
    </row>
    <row r="378" spans="1:11" x14ac:dyDescent="0.25">
      <c r="A378"/>
      <c r="B378"/>
      <c r="C378"/>
      <c r="D378"/>
      <c r="E378"/>
      <c r="F378"/>
      <c r="G378"/>
      <c r="H378"/>
      <c r="I378"/>
      <c r="J378"/>
      <c r="K378"/>
    </row>
    <row r="379" spans="1:11" x14ac:dyDescent="0.25">
      <c r="A379"/>
      <c r="B379"/>
      <c r="C379"/>
      <c r="D379"/>
      <c r="E379"/>
      <c r="F379"/>
      <c r="G379"/>
      <c r="H379"/>
      <c r="I379"/>
      <c r="J379"/>
      <c r="K379"/>
    </row>
    <row r="380" spans="1:11" x14ac:dyDescent="0.25">
      <c r="A380"/>
      <c r="B380"/>
      <c r="C380"/>
      <c r="D380"/>
      <c r="E380"/>
      <c r="F380"/>
      <c r="G380"/>
      <c r="H380"/>
      <c r="I380"/>
      <c r="J380"/>
      <c r="K380"/>
    </row>
    <row r="381" spans="1:11" x14ac:dyDescent="0.25">
      <c r="A381"/>
      <c r="B381"/>
      <c r="C381"/>
      <c r="D381"/>
      <c r="E381"/>
      <c r="F381"/>
      <c r="G381"/>
      <c r="H381"/>
      <c r="I381"/>
      <c r="J381"/>
      <c r="K381"/>
    </row>
    <row r="382" spans="1:11" x14ac:dyDescent="0.25">
      <c r="A382"/>
      <c r="B382"/>
      <c r="C382"/>
      <c r="D382"/>
      <c r="E382"/>
      <c r="F382"/>
      <c r="G382"/>
      <c r="H382"/>
      <c r="I382"/>
      <c r="J382"/>
      <c r="K382"/>
    </row>
    <row r="383" spans="1:11" x14ac:dyDescent="0.25">
      <c r="A383"/>
      <c r="B383"/>
      <c r="C383"/>
      <c r="D383"/>
      <c r="E383"/>
      <c r="F383"/>
      <c r="G383"/>
      <c r="H383"/>
      <c r="I383"/>
      <c r="J383"/>
      <c r="K383"/>
    </row>
    <row r="384" spans="1:11" x14ac:dyDescent="0.25">
      <c r="A384"/>
      <c r="B384"/>
      <c r="C384"/>
      <c r="D384"/>
      <c r="E384"/>
      <c r="F384"/>
      <c r="G384"/>
      <c r="H384"/>
      <c r="I384"/>
      <c r="J384"/>
      <c r="K384"/>
    </row>
    <row r="385" spans="1:11" x14ac:dyDescent="0.25">
      <c r="A385"/>
      <c r="B385"/>
      <c r="C385"/>
      <c r="D385"/>
      <c r="E385"/>
      <c r="F385"/>
      <c r="G385"/>
      <c r="H385"/>
      <c r="I385"/>
      <c r="J385"/>
      <c r="K385"/>
    </row>
    <row r="386" spans="1:11" x14ac:dyDescent="0.25">
      <c r="A386"/>
      <c r="B386"/>
      <c r="C386"/>
      <c r="D386"/>
      <c r="E386"/>
      <c r="F386"/>
      <c r="G386"/>
      <c r="H386"/>
      <c r="I386"/>
      <c r="J386"/>
      <c r="K386"/>
    </row>
    <row r="387" spans="1:11" x14ac:dyDescent="0.25">
      <c r="A387"/>
      <c r="B387"/>
      <c r="C387"/>
      <c r="D387"/>
      <c r="E387"/>
      <c r="F387"/>
      <c r="G387"/>
      <c r="H387"/>
      <c r="I387"/>
      <c r="J387"/>
      <c r="K387"/>
    </row>
    <row r="388" spans="1:11" x14ac:dyDescent="0.25">
      <c r="A388"/>
      <c r="B388"/>
      <c r="C388"/>
      <c r="D388"/>
      <c r="E388"/>
      <c r="F388"/>
      <c r="G388"/>
      <c r="H388"/>
      <c r="I388"/>
      <c r="J388"/>
      <c r="K388"/>
    </row>
    <row r="389" spans="1:11" x14ac:dyDescent="0.25">
      <c r="A389"/>
      <c r="B389"/>
      <c r="C389"/>
      <c r="D389"/>
      <c r="E389"/>
      <c r="F389"/>
      <c r="G389"/>
      <c r="H389"/>
      <c r="I389"/>
      <c r="J389"/>
      <c r="K389"/>
    </row>
    <row r="390" spans="1:11" x14ac:dyDescent="0.25">
      <c r="A390"/>
      <c r="B390"/>
      <c r="C390"/>
      <c r="D390"/>
      <c r="E390"/>
      <c r="F390"/>
      <c r="G390"/>
      <c r="H390"/>
      <c r="I390"/>
      <c r="J390"/>
      <c r="K390"/>
    </row>
    <row r="391" spans="1:11" x14ac:dyDescent="0.25">
      <c r="A391"/>
      <c r="B391"/>
      <c r="C391"/>
      <c r="D391"/>
      <c r="E391"/>
      <c r="F391"/>
      <c r="G391"/>
      <c r="H391"/>
      <c r="I391"/>
      <c r="J391"/>
      <c r="K391"/>
    </row>
    <row r="392" spans="1:11" x14ac:dyDescent="0.25">
      <c r="A392"/>
      <c r="B392"/>
      <c r="C392"/>
      <c r="D392"/>
      <c r="E392"/>
      <c r="F392"/>
      <c r="G392"/>
      <c r="H392"/>
      <c r="I392"/>
      <c r="J392"/>
      <c r="K392"/>
    </row>
    <row r="393" spans="1:11" x14ac:dyDescent="0.25">
      <c r="A393"/>
      <c r="B393"/>
      <c r="C393"/>
      <c r="D393"/>
      <c r="E393"/>
      <c r="F393"/>
      <c r="G393"/>
      <c r="H393"/>
      <c r="I393"/>
      <c r="J393"/>
      <c r="K393"/>
    </row>
    <row r="394" spans="1:11" x14ac:dyDescent="0.25">
      <c r="A394"/>
      <c r="B394"/>
      <c r="C394"/>
      <c r="D394"/>
      <c r="E394"/>
      <c r="F394"/>
      <c r="G394"/>
      <c r="H394"/>
      <c r="I394"/>
      <c r="J394"/>
      <c r="K394"/>
    </row>
    <row r="395" spans="1:11" x14ac:dyDescent="0.25">
      <c r="A395"/>
      <c r="B395"/>
      <c r="C395"/>
      <c r="D395"/>
      <c r="E395"/>
      <c r="F395"/>
      <c r="G395"/>
      <c r="H395"/>
      <c r="I395"/>
      <c r="J395"/>
      <c r="K395"/>
    </row>
    <row r="396" spans="1:11" x14ac:dyDescent="0.25">
      <c r="A396"/>
      <c r="B396"/>
      <c r="C396"/>
      <c r="D396"/>
      <c r="E396"/>
      <c r="F396"/>
      <c r="G396"/>
      <c r="H396"/>
      <c r="I396"/>
      <c r="J396"/>
      <c r="K396"/>
    </row>
    <row r="397" spans="1:11" x14ac:dyDescent="0.25">
      <c r="A397"/>
      <c r="B397"/>
      <c r="C397"/>
      <c r="D397"/>
      <c r="E397"/>
      <c r="F397"/>
      <c r="G397"/>
      <c r="H397"/>
      <c r="I397"/>
      <c r="J397"/>
      <c r="K397"/>
    </row>
    <row r="398" spans="1:11" x14ac:dyDescent="0.25">
      <c r="A398"/>
      <c r="B398"/>
      <c r="C398"/>
      <c r="D398"/>
      <c r="E398"/>
      <c r="F398"/>
      <c r="G398"/>
      <c r="H398"/>
      <c r="I398"/>
      <c r="J398"/>
      <c r="K398"/>
    </row>
    <row r="399" spans="1:11" x14ac:dyDescent="0.25">
      <c r="A399"/>
      <c r="B399"/>
      <c r="C399"/>
      <c r="D399"/>
      <c r="E399"/>
      <c r="F399"/>
      <c r="G399"/>
      <c r="H399"/>
      <c r="I399"/>
      <c r="J399"/>
      <c r="K399"/>
    </row>
    <row r="400" spans="1:11" x14ac:dyDescent="0.25">
      <c r="A400"/>
      <c r="B400"/>
      <c r="C400"/>
      <c r="D400"/>
      <c r="E400"/>
      <c r="F400"/>
      <c r="G400"/>
      <c r="H400"/>
      <c r="I400"/>
      <c r="J400"/>
      <c r="K400"/>
    </row>
    <row r="401" spans="1:11" x14ac:dyDescent="0.25">
      <c r="A401"/>
      <c r="B401"/>
      <c r="C401"/>
      <c r="D401"/>
      <c r="E401"/>
      <c r="F401"/>
      <c r="G401"/>
      <c r="H401"/>
      <c r="I401"/>
      <c r="J401"/>
      <c r="K401"/>
    </row>
    <row r="402" spans="1:11" x14ac:dyDescent="0.25">
      <c r="A402"/>
      <c r="B402"/>
      <c r="C402"/>
      <c r="D402"/>
      <c r="E402"/>
      <c r="F402"/>
      <c r="G402"/>
      <c r="H402"/>
      <c r="I402"/>
      <c r="J402"/>
      <c r="K402"/>
    </row>
    <row r="403" spans="1:11" x14ac:dyDescent="0.25">
      <c r="A403"/>
      <c r="B403"/>
      <c r="C403"/>
      <c r="D403"/>
      <c r="E403"/>
      <c r="F403"/>
      <c r="G403"/>
      <c r="H403"/>
      <c r="I403"/>
      <c r="J403"/>
      <c r="K403"/>
    </row>
    <row r="404" spans="1:11" x14ac:dyDescent="0.25">
      <c r="A404"/>
      <c r="B404"/>
      <c r="C404"/>
      <c r="D404"/>
      <c r="E404"/>
      <c r="F404"/>
      <c r="G404"/>
      <c r="H404"/>
      <c r="I404"/>
      <c r="J404"/>
      <c r="K404"/>
    </row>
    <row r="405" spans="1:11" x14ac:dyDescent="0.25">
      <c r="A405"/>
      <c r="B405"/>
      <c r="C405"/>
      <c r="D405"/>
      <c r="E405"/>
      <c r="F405"/>
      <c r="G405"/>
      <c r="H405"/>
      <c r="I405"/>
      <c r="J405"/>
      <c r="K405"/>
    </row>
    <row r="406" spans="1:11" x14ac:dyDescent="0.25">
      <c r="A406"/>
      <c r="B406"/>
      <c r="C406"/>
      <c r="D406"/>
      <c r="E406"/>
      <c r="F406"/>
      <c r="G406"/>
      <c r="H406"/>
      <c r="I406"/>
      <c r="J406"/>
      <c r="K406"/>
    </row>
    <row r="407" spans="1:11" x14ac:dyDescent="0.25">
      <c r="A407"/>
      <c r="B407"/>
      <c r="C407"/>
      <c r="D407"/>
      <c r="E407"/>
      <c r="F407"/>
      <c r="G407"/>
      <c r="H407"/>
      <c r="I407"/>
      <c r="J407"/>
      <c r="K407"/>
    </row>
    <row r="408" spans="1:11" x14ac:dyDescent="0.25">
      <c r="A408"/>
      <c r="B408"/>
      <c r="C408"/>
      <c r="D408"/>
      <c r="E408"/>
      <c r="F408"/>
      <c r="G408"/>
      <c r="H408"/>
      <c r="I408"/>
      <c r="J408"/>
      <c r="K408"/>
    </row>
    <row r="409" spans="1:11" x14ac:dyDescent="0.25">
      <c r="A409"/>
      <c r="B409"/>
      <c r="C409"/>
      <c r="D409"/>
      <c r="E409"/>
      <c r="F409"/>
      <c r="G409"/>
      <c r="H409"/>
      <c r="I409"/>
      <c r="J409"/>
      <c r="K409"/>
    </row>
    <row r="410" spans="1:11" x14ac:dyDescent="0.25">
      <c r="A410"/>
      <c r="B410"/>
      <c r="C410"/>
      <c r="D410"/>
      <c r="E410"/>
      <c r="F410"/>
      <c r="G410"/>
      <c r="H410"/>
      <c r="I410"/>
      <c r="J410"/>
      <c r="K410"/>
    </row>
    <row r="411" spans="1:11" x14ac:dyDescent="0.25">
      <c r="A411"/>
      <c r="B411"/>
      <c r="C411"/>
      <c r="D411"/>
      <c r="E411"/>
      <c r="F411"/>
      <c r="G411"/>
      <c r="H411"/>
      <c r="I411"/>
      <c r="J411"/>
      <c r="K411"/>
    </row>
    <row r="412" spans="1:11" x14ac:dyDescent="0.25">
      <c r="A412"/>
      <c r="B412"/>
      <c r="C412"/>
      <c r="D412"/>
      <c r="E412"/>
      <c r="F412"/>
      <c r="G412"/>
      <c r="H412"/>
      <c r="I412"/>
      <c r="J412"/>
      <c r="K412"/>
    </row>
    <row r="413" spans="1:11" x14ac:dyDescent="0.25">
      <c r="A413"/>
      <c r="B413"/>
      <c r="C413"/>
      <c r="D413"/>
      <c r="E413"/>
      <c r="F413"/>
      <c r="G413"/>
      <c r="H413"/>
      <c r="I413"/>
      <c r="J413"/>
      <c r="K413"/>
    </row>
    <row r="414" spans="1:11" x14ac:dyDescent="0.25">
      <c r="A414"/>
      <c r="B414"/>
      <c r="C414"/>
      <c r="D414"/>
      <c r="E414"/>
      <c r="F414"/>
      <c r="G414"/>
      <c r="H414"/>
      <c r="I414"/>
      <c r="J414"/>
      <c r="K414"/>
    </row>
    <row r="415" spans="1:11" x14ac:dyDescent="0.25">
      <c r="A415"/>
      <c r="B415"/>
      <c r="C415"/>
      <c r="D415"/>
      <c r="E415"/>
      <c r="F415"/>
      <c r="G415"/>
      <c r="H415"/>
      <c r="I415"/>
      <c r="J415"/>
      <c r="K415"/>
    </row>
    <row r="416" spans="1:11" x14ac:dyDescent="0.25">
      <c r="A416"/>
      <c r="B416"/>
      <c r="C416"/>
      <c r="D416"/>
      <c r="E416"/>
      <c r="F416"/>
      <c r="G416"/>
      <c r="H416"/>
      <c r="I416"/>
      <c r="J416"/>
      <c r="K416"/>
    </row>
    <row r="417" spans="1:11" x14ac:dyDescent="0.25">
      <c r="A417"/>
      <c r="B417"/>
      <c r="C417"/>
      <c r="D417"/>
      <c r="E417"/>
      <c r="F417"/>
      <c r="G417"/>
      <c r="H417"/>
      <c r="I417"/>
      <c r="J417"/>
      <c r="K417"/>
    </row>
    <row r="418" spans="1:11" x14ac:dyDescent="0.25">
      <c r="A418"/>
      <c r="B418"/>
      <c r="C418"/>
      <c r="D418"/>
      <c r="E418"/>
      <c r="F418"/>
      <c r="G418"/>
      <c r="H418"/>
      <c r="I418"/>
      <c r="J418"/>
      <c r="K418"/>
    </row>
    <row r="419" spans="1:11" x14ac:dyDescent="0.25">
      <c r="A419"/>
      <c r="B419"/>
      <c r="C419"/>
      <c r="D419"/>
      <c r="E419"/>
      <c r="F419"/>
      <c r="G419"/>
      <c r="H419"/>
      <c r="I419"/>
      <c r="J419"/>
      <c r="K419"/>
    </row>
    <row r="420" spans="1:11" x14ac:dyDescent="0.25">
      <c r="A420"/>
      <c r="B420"/>
      <c r="C420"/>
      <c r="D420"/>
      <c r="E420"/>
      <c r="F420"/>
      <c r="G420"/>
      <c r="H420"/>
      <c r="I420"/>
      <c r="J420"/>
      <c r="K420"/>
    </row>
    <row r="421" spans="1:11" x14ac:dyDescent="0.25">
      <c r="A421"/>
      <c r="B421"/>
      <c r="C421"/>
      <c r="D421"/>
      <c r="E421"/>
      <c r="F421"/>
      <c r="G421"/>
      <c r="H421"/>
      <c r="I421"/>
      <c r="J421"/>
      <c r="K421"/>
    </row>
    <row r="422" spans="1:11" x14ac:dyDescent="0.25">
      <c r="A422"/>
      <c r="B422"/>
      <c r="C422"/>
      <c r="D422"/>
      <c r="E422"/>
      <c r="F422"/>
      <c r="G422"/>
      <c r="H422"/>
      <c r="I422"/>
      <c r="J422"/>
      <c r="K422"/>
    </row>
    <row r="423" spans="1:11" x14ac:dyDescent="0.25">
      <c r="A423"/>
      <c r="B423"/>
      <c r="C423"/>
      <c r="D423"/>
      <c r="E423"/>
      <c r="F423"/>
      <c r="G423"/>
      <c r="H423"/>
      <c r="I423"/>
      <c r="J423"/>
      <c r="K423"/>
    </row>
    <row r="424" spans="1:11" x14ac:dyDescent="0.25">
      <c r="A424"/>
      <c r="B424"/>
      <c r="C424"/>
      <c r="D424"/>
      <c r="E424"/>
      <c r="F424"/>
      <c r="G424"/>
      <c r="H424"/>
      <c r="I424"/>
      <c r="J424"/>
      <c r="K424"/>
    </row>
    <row r="425" spans="1:11" x14ac:dyDescent="0.25">
      <c r="A425"/>
      <c r="B425"/>
      <c r="C425"/>
      <c r="D425"/>
      <c r="E425"/>
      <c r="F425"/>
      <c r="G425"/>
      <c r="H425"/>
      <c r="I425"/>
      <c r="J425"/>
      <c r="K425"/>
    </row>
    <row r="426" spans="1:11" x14ac:dyDescent="0.25">
      <c r="A426"/>
      <c r="B426"/>
      <c r="C426"/>
      <c r="D426"/>
      <c r="E426"/>
      <c r="F426"/>
      <c r="G426"/>
      <c r="H426"/>
      <c r="I426"/>
      <c r="J426"/>
      <c r="K426"/>
    </row>
    <row r="427" spans="1:11" x14ac:dyDescent="0.25">
      <c r="A427"/>
      <c r="B427"/>
      <c r="C427"/>
      <c r="D427"/>
      <c r="E427"/>
      <c r="F427"/>
      <c r="G427"/>
      <c r="H427"/>
      <c r="I427"/>
      <c r="J427"/>
      <c r="K427"/>
    </row>
    <row r="428" spans="1:11" x14ac:dyDescent="0.25">
      <c r="A428"/>
      <c r="B428"/>
      <c r="C428"/>
      <c r="D428"/>
      <c r="E428"/>
      <c r="F428"/>
      <c r="G428"/>
      <c r="H428"/>
      <c r="I428"/>
      <c r="J428"/>
      <c r="K428"/>
    </row>
    <row r="429" spans="1:11" x14ac:dyDescent="0.25">
      <c r="A429"/>
      <c r="B429"/>
      <c r="C429"/>
      <c r="D429"/>
      <c r="E429"/>
      <c r="F429"/>
      <c r="G429"/>
      <c r="H429"/>
      <c r="I429"/>
      <c r="J429"/>
      <c r="K429"/>
    </row>
    <row r="430" spans="1:11" x14ac:dyDescent="0.25">
      <c r="A430"/>
      <c r="B430"/>
      <c r="C430"/>
      <c r="D430"/>
      <c r="E430"/>
      <c r="F430"/>
      <c r="G430"/>
      <c r="H430"/>
      <c r="I430"/>
      <c r="J430"/>
      <c r="K430"/>
    </row>
    <row r="431" spans="1:11" x14ac:dyDescent="0.25">
      <c r="A431"/>
      <c r="B431"/>
      <c r="C431"/>
      <c r="D431"/>
      <c r="E431"/>
      <c r="F431"/>
      <c r="G431"/>
      <c r="H431"/>
      <c r="I431"/>
      <c r="J431"/>
      <c r="K431"/>
    </row>
    <row r="432" spans="1:11" x14ac:dyDescent="0.25">
      <c r="A432"/>
      <c r="B432"/>
      <c r="C432"/>
      <c r="D432"/>
      <c r="E432"/>
      <c r="F432"/>
      <c r="G432"/>
      <c r="H432"/>
      <c r="I432"/>
      <c r="J432"/>
      <c r="K432"/>
    </row>
    <row r="433" spans="1:11" x14ac:dyDescent="0.25">
      <c r="A433"/>
      <c r="B433"/>
      <c r="C433"/>
      <c r="D433"/>
      <c r="E433"/>
      <c r="F433"/>
      <c r="G433"/>
      <c r="H433"/>
      <c r="I433"/>
      <c r="J433"/>
      <c r="K433"/>
    </row>
    <row r="434" spans="1:11" x14ac:dyDescent="0.25">
      <c r="A434"/>
      <c r="B434"/>
      <c r="C434"/>
      <c r="D434"/>
      <c r="E434"/>
      <c r="F434"/>
      <c r="G434"/>
      <c r="H434"/>
      <c r="I434"/>
      <c r="J434"/>
      <c r="K434"/>
    </row>
    <row r="435" spans="1:11" x14ac:dyDescent="0.25">
      <c r="A435"/>
      <c r="B435"/>
      <c r="C435"/>
      <c r="D435"/>
      <c r="E435"/>
      <c r="F435"/>
      <c r="G435"/>
      <c r="H435"/>
      <c r="I435"/>
      <c r="J435"/>
      <c r="K435"/>
    </row>
    <row r="436" spans="1:11" x14ac:dyDescent="0.25">
      <c r="A436"/>
      <c r="B436"/>
      <c r="C436"/>
      <c r="D436"/>
      <c r="E436"/>
      <c r="F436"/>
      <c r="G436"/>
      <c r="H436"/>
      <c r="I436"/>
      <c r="J436"/>
      <c r="K436"/>
    </row>
    <row r="437" spans="1:11" x14ac:dyDescent="0.25">
      <c r="A437"/>
      <c r="B437"/>
      <c r="C437"/>
      <c r="D437"/>
      <c r="E437"/>
      <c r="F437"/>
      <c r="G437"/>
      <c r="H437"/>
      <c r="I437"/>
      <c r="J437"/>
      <c r="K437"/>
    </row>
    <row r="438" spans="1:11" x14ac:dyDescent="0.25">
      <c r="A438"/>
      <c r="B438"/>
      <c r="C438"/>
      <c r="D438"/>
      <c r="E438"/>
      <c r="F438"/>
      <c r="G438"/>
      <c r="H438"/>
      <c r="I438"/>
      <c r="J438"/>
      <c r="K438"/>
    </row>
    <row r="439" spans="1:11" x14ac:dyDescent="0.25">
      <c r="A439"/>
      <c r="B439"/>
      <c r="C439"/>
      <c r="D439"/>
      <c r="E439"/>
      <c r="F439"/>
      <c r="G439"/>
      <c r="H439"/>
      <c r="I439"/>
      <c r="J439"/>
      <c r="K439"/>
    </row>
    <row r="440" spans="1:11" x14ac:dyDescent="0.25">
      <c r="A440"/>
      <c r="B440"/>
      <c r="C440"/>
      <c r="D440"/>
      <c r="E440"/>
      <c r="F440"/>
      <c r="G440"/>
      <c r="H440"/>
      <c r="I440"/>
      <c r="J440"/>
      <c r="K440"/>
    </row>
    <row r="441" spans="1:11" x14ac:dyDescent="0.25">
      <c r="A441"/>
      <c r="B441"/>
      <c r="C441"/>
      <c r="D441"/>
      <c r="E441"/>
      <c r="F441"/>
      <c r="G441"/>
      <c r="H441"/>
      <c r="I441"/>
      <c r="J441"/>
      <c r="K441"/>
    </row>
    <row r="442" spans="1:11" x14ac:dyDescent="0.25">
      <c r="A442"/>
      <c r="B442"/>
      <c r="C442"/>
      <c r="D442"/>
      <c r="E442"/>
      <c r="F442"/>
      <c r="G442"/>
      <c r="H442"/>
      <c r="I442"/>
      <c r="J442"/>
      <c r="K442"/>
    </row>
    <row r="443" spans="1:11" x14ac:dyDescent="0.25">
      <c r="A443"/>
      <c r="B443"/>
      <c r="C443"/>
      <c r="D443"/>
      <c r="E443"/>
      <c r="F443"/>
      <c r="G443"/>
      <c r="H443"/>
      <c r="I443"/>
      <c r="J443"/>
      <c r="K443"/>
    </row>
    <row r="444" spans="1:11" x14ac:dyDescent="0.25">
      <c r="A444"/>
      <c r="B444"/>
      <c r="C444"/>
      <c r="D444"/>
      <c r="E444"/>
      <c r="F444"/>
      <c r="G444"/>
      <c r="H444"/>
      <c r="I444"/>
      <c r="J444"/>
      <c r="K444"/>
    </row>
    <row r="445" spans="1:11" x14ac:dyDescent="0.25">
      <c r="A445"/>
      <c r="B445"/>
      <c r="C445"/>
      <c r="D445"/>
      <c r="E445"/>
      <c r="F445"/>
      <c r="G445"/>
      <c r="H445"/>
      <c r="I445"/>
      <c r="J445"/>
      <c r="K445"/>
    </row>
    <row r="446" spans="1:11" x14ac:dyDescent="0.25">
      <c r="A446"/>
      <c r="B446"/>
      <c r="C446"/>
      <c r="D446"/>
      <c r="E446"/>
      <c r="F446"/>
      <c r="G446"/>
      <c r="H446"/>
      <c r="I446"/>
      <c r="J446"/>
      <c r="K446"/>
    </row>
    <row r="447" spans="1:11" x14ac:dyDescent="0.25">
      <c r="A447"/>
      <c r="B447"/>
      <c r="C447"/>
      <c r="D447"/>
      <c r="E447"/>
      <c r="F447"/>
      <c r="G447"/>
      <c r="H447"/>
      <c r="I447"/>
      <c r="J447"/>
      <c r="K447"/>
    </row>
    <row r="448" spans="1:11" x14ac:dyDescent="0.25">
      <c r="A448"/>
      <c r="B448"/>
      <c r="C448"/>
      <c r="D448"/>
      <c r="E448"/>
      <c r="F448"/>
      <c r="G448"/>
      <c r="H448"/>
      <c r="I448"/>
      <c r="J448"/>
      <c r="K448"/>
    </row>
    <row r="449" spans="1:11" x14ac:dyDescent="0.25">
      <c r="A449"/>
      <c r="B449"/>
      <c r="C449"/>
      <c r="D449"/>
      <c r="E449"/>
      <c r="F449"/>
      <c r="G449"/>
      <c r="H449"/>
      <c r="I449"/>
      <c r="J449"/>
      <c r="K449"/>
    </row>
    <row r="450" spans="1:11" x14ac:dyDescent="0.25">
      <c r="A450"/>
      <c r="B450"/>
      <c r="C450"/>
      <c r="D450"/>
      <c r="E450"/>
      <c r="F450"/>
      <c r="G450"/>
      <c r="H450"/>
      <c r="I450"/>
      <c r="J450"/>
      <c r="K450"/>
    </row>
    <row r="451" spans="1:11" x14ac:dyDescent="0.25">
      <c r="A451"/>
      <c r="B451"/>
      <c r="C451"/>
      <c r="D451"/>
      <c r="E451"/>
      <c r="F451"/>
      <c r="G451"/>
      <c r="H451"/>
      <c r="I451"/>
      <c r="J451"/>
      <c r="K451"/>
    </row>
    <row r="452" spans="1:11" x14ac:dyDescent="0.25">
      <c r="A452"/>
      <c r="B452"/>
      <c r="C452"/>
      <c r="D452"/>
      <c r="E452"/>
      <c r="F452"/>
      <c r="G452"/>
      <c r="H452"/>
      <c r="I452"/>
      <c r="J452"/>
      <c r="K452"/>
    </row>
    <row r="453" spans="1:11" x14ac:dyDescent="0.25">
      <c r="A453"/>
      <c r="B453"/>
      <c r="C453"/>
      <c r="D453"/>
      <c r="E453"/>
      <c r="F453"/>
      <c r="G453"/>
      <c r="H453"/>
      <c r="I453"/>
      <c r="J453"/>
      <c r="K453"/>
    </row>
    <row r="454" spans="1:11" x14ac:dyDescent="0.25">
      <c r="A454"/>
      <c r="B454"/>
      <c r="C454"/>
      <c r="D454"/>
      <c r="E454"/>
      <c r="F454"/>
      <c r="G454"/>
      <c r="H454"/>
      <c r="I454"/>
      <c r="J454"/>
      <c r="K454"/>
    </row>
    <row r="455" spans="1:11" x14ac:dyDescent="0.25">
      <c r="A455"/>
      <c r="B455"/>
      <c r="C455"/>
      <c r="D455"/>
      <c r="E455"/>
      <c r="F455"/>
      <c r="G455"/>
      <c r="H455"/>
      <c r="I455"/>
      <c r="J455"/>
      <c r="K455"/>
    </row>
    <row r="456" spans="1:11" x14ac:dyDescent="0.25">
      <c r="A456"/>
      <c r="B456"/>
      <c r="C456"/>
      <c r="D456"/>
      <c r="E456"/>
      <c r="F456"/>
      <c r="G456"/>
      <c r="H456"/>
      <c r="I456"/>
      <c r="J456"/>
      <c r="K456"/>
    </row>
    <row r="457" spans="1:11" x14ac:dyDescent="0.25">
      <c r="A457"/>
      <c r="B457"/>
      <c r="C457"/>
      <c r="D457"/>
      <c r="E457"/>
      <c r="F457"/>
      <c r="G457"/>
      <c r="H457"/>
      <c r="I457"/>
      <c r="J457"/>
      <c r="K457"/>
    </row>
    <row r="458" spans="1:11" x14ac:dyDescent="0.25">
      <c r="A458"/>
      <c r="B458"/>
      <c r="C458"/>
      <c r="D458"/>
      <c r="E458"/>
      <c r="F458"/>
      <c r="G458"/>
      <c r="H458"/>
      <c r="I458"/>
      <c r="J458"/>
      <c r="K458"/>
    </row>
    <row r="459" spans="1:11" x14ac:dyDescent="0.25">
      <c r="A459"/>
      <c r="B459"/>
      <c r="C459"/>
      <c r="D459"/>
      <c r="E459"/>
      <c r="F459"/>
      <c r="G459"/>
      <c r="H459"/>
      <c r="I459"/>
      <c r="J459"/>
      <c r="K459"/>
    </row>
    <row r="460" spans="1:11" x14ac:dyDescent="0.25">
      <c r="A460"/>
      <c r="B460"/>
      <c r="C460"/>
      <c r="D460"/>
      <c r="E460"/>
      <c r="F460"/>
      <c r="G460"/>
      <c r="H460"/>
      <c r="I460"/>
      <c r="J460"/>
      <c r="K460"/>
    </row>
    <row r="461" spans="1:11" x14ac:dyDescent="0.25">
      <c r="A461"/>
      <c r="B461"/>
      <c r="C461"/>
      <c r="D461"/>
      <c r="E461"/>
      <c r="F461"/>
      <c r="G461"/>
      <c r="H461"/>
      <c r="I461"/>
      <c r="J461"/>
      <c r="K461"/>
    </row>
    <row r="462" spans="1:11" x14ac:dyDescent="0.25">
      <c r="A462"/>
      <c r="B462"/>
      <c r="C462"/>
      <c r="D462"/>
      <c r="E462"/>
      <c r="F462"/>
      <c r="G462"/>
      <c r="H462"/>
      <c r="I462"/>
      <c r="J462"/>
      <c r="K462"/>
    </row>
    <row r="463" spans="1:11" x14ac:dyDescent="0.25">
      <c r="A463"/>
      <c r="B463"/>
      <c r="C463"/>
      <c r="D463"/>
      <c r="E463"/>
      <c r="F463"/>
      <c r="G463"/>
      <c r="H463"/>
      <c r="I463"/>
      <c r="J463"/>
      <c r="K463"/>
    </row>
    <row r="464" spans="1:11" x14ac:dyDescent="0.25">
      <c r="A464"/>
      <c r="B464"/>
      <c r="C464"/>
      <c r="D464"/>
      <c r="E464"/>
      <c r="F464"/>
      <c r="G464"/>
      <c r="H464"/>
      <c r="I464"/>
      <c r="J464"/>
      <c r="K464"/>
    </row>
    <row r="465" spans="1:11" x14ac:dyDescent="0.25">
      <c r="A465"/>
      <c r="B465"/>
      <c r="C465"/>
      <c r="D465"/>
      <c r="E465"/>
      <c r="F465"/>
      <c r="G465"/>
      <c r="H465"/>
      <c r="I465"/>
      <c r="J465"/>
      <c r="K465"/>
    </row>
    <row r="466" spans="1:11" x14ac:dyDescent="0.25">
      <c r="A466"/>
      <c r="B466"/>
      <c r="C466"/>
      <c r="D466"/>
      <c r="E466"/>
      <c r="F466"/>
      <c r="G466"/>
      <c r="H466"/>
      <c r="I466"/>
      <c r="J466"/>
      <c r="K466"/>
    </row>
    <row r="467" spans="1:11" x14ac:dyDescent="0.25">
      <c r="A467"/>
      <c r="B467"/>
      <c r="C467"/>
      <c r="D467"/>
      <c r="E467"/>
      <c r="F467"/>
      <c r="G467"/>
      <c r="H467"/>
      <c r="I467"/>
      <c r="J467"/>
      <c r="K467"/>
    </row>
    <row r="468" spans="1:11" x14ac:dyDescent="0.25">
      <c r="A468"/>
      <c r="B468"/>
      <c r="C468"/>
      <c r="D468"/>
      <c r="E468"/>
      <c r="F468"/>
      <c r="G468"/>
      <c r="H468"/>
      <c r="I468"/>
      <c r="J468"/>
      <c r="K468"/>
    </row>
    <row r="469" spans="1:11" x14ac:dyDescent="0.25">
      <c r="A469"/>
      <c r="B469"/>
      <c r="C469"/>
      <c r="D469"/>
      <c r="E469"/>
      <c r="F469"/>
      <c r="G469"/>
      <c r="H469"/>
      <c r="I469"/>
      <c r="J469"/>
      <c r="K469"/>
    </row>
    <row r="470" spans="1:11" x14ac:dyDescent="0.25">
      <c r="A470"/>
      <c r="B470"/>
      <c r="C470"/>
      <c r="D470"/>
      <c r="E470"/>
      <c r="F470"/>
      <c r="G470"/>
      <c r="H470"/>
      <c r="I470"/>
      <c r="J470"/>
      <c r="K470"/>
    </row>
    <row r="471" spans="1:11" x14ac:dyDescent="0.25">
      <c r="A471"/>
      <c r="B471"/>
      <c r="C471"/>
      <c r="D471"/>
      <c r="E471"/>
      <c r="F471"/>
      <c r="G471"/>
      <c r="H471"/>
      <c r="I471"/>
      <c r="J471"/>
      <c r="K471"/>
    </row>
    <row r="472" spans="1:11" x14ac:dyDescent="0.25">
      <c r="A472"/>
      <c r="B472"/>
      <c r="C472"/>
      <c r="D472"/>
      <c r="E472"/>
      <c r="F472"/>
      <c r="G472"/>
      <c r="H472"/>
      <c r="I472"/>
      <c r="J472"/>
      <c r="K472"/>
    </row>
    <row r="473" spans="1:11" x14ac:dyDescent="0.25">
      <c r="A473"/>
      <c r="B473"/>
      <c r="C473"/>
      <c r="D473"/>
      <c r="E473"/>
      <c r="F473"/>
      <c r="G473"/>
      <c r="H473"/>
      <c r="I473"/>
      <c r="J473"/>
      <c r="K473"/>
    </row>
    <row r="474" spans="1:11" x14ac:dyDescent="0.25">
      <c r="A474"/>
      <c r="B474"/>
      <c r="C474"/>
      <c r="D474"/>
      <c r="E474"/>
      <c r="F474"/>
      <c r="G474"/>
      <c r="H474"/>
      <c r="I474"/>
      <c r="J474"/>
      <c r="K474"/>
    </row>
    <row r="475" spans="1:11" x14ac:dyDescent="0.25">
      <c r="A475"/>
      <c r="B475"/>
      <c r="C475"/>
      <c r="D475"/>
      <c r="E475"/>
      <c r="F475"/>
      <c r="G475"/>
      <c r="H475"/>
      <c r="I475"/>
      <c r="J475"/>
      <c r="K475"/>
    </row>
    <row r="476" spans="1:11" x14ac:dyDescent="0.25">
      <c r="A476"/>
      <c r="B476"/>
      <c r="C476"/>
      <c r="D476"/>
      <c r="E476"/>
      <c r="F476"/>
      <c r="G476"/>
      <c r="H476"/>
      <c r="I476"/>
      <c r="J476"/>
      <c r="K476"/>
    </row>
    <row r="477" spans="1:11" x14ac:dyDescent="0.25">
      <c r="A477"/>
      <c r="B477"/>
      <c r="C477"/>
      <c r="D477"/>
      <c r="E477"/>
      <c r="F477"/>
      <c r="G477"/>
      <c r="H477"/>
      <c r="I477"/>
      <c r="J477"/>
      <c r="K477"/>
    </row>
    <row r="478" spans="1:11" x14ac:dyDescent="0.25">
      <c r="A478"/>
      <c r="B478"/>
      <c r="C478"/>
      <c r="D478"/>
      <c r="E478"/>
      <c r="F478"/>
      <c r="G478"/>
      <c r="H478"/>
      <c r="I478"/>
      <c r="J478"/>
      <c r="K478"/>
    </row>
    <row r="479" spans="1:11" x14ac:dyDescent="0.25">
      <c r="A479"/>
      <c r="B479"/>
      <c r="C479"/>
      <c r="D479"/>
      <c r="E479"/>
      <c r="F479"/>
      <c r="G479"/>
      <c r="H479"/>
      <c r="I479"/>
      <c r="J479"/>
      <c r="K479"/>
    </row>
    <row r="480" spans="1:11" x14ac:dyDescent="0.25">
      <c r="A480"/>
      <c r="B480"/>
      <c r="C480"/>
      <c r="D480"/>
      <c r="E480"/>
      <c r="F480"/>
      <c r="G480"/>
      <c r="H480"/>
      <c r="I480"/>
      <c r="J480"/>
      <c r="K480"/>
    </row>
    <row r="481" spans="1:11" x14ac:dyDescent="0.25">
      <c r="A481"/>
      <c r="B481"/>
      <c r="C481"/>
      <c r="D481"/>
      <c r="E481"/>
      <c r="F481"/>
      <c r="G481"/>
      <c r="H481"/>
      <c r="I481"/>
      <c r="J481"/>
      <c r="K481"/>
    </row>
    <row r="482" spans="1:11" x14ac:dyDescent="0.25">
      <c r="A482"/>
      <c r="B482"/>
      <c r="C482"/>
      <c r="D482"/>
      <c r="E482"/>
      <c r="F482"/>
      <c r="G482"/>
      <c r="H482"/>
      <c r="I482"/>
      <c r="J482"/>
      <c r="K482"/>
    </row>
    <row r="483" spans="1:11" x14ac:dyDescent="0.25">
      <c r="A483"/>
      <c r="B483"/>
      <c r="C483"/>
      <c r="D483"/>
      <c r="E483"/>
      <c r="F483"/>
      <c r="G483"/>
      <c r="H483"/>
      <c r="I483"/>
      <c r="J483"/>
      <c r="K483"/>
    </row>
    <row r="484" spans="1:11" x14ac:dyDescent="0.25">
      <c r="A484"/>
      <c r="B484"/>
      <c r="C484"/>
      <c r="D484"/>
      <c r="E484"/>
      <c r="F484"/>
      <c r="G484"/>
      <c r="H484"/>
      <c r="I484"/>
      <c r="J484"/>
      <c r="K484"/>
    </row>
    <row r="485" spans="1:11" x14ac:dyDescent="0.25">
      <c r="A485"/>
      <c r="B485"/>
      <c r="C485"/>
      <c r="D485"/>
      <c r="E485"/>
      <c r="F485"/>
      <c r="G485"/>
      <c r="H485"/>
      <c r="I485"/>
      <c r="J485"/>
      <c r="K485"/>
    </row>
    <row r="486" spans="1:11" x14ac:dyDescent="0.25">
      <c r="A486"/>
      <c r="B486"/>
      <c r="C486"/>
      <c r="D486"/>
      <c r="E486"/>
      <c r="F486"/>
      <c r="G486"/>
      <c r="H486"/>
      <c r="I486"/>
      <c r="J486"/>
      <c r="K486"/>
    </row>
    <row r="487" spans="1:11" x14ac:dyDescent="0.25">
      <c r="A487"/>
      <c r="B487"/>
      <c r="C487"/>
      <c r="D487"/>
      <c r="E487"/>
      <c r="F487"/>
      <c r="G487"/>
      <c r="H487"/>
      <c r="I487"/>
      <c r="J487"/>
      <c r="K487"/>
    </row>
    <row r="488" spans="1:11" x14ac:dyDescent="0.25">
      <c r="A488"/>
      <c r="B488"/>
      <c r="C488"/>
      <c r="D488"/>
      <c r="E488"/>
      <c r="F488"/>
      <c r="G488"/>
      <c r="H488"/>
      <c r="I488"/>
      <c r="J488"/>
      <c r="K488"/>
    </row>
    <row r="489" spans="1:11" x14ac:dyDescent="0.25">
      <c r="A489"/>
      <c r="B489"/>
      <c r="C489"/>
      <c r="D489"/>
      <c r="E489"/>
      <c r="F489"/>
      <c r="G489"/>
      <c r="H489"/>
      <c r="I489"/>
      <c r="J489"/>
      <c r="K489"/>
    </row>
    <row r="490" spans="1:11" x14ac:dyDescent="0.25">
      <c r="A490"/>
      <c r="B490"/>
      <c r="C490"/>
      <c r="D490"/>
      <c r="E490"/>
      <c r="F490"/>
      <c r="G490"/>
      <c r="H490"/>
      <c r="I490"/>
      <c r="J490"/>
      <c r="K490"/>
    </row>
    <row r="491" spans="1:11" x14ac:dyDescent="0.25">
      <c r="A491"/>
      <c r="B491"/>
      <c r="C491"/>
      <c r="D491"/>
      <c r="E491"/>
      <c r="F491"/>
      <c r="G491"/>
      <c r="H491"/>
      <c r="I491"/>
      <c r="J491"/>
      <c r="K491"/>
    </row>
    <row r="492" spans="1:11" x14ac:dyDescent="0.25">
      <c r="A492"/>
      <c r="B492"/>
      <c r="C492"/>
      <c r="D492"/>
      <c r="E492"/>
      <c r="F492"/>
      <c r="G492"/>
      <c r="H492"/>
      <c r="I492"/>
      <c r="J492"/>
      <c r="K492"/>
    </row>
    <row r="493" spans="1:11" x14ac:dyDescent="0.25">
      <c r="A493"/>
      <c r="B493"/>
      <c r="C493"/>
      <c r="D493"/>
      <c r="E493"/>
      <c r="F493"/>
      <c r="G493"/>
      <c r="H493"/>
      <c r="I493"/>
      <c r="J493"/>
      <c r="K493"/>
    </row>
    <row r="494" spans="1:11" x14ac:dyDescent="0.25">
      <c r="A494"/>
      <c r="B494"/>
      <c r="C494"/>
      <c r="D494"/>
      <c r="E494"/>
      <c r="F494"/>
      <c r="G494"/>
      <c r="H494"/>
      <c r="I494"/>
      <c r="J494"/>
      <c r="K494"/>
    </row>
    <row r="495" spans="1:11" x14ac:dyDescent="0.25">
      <c r="A495"/>
      <c r="B495"/>
      <c r="C495"/>
      <c r="D495"/>
      <c r="E495"/>
      <c r="F495"/>
      <c r="G495"/>
      <c r="H495"/>
      <c r="I495"/>
      <c r="J495"/>
      <c r="K495"/>
    </row>
    <row r="496" spans="1:11" x14ac:dyDescent="0.25">
      <c r="A496"/>
      <c r="B496"/>
      <c r="C496"/>
      <c r="D496"/>
      <c r="E496"/>
      <c r="F496"/>
      <c r="G496"/>
      <c r="H496"/>
      <c r="I496"/>
      <c r="J496"/>
      <c r="K496"/>
    </row>
    <row r="497" spans="1:11" x14ac:dyDescent="0.25">
      <c r="A497"/>
      <c r="B497"/>
      <c r="C497"/>
      <c r="D497"/>
      <c r="E497"/>
      <c r="F497"/>
      <c r="G497"/>
      <c r="H497"/>
      <c r="I497"/>
      <c r="J497"/>
      <c r="K497"/>
    </row>
    <row r="498" spans="1:11" x14ac:dyDescent="0.25">
      <c r="A498"/>
      <c r="B498"/>
      <c r="C498"/>
      <c r="D498"/>
      <c r="E498"/>
      <c r="F498"/>
      <c r="G498"/>
      <c r="H498"/>
      <c r="I498"/>
      <c r="J498"/>
      <c r="K498"/>
    </row>
    <row r="499" spans="1:11" x14ac:dyDescent="0.25">
      <c r="A499"/>
      <c r="B499"/>
      <c r="C499"/>
      <c r="D499"/>
      <c r="E499"/>
      <c r="F499"/>
      <c r="G499"/>
      <c r="H499"/>
      <c r="I499"/>
      <c r="J499"/>
      <c r="K499"/>
    </row>
    <row r="500" spans="1:11" x14ac:dyDescent="0.25">
      <c r="A500"/>
      <c r="B500"/>
      <c r="C500"/>
      <c r="D500"/>
      <c r="E500"/>
      <c r="F500"/>
      <c r="G500"/>
      <c r="H500"/>
      <c r="I500"/>
      <c r="J500"/>
      <c r="K500"/>
    </row>
    <row r="501" spans="1:11" x14ac:dyDescent="0.25">
      <c r="A501"/>
      <c r="B501"/>
      <c r="C501"/>
      <c r="D501"/>
      <c r="E501"/>
      <c r="F501"/>
      <c r="G501"/>
      <c r="H501"/>
      <c r="I501"/>
      <c r="J501"/>
      <c r="K501"/>
    </row>
    <row r="502" spans="1:11" x14ac:dyDescent="0.25">
      <c r="A502"/>
      <c r="B502"/>
      <c r="C502"/>
      <c r="D502"/>
      <c r="E502"/>
      <c r="F502"/>
      <c r="G502"/>
      <c r="H502"/>
      <c r="I502"/>
      <c r="J502"/>
      <c r="K502"/>
    </row>
    <row r="503" spans="1:11" x14ac:dyDescent="0.25">
      <c r="A503"/>
      <c r="B503"/>
      <c r="C503"/>
      <c r="D503"/>
      <c r="E503"/>
      <c r="F503"/>
      <c r="G503"/>
      <c r="H503"/>
      <c r="I503"/>
      <c r="J503"/>
      <c r="K503"/>
    </row>
    <row r="504" spans="1:11" x14ac:dyDescent="0.25">
      <c r="A504"/>
      <c r="B504"/>
      <c r="C504"/>
      <c r="D504"/>
      <c r="E504"/>
      <c r="F504"/>
      <c r="G504"/>
      <c r="H504"/>
      <c r="I504"/>
      <c r="J504"/>
      <c r="K504"/>
    </row>
    <row r="505" spans="1:11" x14ac:dyDescent="0.25">
      <c r="A505"/>
      <c r="B505"/>
      <c r="C505"/>
      <c r="D505"/>
      <c r="E505"/>
      <c r="F505"/>
      <c r="G505"/>
      <c r="H505"/>
      <c r="I505"/>
      <c r="J505"/>
      <c r="K505"/>
    </row>
    <row r="506" spans="1:11" x14ac:dyDescent="0.25">
      <c r="A506"/>
      <c r="B506"/>
      <c r="C506"/>
      <c r="D506"/>
      <c r="E506"/>
      <c r="F506"/>
      <c r="G506"/>
      <c r="H506"/>
      <c r="I506"/>
      <c r="J506"/>
      <c r="K506"/>
    </row>
    <row r="507" spans="1:11" x14ac:dyDescent="0.25">
      <c r="A507"/>
      <c r="B507"/>
      <c r="C507"/>
      <c r="D507"/>
      <c r="E507"/>
      <c r="F507"/>
      <c r="G507"/>
      <c r="H507"/>
      <c r="I507"/>
      <c r="J507"/>
      <c r="K507"/>
    </row>
    <row r="508" spans="1:11" x14ac:dyDescent="0.25">
      <c r="A508"/>
      <c r="B508"/>
      <c r="C508"/>
      <c r="D508"/>
      <c r="E508"/>
      <c r="F508"/>
      <c r="G508"/>
      <c r="H508"/>
      <c r="I508"/>
      <c r="J508"/>
      <c r="K508"/>
    </row>
    <row r="509" spans="1:11" x14ac:dyDescent="0.25">
      <c r="A509"/>
      <c r="B509"/>
      <c r="C509"/>
      <c r="D509"/>
      <c r="E509"/>
      <c r="F509"/>
      <c r="G509"/>
      <c r="H509"/>
      <c r="I509"/>
      <c r="J509"/>
      <c r="K509"/>
    </row>
    <row r="510" spans="1:11" x14ac:dyDescent="0.25">
      <c r="A510"/>
      <c r="B510"/>
      <c r="C510"/>
      <c r="D510"/>
      <c r="E510"/>
      <c r="F510"/>
      <c r="G510"/>
      <c r="H510"/>
      <c r="I510"/>
      <c r="J510"/>
      <c r="K510"/>
    </row>
    <row r="511" spans="1:11" x14ac:dyDescent="0.25">
      <c r="A511"/>
      <c r="B511"/>
      <c r="C511"/>
      <c r="D511"/>
      <c r="E511"/>
      <c r="F511"/>
      <c r="G511"/>
      <c r="H511"/>
      <c r="I511"/>
      <c r="J511"/>
      <c r="K511"/>
    </row>
    <row r="512" spans="1:11" x14ac:dyDescent="0.25">
      <c r="A512"/>
      <c r="B512"/>
      <c r="C512"/>
      <c r="D512"/>
      <c r="E512"/>
      <c r="F512"/>
      <c r="G512"/>
      <c r="H512"/>
      <c r="I512"/>
      <c r="J512"/>
      <c r="K512"/>
    </row>
    <row r="513" spans="1:11" x14ac:dyDescent="0.25">
      <c r="A513"/>
      <c r="B513"/>
      <c r="C513"/>
      <c r="D513"/>
      <c r="E513"/>
      <c r="F513"/>
      <c r="G513"/>
      <c r="H513"/>
      <c r="I513"/>
      <c r="J513"/>
      <c r="K513"/>
    </row>
    <row r="514" spans="1:11" x14ac:dyDescent="0.25">
      <c r="A514"/>
      <c r="B514"/>
      <c r="C514"/>
      <c r="D514"/>
      <c r="E514"/>
      <c r="F514"/>
      <c r="G514"/>
      <c r="H514"/>
      <c r="I514"/>
      <c r="J514"/>
      <c r="K514"/>
    </row>
    <row r="515" spans="1:11" x14ac:dyDescent="0.25">
      <c r="A515"/>
      <c r="B515"/>
      <c r="C515"/>
      <c r="D515"/>
      <c r="E515"/>
      <c r="F515"/>
      <c r="G515"/>
      <c r="H515"/>
      <c r="I515"/>
      <c r="J515"/>
      <c r="K515"/>
    </row>
    <row r="516" spans="1:11" x14ac:dyDescent="0.25">
      <c r="A516"/>
      <c r="B516"/>
      <c r="C516"/>
      <c r="D516"/>
      <c r="E516"/>
      <c r="F516"/>
      <c r="G516"/>
      <c r="H516"/>
      <c r="I516"/>
      <c r="J516"/>
      <c r="K516"/>
    </row>
    <row r="517" spans="1:11" x14ac:dyDescent="0.25">
      <c r="A517"/>
      <c r="B517"/>
      <c r="C517"/>
      <c r="D517"/>
      <c r="E517"/>
      <c r="F517"/>
      <c r="G517"/>
      <c r="H517"/>
      <c r="I517"/>
      <c r="J517"/>
      <c r="K517"/>
    </row>
    <row r="518" spans="1:11" x14ac:dyDescent="0.25">
      <c r="A518"/>
      <c r="B518"/>
      <c r="C518"/>
      <c r="D518"/>
      <c r="E518"/>
      <c r="F518"/>
      <c r="G518"/>
      <c r="H518"/>
      <c r="I518"/>
      <c r="J518"/>
      <c r="K518"/>
    </row>
    <row r="519" spans="1:11" x14ac:dyDescent="0.25">
      <c r="A519"/>
      <c r="B519"/>
      <c r="C519"/>
      <c r="D519"/>
      <c r="E519"/>
      <c r="F519"/>
      <c r="G519"/>
      <c r="H519"/>
      <c r="I519"/>
      <c r="J519"/>
      <c r="K519"/>
    </row>
    <row r="520" spans="1:11" x14ac:dyDescent="0.25">
      <c r="A520"/>
      <c r="B520"/>
      <c r="C520"/>
      <c r="D520"/>
      <c r="E520"/>
      <c r="F520"/>
      <c r="G520"/>
      <c r="H520"/>
      <c r="I520"/>
      <c r="J520"/>
      <c r="K520"/>
    </row>
    <row r="521" spans="1:11" x14ac:dyDescent="0.25">
      <c r="A521"/>
      <c r="B521"/>
      <c r="C521"/>
      <c r="D521"/>
      <c r="E521"/>
      <c r="F521"/>
      <c r="G521"/>
      <c r="H521"/>
      <c r="I521"/>
      <c r="J521"/>
      <c r="K521"/>
    </row>
    <row r="522" spans="1:11" x14ac:dyDescent="0.25">
      <c r="A522"/>
      <c r="B522"/>
      <c r="C522"/>
      <c r="D522"/>
      <c r="E522"/>
      <c r="F522"/>
      <c r="G522"/>
      <c r="H522"/>
      <c r="I522"/>
      <c r="J522"/>
      <c r="K522"/>
    </row>
    <row r="523" spans="1:11" x14ac:dyDescent="0.25">
      <c r="A523"/>
      <c r="B523"/>
      <c r="C523"/>
      <c r="D523"/>
      <c r="E523"/>
      <c r="F523"/>
      <c r="G523"/>
      <c r="H523"/>
      <c r="I523"/>
      <c r="J523"/>
      <c r="K523"/>
    </row>
    <row r="524" spans="1:11" x14ac:dyDescent="0.25">
      <c r="A524"/>
      <c r="B524"/>
      <c r="C524"/>
      <c r="D524"/>
      <c r="E524"/>
      <c r="F524"/>
      <c r="G524"/>
      <c r="H524"/>
      <c r="I524"/>
      <c r="J524"/>
      <c r="K524"/>
    </row>
    <row r="525" spans="1:11" x14ac:dyDescent="0.25">
      <c r="A525"/>
      <c r="B525"/>
      <c r="C525"/>
      <c r="D525"/>
      <c r="E525"/>
      <c r="F525"/>
      <c r="G525"/>
      <c r="H525"/>
      <c r="I525"/>
      <c r="J525"/>
      <c r="K525"/>
    </row>
    <row r="526" spans="1:11" x14ac:dyDescent="0.25">
      <c r="A526"/>
      <c r="B526"/>
      <c r="C526"/>
      <c r="D526"/>
      <c r="E526"/>
      <c r="F526"/>
      <c r="G526"/>
      <c r="H526"/>
      <c r="I526"/>
      <c r="J526"/>
      <c r="K526"/>
    </row>
    <row r="527" spans="1:11" x14ac:dyDescent="0.25">
      <c r="A527"/>
      <c r="B527"/>
      <c r="C527"/>
      <c r="D527"/>
      <c r="E527"/>
      <c r="F527"/>
      <c r="G527"/>
      <c r="H527"/>
      <c r="I527"/>
      <c r="J527"/>
      <c r="K527"/>
    </row>
    <row r="528" spans="1:11" x14ac:dyDescent="0.25">
      <c r="A528"/>
      <c r="B528"/>
      <c r="C528"/>
      <c r="D528"/>
      <c r="E528"/>
      <c r="F528"/>
      <c r="G528"/>
      <c r="H528"/>
      <c r="I528"/>
      <c r="J528"/>
      <c r="K528"/>
    </row>
    <row r="529" spans="1:11" x14ac:dyDescent="0.25">
      <c r="A529"/>
      <c r="B529"/>
      <c r="C529"/>
      <c r="D529"/>
      <c r="E529"/>
      <c r="F529"/>
      <c r="G529"/>
      <c r="H529"/>
      <c r="I529"/>
      <c r="J529"/>
      <c r="K529"/>
    </row>
    <row r="530" spans="1:11" x14ac:dyDescent="0.25">
      <c r="A530"/>
      <c r="B530"/>
      <c r="C530"/>
      <c r="D530"/>
      <c r="E530"/>
      <c r="F530"/>
      <c r="G530"/>
      <c r="H530"/>
      <c r="I530"/>
      <c r="J530"/>
      <c r="K530"/>
    </row>
    <row r="531" spans="1:11" x14ac:dyDescent="0.25">
      <c r="A531"/>
      <c r="B531"/>
      <c r="C531"/>
      <c r="D531"/>
      <c r="E531"/>
      <c r="F531"/>
      <c r="G531"/>
      <c r="H531"/>
      <c r="I531"/>
      <c r="J531"/>
      <c r="K531"/>
    </row>
    <row r="532" spans="1:11" x14ac:dyDescent="0.25">
      <c r="A532"/>
      <c r="B532"/>
      <c r="C532"/>
      <c r="D532"/>
      <c r="E532"/>
      <c r="F532"/>
      <c r="G532"/>
      <c r="H532"/>
      <c r="I532"/>
      <c r="J532"/>
      <c r="K532"/>
    </row>
    <row r="533" spans="1:11" x14ac:dyDescent="0.25">
      <c r="A533"/>
      <c r="B533"/>
      <c r="C533"/>
      <c r="D533"/>
      <c r="E533"/>
      <c r="F533"/>
      <c r="G533"/>
      <c r="H533"/>
      <c r="I533"/>
      <c r="J533"/>
      <c r="K533"/>
    </row>
    <row r="534" spans="1:11" x14ac:dyDescent="0.25">
      <c r="A534"/>
      <c r="B534"/>
      <c r="C534"/>
      <c r="D534"/>
      <c r="E534"/>
      <c r="F534"/>
      <c r="G534"/>
      <c r="H534"/>
      <c r="I534"/>
      <c r="J534"/>
      <c r="K534"/>
    </row>
    <row r="535" spans="1:11" x14ac:dyDescent="0.25">
      <c r="A535"/>
      <c r="B535"/>
      <c r="C535"/>
      <c r="D535"/>
      <c r="E535"/>
      <c r="F535"/>
      <c r="G535"/>
      <c r="H535"/>
      <c r="I535"/>
      <c r="J535"/>
      <c r="K535"/>
    </row>
    <row r="536" spans="1:11" x14ac:dyDescent="0.25">
      <c r="A536"/>
      <c r="B536"/>
      <c r="C536"/>
      <c r="D536"/>
      <c r="E536"/>
      <c r="F536"/>
      <c r="G536"/>
      <c r="H536"/>
      <c r="I536"/>
      <c r="J536"/>
      <c r="K536"/>
    </row>
    <row r="537" spans="1:11" x14ac:dyDescent="0.25">
      <c r="A537"/>
      <c r="B537"/>
      <c r="C537"/>
      <c r="D537"/>
      <c r="E537"/>
      <c r="F537"/>
      <c r="G537"/>
      <c r="H537"/>
      <c r="I537"/>
      <c r="J537"/>
      <c r="K537"/>
    </row>
    <row r="538" spans="1:11" x14ac:dyDescent="0.25">
      <c r="A538"/>
      <c r="B538"/>
      <c r="C538"/>
      <c r="D538"/>
      <c r="E538"/>
      <c r="F538"/>
      <c r="G538"/>
      <c r="H538"/>
      <c r="I538"/>
      <c r="J538"/>
      <c r="K538"/>
    </row>
    <row r="539" spans="1:11" x14ac:dyDescent="0.25">
      <c r="A539"/>
      <c r="B539"/>
      <c r="C539"/>
      <c r="D539"/>
      <c r="E539"/>
      <c r="F539"/>
      <c r="G539"/>
      <c r="H539"/>
      <c r="I539"/>
      <c r="J539"/>
      <c r="K539"/>
    </row>
    <row r="540" spans="1:11" x14ac:dyDescent="0.25">
      <c r="A540"/>
      <c r="B540"/>
      <c r="C540"/>
      <c r="D540"/>
      <c r="E540"/>
      <c r="F540"/>
      <c r="G540"/>
      <c r="H540"/>
      <c r="I540"/>
      <c r="J540"/>
      <c r="K540"/>
    </row>
    <row r="541" spans="1:11" x14ac:dyDescent="0.25">
      <c r="A541"/>
      <c r="B541"/>
      <c r="C541"/>
      <c r="D541"/>
      <c r="E541"/>
      <c r="F541"/>
      <c r="G541"/>
      <c r="H541"/>
      <c r="I541"/>
      <c r="J541"/>
      <c r="K541"/>
    </row>
    <row r="542" spans="1:11" x14ac:dyDescent="0.25">
      <c r="A542"/>
      <c r="B542"/>
      <c r="C542"/>
      <c r="D542"/>
      <c r="E542"/>
      <c r="F542"/>
      <c r="G542"/>
      <c r="H542"/>
      <c r="I542"/>
      <c r="J542"/>
      <c r="K542"/>
    </row>
    <row r="543" spans="1:11" x14ac:dyDescent="0.25">
      <c r="A543"/>
      <c r="B543"/>
      <c r="C543"/>
      <c r="D543"/>
      <c r="E543"/>
      <c r="F543"/>
      <c r="G543"/>
      <c r="H543"/>
      <c r="I543"/>
      <c r="J543"/>
      <c r="K543"/>
    </row>
    <row r="544" spans="1:11" x14ac:dyDescent="0.25">
      <c r="A544"/>
      <c r="B544"/>
      <c r="C544"/>
      <c r="D544"/>
      <c r="E544"/>
      <c r="F544"/>
      <c r="G544"/>
      <c r="H544"/>
      <c r="I544"/>
      <c r="J544"/>
      <c r="K544"/>
    </row>
    <row r="545" spans="1:11" x14ac:dyDescent="0.25">
      <c r="A545"/>
      <c r="B545"/>
      <c r="C545"/>
      <c r="D545"/>
      <c r="E545"/>
      <c r="F545"/>
      <c r="G545"/>
      <c r="H545"/>
      <c r="I545"/>
      <c r="J545"/>
      <c r="K545"/>
    </row>
    <row r="546" spans="1:11" x14ac:dyDescent="0.25">
      <c r="A546"/>
      <c r="B546"/>
      <c r="C546"/>
      <c r="D546"/>
      <c r="E546"/>
      <c r="F546"/>
      <c r="G546"/>
      <c r="H546"/>
      <c r="I546"/>
      <c r="J546"/>
      <c r="K546"/>
    </row>
    <row r="547" spans="1:11" x14ac:dyDescent="0.25">
      <c r="A547"/>
      <c r="B547"/>
      <c r="C547"/>
      <c r="D547"/>
      <c r="E547"/>
      <c r="F547"/>
      <c r="G547"/>
      <c r="H547"/>
      <c r="I547"/>
      <c r="J547"/>
      <c r="K547"/>
    </row>
    <row r="548" spans="1:11" x14ac:dyDescent="0.25">
      <c r="A548"/>
      <c r="B548"/>
      <c r="C548"/>
      <c r="D548"/>
      <c r="E548"/>
      <c r="F548"/>
      <c r="G548"/>
      <c r="H548"/>
      <c r="I548"/>
      <c r="J548"/>
      <c r="K548"/>
    </row>
    <row r="549" spans="1:11" x14ac:dyDescent="0.25">
      <c r="A549"/>
      <c r="B549"/>
      <c r="C549"/>
      <c r="D549"/>
      <c r="E549"/>
      <c r="F549"/>
      <c r="G549"/>
      <c r="H549"/>
      <c r="I549"/>
      <c r="J549"/>
      <c r="K549"/>
    </row>
    <row r="550" spans="1:11" x14ac:dyDescent="0.25">
      <c r="A550"/>
      <c r="B550"/>
      <c r="C550"/>
      <c r="D550"/>
      <c r="E550"/>
      <c r="F550"/>
      <c r="G550"/>
      <c r="H550"/>
      <c r="I550"/>
      <c r="J550"/>
      <c r="K550"/>
    </row>
    <row r="551" spans="1:11" x14ac:dyDescent="0.25">
      <c r="A551"/>
      <c r="B551"/>
      <c r="C551"/>
      <c r="D551"/>
      <c r="E551"/>
      <c r="F551"/>
      <c r="G551"/>
      <c r="H551"/>
      <c r="I551"/>
      <c r="J551"/>
      <c r="K551"/>
    </row>
    <row r="552" spans="1:11" x14ac:dyDescent="0.25">
      <c r="A552"/>
      <c r="B552"/>
      <c r="C552"/>
      <c r="D552"/>
      <c r="E552"/>
      <c r="F552"/>
      <c r="G552"/>
      <c r="H552"/>
      <c r="I552"/>
      <c r="J552"/>
      <c r="K552"/>
    </row>
    <row r="553" spans="1:11" x14ac:dyDescent="0.25">
      <c r="A553"/>
      <c r="B553"/>
      <c r="C553"/>
      <c r="D553"/>
      <c r="E553"/>
      <c r="F553"/>
      <c r="G553"/>
      <c r="H553"/>
      <c r="I553"/>
      <c r="J553"/>
      <c r="K553"/>
    </row>
    <row r="554" spans="1:11" x14ac:dyDescent="0.25">
      <c r="A554"/>
      <c r="B554"/>
      <c r="C554"/>
      <c r="D554"/>
      <c r="E554"/>
      <c r="F554"/>
      <c r="G554"/>
      <c r="H554"/>
      <c r="I554"/>
      <c r="J554"/>
      <c r="K554"/>
    </row>
    <row r="555" spans="1:11" x14ac:dyDescent="0.25">
      <c r="A555"/>
      <c r="B555"/>
      <c r="C555"/>
      <c r="D555"/>
      <c r="E555"/>
      <c r="F555"/>
      <c r="G555"/>
      <c r="H555"/>
      <c r="I555"/>
      <c r="J555"/>
      <c r="K555"/>
    </row>
    <row r="556" spans="1:11" x14ac:dyDescent="0.25">
      <c r="A556"/>
      <c r="B556"/>
      <c r="C556"/>
      <c r="D556"/>
      <c r="E556"/>
      <c r="F556"/>
      <c r="G556"/>
      <c r="H556"/>
      <c r="I556"/>
      <c r="J556"/>
      <c r="K556"/>
    </row>
    <row r="557" spans="1:11" x14ac:dyDescent="0.25">
      <c r="A557"/>
      <c r="B557"/>
      <c r="C557"/>
      <c r="D557"/>
      <c r="E557"/>
      <c r="F557"/>
      <c r="G557"/>
      <c r="H557"/>
      <c r="I557"/>
      <c r="J557"/>
      <c r="K557"/>
    </row>
    <row r="558" spans="1:11" x14ac:dyDescent="0.25">
      <c r="A558"/>
      <c r="B558"/>
      <c r="C558"/>
      <c r="D558"/>
      <c r="E558"/>
      <c r="F558"/>
      <c r="G558"/>
      <c r="H558"/>
      <c r="I558"/>
      <c r="J558"/>
      <c r="K558"/>
    </row>
    <row r="559" spans="1:11" x14ac:dyDescent="0.25">
      <c r="A559"/>
      <c r="B559"/>
      <c r="C559"/>
      <c r="D559"/>
      <c r="E559"/>
      <c r="F559"/>
      <c r="G559"/>
      <c r="H559"/>
      <c r="I559"/>
      <c r="J559"/>
      <c r="K559"/>
    </row>
    <row r="560" spans="1:11" x14ac:dyDescent="0.25">
      <c r="A560"/>
      <c r="B560"/>
      <c r="C560"/>
      <c r="D560"/>
      <c r="E560"/>
      <c r="F560"/>
      <c r="G560"/>
      <c r="H560"/>
      <c r="I560"/>
      <c r="J560"/>
      <c r="K560"/>
    </row>
    <row r="561" spans="1:11" x14ac:dyDescent="0.25">
      <c r="A561"/>
      <c r="B561"/>
      <c r="C561"/>
      <c r="D561"/>
      <c r="E561"/>
      <c r="F561"/>
      <c r="G561"/>
      <c r="H561"/>
      <c r="I561"/>
      <c r="J561"/>
      <c r="K561"/>
    </row>
    <row r="562" spans="1:11" x14ac:dyDescent="0.25">
      <c r="A562"/>
      <c r="B562"/>
      <c r="C562"/>
      <c r="D562"/>
      <c r="E562"/>
      <c r="F562"/>
      <c r="G562"/>
      <c r="H562"/>
      <c r="I562"/>
      <c r="J562"/>
      <c r="K562"/>
    </row>
    <row r="563" spans="1:11" x14ac:dyDescent="0.25">
      <c r="A563"/>
      <c r="B563"/>
      <c r="C563"/>
      <c r="D563"/>
      <c r="E563"/>
      <c r="F563"/>
      <c r="G563"/>
      <c r="H563"/>
      <c r="I563"/>
      <c r="J563"/>
      <c r="K563"/>
    </row>
    <row r="564" spans="1:11" x14ac:dyDescent="0.25">
      <c r="A564"/>
      <c r="B564"/>
      <c r="C564"/>
      <c r="D564"/>
      <c r="E564"/>
      <c r="F564"/>
      <c r="G564"/>
      <c r="H564"/>
      <c r="I564"/>
      <c r="J564"/>
      <c r="K564"/>
    </row>
    <row r="565" spans="1:11" x14ac:dyDescent="0.25">
      <c r="A565"/>
      <c r="B565"/>
      <c r="C565"/>
      <c r="D565"/>
      <c r="E565"/>
      <c r="F565"/>
      <c r="G565"/>
      <c r="H565"/>
      <c r="I565"/>
      <c r="J565"/>
      <c r="K565"/>
    </row>
    <row r="566" spans="1:11" x14ac:dyDescent="0.25">
      <c r="A566"/>
      <c r="B566"/>
      <c r="C566"/>
      <c r="D566"/>
      <c r="E566"/>
      <c r="F566"/>
      <c r="G566"/>
      <c r="H566"/>
      <c r="I566"/>
      <c r="J566"/>
      <c r="K566"/>
    </row>
    <row r="567" spans="1:11" x14ac:dyDescent="0.25">
      <c r="A567"/>
      <c r="B567"/>
      <c r="C567"/>
      <c r="D567"/>
      <c r="E567"/>
      <c r="F567"/>
      <c r="G567"/>
      <c r="H567"/>
      <c r="I567"/>
      <c r="J567"/>
      <c r="K567"/>
    </row>
    <row r="568" spans="1:11" x14ac:dyDescent="0.25">
      <c r="A568"/>
      <c r="B568"/>
      <c r="C568"/>
      <c r="D568"/>
      <c r="E568"/>
      <c r="F568"/>
      <c r="G568"/>
      <c r="H568"/>
      <c r="I568"/>
      <c r="J568"/>
      <c r="K568"/>
    </row>
    <row r="569" spans="1:11" x14ac:dyDescent="0.25">
      <c r="A569"/>
      <c r="B569"/>
      <c r="C569"/>
      <c r="D569"/>
      <c r="E569"/>
      <c r="F569"/>
      <c r="G569"/>
      <c r="H569"/>
      <c r="I569"/>
      <c r="J569"/>
      <c r="K569"/>
    </row>
    <row r="570" spans="1:11" x14ac:dyDescent="0.25">
      <c r="A570"/>
      <c r="B570"/>
      <c r="C570"/>
      <c r="D570"/>
      <c r="E570"/>
      <c r="F570"/>
      <c r="G570"/>
      <c r="H570"/>
      <c r="I570"/>
      <c r="J570"/>
      <c r="K570"/>
    </row>
    <row r="571" spans="1:11" x14ac:dyDescent="0.25">
      <c r="A571"/>
      <c r="B571"/>
      <c r="C571"/>
      <c r="D571"/>
      <c r="E571"/>
      <c r="F571"/>
      <c r="G571"/>
      <c r="H571"/>
      <c r="I571"/>
      <c r="J571"/>
      <c r="K571"/>
    </row>
    <row r="572" spans="1:11" x14ac:dyDescent="0.25">
      <c r="A572"/>
      <c r="B572"/>
      <c r="C572"/>
      <c r="D572"/>
      <c r="E572"/>
      <c r="F572"/>
      <c r="G572"/>
      <c r="H572"/>
      <c r="I572"/>
      <c r="J572"/>
      <c r="K572"/>
    </row>
    <row r="573" spans="1:11" x14ac:dyDescent="0.25">
      <c r="A573"/>
      <c r="B573"/>
      <c r="C573"/>
      <c r="D573"/>
      <c r="E573"/>
      <c r="F573"/>
      <c r="G573"/>
      <c r="H573"/>
      <c r="I573"/>
      <c r="J573"/>
      <c r="K573"/>
    </row>
    <row r="574" spans="1:11" x14ac:dyDescent="0.25">
      <c r="A574"/>
      <c r="B574"/>
      <c r="C574"/>
      <c r="D574"/>
      <c r="E574"/>
      <c r="F574"/>
      <c r="G574"/>
      <c r="H574"/>
      <c r="I574"/>
      <c r="J574"/>
      <c r="K574"/>
    </row>
    <row r="575" spans="1:11" x14ac:dyDescent="0.25">
      <c r="A575"/>
      <c r="B575"/>
      <c r="C575"/>
      <c r="D575"/>
      <c r="E575"/>
      <c r="F575"/>
      <c r="G575"/>
      <c r="H575"/>
      <c r="I575"/>
      <c r="J575"/>
      <c r="K575"/>
    </row>
    <row r="576" spans="1:11" x14ac:dyDescent="0.25">
      <c r="A576"/>
      <c r="B576"/>
      <c r="C576"/>
      <c r="D576"/>
      <c r="E576"/>
      <c r="F576"/>
      <c r="G576"/>
      <c r="H576"/>
      <c r="I576"/>
      <c r="J576"/>
      <c r="K576"/>
    </row>
    <row r="577" spans="1:11" x14ac:dyDescent="0.25">
      <c r="A577"/>
      <c r="B577"/>
      <c r="C577"/>
      <c r="D577"/>
      <c r="E577"/>
      <c r="F577"/>
      <c r="G577"/>
      <c r="H577"/>
      <c r="I577"/>
      <c r="J577"/>
      <c r="K577"/>
    </row>
    <row r="578" spans="1:11" x14ac:dyDescent="0.25">
      <c r="A578"/>
      <c r="B578"/>
      <c r="C578"/>
      <c r="D578"/>
      <c r="E578"/>
      <c r="F578"/>
      <c r="G578"/>
      <c r="H578"/>
      <c r="I578"/>
      <c r="J578"/>
      <c r="K578"/>
    </row>
    <row r="579" spans="1:11" x14ac:dyDescent="0.25">
      <c r="A579"/>
      <c r="B579"/>
      <c r="C579"/>
      <c r="D579"/>
      <c r="E579"/>
      <c r="F579"/>
      <c r="G579"/>
      <c r="H579"/>
      <c r="I579"/>
      <c r="J579"/>
      <c r="K579"/>
    </row>
    <row r="580" spans="1:11" x14ac:dyDescent="0.25">
      <c r="A580"/>
      <c r="B580"/>
      <c r="C580"/>
      <c r="D580"/>
      <c r="E580"/>
      <c r="F580"/>
      <c r="G580"/>
      <c r="H580"/>
      <c r="I580"/>
      <c r="J580"/>
      <c r="K580"/>
    </row>
    <row r="581" spans="1:11" x14ac:dyDescent="0.25">
      <c r="A581"/>
      <c r="B581"/>
      <c r="C581"/>
      <c r="D581"/>
      <c r="E581"/>
      <c r="F581"/>
      <c r="G581"/>
      <c r="H581"/>
      <c r="I581"/>
      <c r="J581"/>
      <c r="K581"/>
    </row>
    <row r="582" spans="1:11" x14ac:dyDescent="0.25">
      <c r="A582"/>
      <c r="B582"/>
      <c r="C582"/>
      <c r="D582"/>
      <c r="E582"/>
      <c r="F582"/>
      <c r="G582"/>
      <c r="H582"/>
      <c r="I582"/>
      <c r="J582"/>
      <c r="K582"/>
    </row>
    <row r="583" spans="1:11" x14ac:dyDescent="0.25">
      <c r="A583"/>
      <c r="B583"/>
      <c r="C583"/>
      <c r="D583"/>
      <c r="E583"/>
      <c r="F583"/>
      <c r="G583"/>
      <c r="H583"/>
      <c r="I583"/>
      <c r="J583"/>
      <c r="K583"/>
    </row>
    <row r="584" spans="1:11" x14ac:dyDescent="0.25">
      <c r="A584"/>
      <c r="B584"/>
      <c r="C584"/>
      <c r="D584"/>
      <c r="E584"/>
      <c r="F584"/>
      <c r="G584"/>
      <c r="H584"/>
      <c r="I584"/>
      <c r="J584"/>
      <c r="K584"/>
    </row>
    <row r="585" spans="1:11" x14ac:dyDescent="0.25">
      <c r="A585"/>
      <c r="B585"/>
      <c r="C585"/>
      <c r="D585"/>
      <c r="E585"/>
      <c r="F585"/>
      <c r="G585"/>
      <c r="H585"/>
      <c r="I585"/>
      <c r="J585"/>
      <c r="K585"/>
    </row>
    <row r="586" spans="1:11" x14ac:dyDescent="0.25">
      <c r="A586"/>
      <c r="B586"/>
      <c r="C586"/>
      <c r="D586"/>
      <c r="E586"/>
      <c r="F586"/>
      <c r="G586"/>
      <c r="H586"/>
      <c r="I586"/>
      <c r="J586"/>
      <c r="K586"/>
    </row>
    <row r="587" spans="1:11" x14ac:dyDescent="0.25">
      <c r="A587"/>
      <c r="B587"/>
      <c r="C587"/>
      <c r="D587"/>
      <c r="E587"/>
      <c r="F587"/>
      <c r="G587"/>
      <c r="H587"/>
      <c r="I587"/>
      <c r="J587"/>
      <c r="K587"/>
    </row>
  </sheetData>
  <mergeCells count="5">
    <mergeCell ref="J6:J7"/>
    <mergeCell ref="K6:K7"/>
    <mergeCell ref="I6:I7"/>
    <mergeCell ref="A3:H3"/>
    <mergeCell ref="I5:K5"/>
  </mergeCells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8E691-7B7D-4DA4-8044-10E0107D64AE}">
  <dimension ref="A1:BW266"/>
  <sheetViews>
    <sheetView zoomScale="120" zoomScaleNormal="120" workbookViewId="0"/>
  </sheetViews>
  <sheetFormatPr defaultColWidth="9.140625" defaultRowHeight="15.75" x14ac:dyDescent="0.25"/>
  <cols>
    <col min="1" max="1" width="9.140625" style="4"/>
    <col min="2" max="2" width="11.85546875" style="4" customWidth="1"/>
    <col min="3" max="3" width="12.140625" style="4" customWidth="1"/>
    <col min="4" max="4" width="9.140625" style="4"/>
    <col min="5" max="5" width="11.7109375" style="4" customWidth="1"/>
    <col min="6" max="7" width="9.140625" style="4"/>
    <col min="8" max="8" width="13.42578125" style="4" customWidth="1"/>
    <col min="9" max="10" width="9.140625" style="4"/>
    <col min="11" max="11" width="12.28515625" style="4" customWidth="1"/>
    <col min="12" max="12" width="9.140625" style="4"/>
    <col min="13" max="13" width="9.140625" customWidth="1"/>
    <col min="14" max="14" width="11.85546875" customWidth="1"/>
    <col min="23" max="23" width="12.5703125" customWidth="1"/>
    <col min="76" max="16384" width="9.140625" style="4"/>
  </cols>
  <sheetData>
    <row r="1" spans="1:12" ht="15.75" customHeight="1" x14ac:dyDescent="0.3">
      <c r="A1" s="26" t="s">
        <v>35</v>
      </c>
      <c r="B1" s="27"/>
      <c r="C1" s="11" t="s">
        <v>23</v>
      </c>
      <c r="D1" s="27"/>
      <c r="E1" s="27"/>
      <c r="F1" s="27"/>
      <c r="G1" s="27"/>
      <c r="H1" s="27"/>
      <c r="I1" s="27"/>
      <c r="J1" s="27"/>
      <c r="K1" s="27"/>
      <c r="L1" s="28"/>
    </row>
    <row r="2" spans="1:12" ht="15.75" customHeight="1" x14ac:dyDescent="0.25">
      <c r="A2" s="32"/>
      <c r="B2" s="32"/>
      <c r="C2" s="32"/>
      <c r="D2" s="32"/>
      <c r="E2" s="32"/>
      <c r="F2" s="32"/>
      <c r="G2" s="32"/>
      <c r="H2" s="32"/>
      <c r="I2" s="31"/>
      <c r="J2" s="9"/>
      <c r="K2" s="9"/>
      <c r="L2" s="12"/>
    </row>
    <row r="3" spans="1:12" ht="30.75" customHeight="1" x14ac:dyDescent="0.25">
      <c r="A3" s="225" t="s">
        <v>84</v>
      </c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</row>
    <row r="4" spans="1:12" ht="15.75" customHeight="1" x14ac:dyDescent="0.25">
      <c r="A4" s="32"/>
      <c r="B4" s="9"/>
      <c r="C4" s="9"/>
      <c r="D4" s="9"/>
      <c r="E4" s="9"/>
      <c r="F4" s="9"/>
      <c r="G4" s="9"/>
      <c r="H4" s="9"/>
      <c r="I4" s="9"/>
      <c r="J4" s="9"/>
      <c r="K4" s="9"/>
      <c r="L4" s="12"/>
    </row>
    <row r="5" spans="1:12" ht="15.75" customHeight="1" x14ac:dyDescent="0.25">
      <c r="A5" s="9"/>
      <c r="B5" s="25"/>
      <c r="C5" s="233" t="s">
        <v>9</v>
      </c>
      <c r="D5" s="233"/>
      <c r="E5" s="233"/>
      <c r="F5" s="233"/>
      <c r="G5" s="233"/>
      <c r="H5" s="233"/>
      <c r="I5" s="233"/>
      <c r="J5" s="9"/>
      <c r="K5" s="9"/>
      <c r="L5" s="12"/>
    </row>
    <row r="6" spans="1:12" ht="15.75" customHeight="1" x14ac:dyDescent="0.25">
      <c r="A6" s="9"/>
      <c r="B6" s="25" t="s">
        <v>5</v>
      </c>
      <c r="C6" s="24">
        <v>1</v>
      </c>
      <c r="D6" s="24">
        <v>2</v>
      </c>
      <c r="E6" s="24">
        <v>3</v>
      </c>
      <c r="F6" s="24">
        <v>4</v>
      </c>
      <c r="G6" s="24">
        <v>5</v>
      </c>
      <c r="H6" s="24">
        <v>6</v>
      </c>
      <c r="I6" s="24">
        <v>7</v>
      </c>
      <c r="J6" s="9"/>
      <c r="K6" s="9"/>
      <c r="L6" s="12"/>
    </row>
    <row r="7" spans="1:12" ht="15.75" customHeight="1" x14ac:dyDescent="0.25">
      <c r="A7" s="9"/>
      <c r="B7" s="24">
        <v>1</v>
      </c>
      <c r="C7" s="74">
        <v>5012</v>
      </c>
      <c r="D7" s="74">
        <v>3257</v>
      </c>
      <c r="E7" s="74">
        <v>2638</v>
      </c>
      <c r="F7" s="75">
        <v>898</v>
      </c>
      <c r="G7" s="74">
        <v>1734</v>
      </c>
      <c r="H7" s="74">
        <v>2642</v>
      </c>
      <c r="I7" s="74">
        <v>1828</v>
      </c>
      <c r="J7" s="9"/>
      <c r="K7" s="9"/>
      <c r="L7" s="12"/>
    </row>
    <row r="8" spans="1:12" ht="15.75" customHeight="1" x14ac:dyDescent="0.25">
      <c r="A8" s="9"/>
      <c r="B8" s="24">
        <v>2</v>
      </c>
      <c r="C8" s="75">
        <v>106</v>
      </c>
      <c r="D8" s="74">
        <v>4179</v>
      </c>
      <c r="E8" s="74">
        <v>1111</v>
      </c>
      <c r="F8" s="74">
        <v>5270</v>
      </c>
      <c r="G8" s="74">
        <v>3116</v>
      </c>
      <c r="H8" s="74">
        <v>1817</v>
      </c>
      <c r="I8" s="75"/>
      <c r="J8" s="9"/>
      <c r="K8" s="9"/>
      <c r="L8" s="12"/>
    </row>
    <row r="9" spans="1:12" ht="15.75" customHeight="1" x14ac:dyDescent="0.25">
      <c r="A9" s="9"/>
      <c r="B9" s="24">
        <v>3</v>
      </c>
      <c r="C9" s="74">
        <v>3410</v>
      </c>
      <c r="D9" s="74">
        <v>5582</v>
      </c>
      <c r="E9" s="74">
        <v>4881</v>
      </c>
      <c r="F9" s="74">
        <v>2268</v>
      </c>
      <c r="G9" s="74">
        <v>2594</v>
      </c>
      <c r="H9" s="75"/>
      <c r="I9" s="75"/>
      <c r="J9" s="9"/>
      <c r="K9" s="9"/>
      <c r="L9" s="12"/>
    </row>
    <row r="10" spans="1:12" ht="15.75" customHeight="1" x14ac:dyDescent="0.25">
      <c r="A10" s="9"/>
      <c r="B10" s="24">
        <v>4</v>
      </c>
      <c r="C10" s="74">
        <v>5655</v>
      </c>
      <c r="D10" s="74">
        <v>5900</v>
      </c>
      <c r="E10" s="74">
        <v>4211</v>
      </c>
      <c r="F10" s="74">
        <v>5500</v>
      </c>
      <c r="G10" s="75"/>
      <c r="H10" s="75"/>
      <c r="I10" s="75"/>
      <c r="J10" s="9"/>
      <c r="K10" s="9"/>
      <c r="L10" s="12"/>
    </row>
    <row r="11" spans="1:12" ht="15.75" customHeight="1" x14ac:dyDescent="0.25">
      <c r="A11" s="9"/>
      <c r="B11" s="24">
        <v>5</v>
      </c>
      <c r="C11" s="74">
        <v>1092</v>
      </c>
      <c r="D11" s="74">
        <v>8473</v>
      </c>
      <c r="E11" s="74">
        <v>6271</v>
      </c>
      <c r="F11" s="75"/>
      <c r="G11" s="75"/>
      <c r="H11" s="75"/>
      <c r="I11" s="75"/>
      <c r="J11" s="9"/>
      <c r="K11" s="9"/>
      <c r="L11" s="12"/>
    </row>
    <row r="12" spans="1:12" ht="15.75" customHeight="1" x14ac:dyDescent="0.25">
      <c r="A12" s="9"/>
      <c r="B12" s="24">
        <v>6</v>
      </c>
      <c r="C12" s="74">
        <v>1513</v>
      </c>
      <c r="D12" s="74">
        <v>4932</v>
      </c>
      <c r="E12" s="75"/>
      <c r="F12" s="75"/>
      <c r="G12" s="75"/>
      <c r="H12" s="75"/>
      <c r="I12" s="75"/>
      <c r="J12" s="9"/>
      <c r="K12" s="9"/>
      <c r="L12" s="12"/>
    </row>
    <row r="13" spans="1:12" ht="15.75" customHeight="1" x14ac:dyDescent="0.25">
      <c r="A13" s="9"/>
      <c r="B13" s="24">
        <v>7</v>
      </c>
      <c r="C13" s="75">
        <v>557</v>
      </c>
      <c r="D13" s="75"/>
      <c r="E13" s="75"/>
      <c r="F13" s="75"/>
      <c r="G13" s="75"/>
      <c r="H13" s="75"/>
      <c r="I13" s="75"/>
      <c r="J13" s="9"/>
      <c r="K13" s="9"/>
      <c r="L13" s="12"/>
    </row>
    <row r="14" spans="1:12" ht="15.75" customHeight="1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12"/>
    </row>
    <row r="15" spans="1:12" ht="15.75" customHeight="1" x14ac:dyDescent="0.25">
      <c r="A15" s="9" t="s">
        <v>85</v>
      </c>
      <c r="B15" s="9"/>
      <c r="C15" s="9"/>
      <c r="D15" s="9"/>
      <c r="E15" s="9"/>
      <c r="F15" s="9"/>
      <c r="G15" s="9"/>
      <c r="H15" s="9"/>
      <c r="I15" s="9"/>
      <c r="J15" s="9"/>
      <c r="K15" s="36"/>
      <c r="L15" s="12"/>
    </row>
    <row r="16" spans="1:12" ht="15.75" customHeight="1" x14ac:dyDescent="0.25">
      <c r="A16" s="9" t="s">
        <v>86</v>
      </c>
      <c r="B16" s="9"/>
      <c r="C16" s="9"/>
      <c r="D16" s="9"/>
      <c r="E16" s="9"/>
      <c r="F16" s="9"/>
      <c r="G16" s="9"/>
      <c r="H16" s="9"/>
      <c r="I16" s="9"/>
      <c r="J16" s="9"/>
      <c r="K16" s="36"/>
      <c r="L16" s="12"/>
    </row>
    <row r="17" spans="1:12" ht="15.75" customHeight="1" x14ac:dyDescent="0.25">
      <c r="A17" s="9"/>
      <c r="B17" s="9"/>
      <c r="C17" s="37"/>
      <c r="D17" s="9"/>
      <c r="E17" s="9"/>
      <c r="F17" s="9"/>
      <c r="G17" s="9"/>
      <c r="H17" s="9"/>
      <c r="I17" s="9"/>
      <c r="J17" s="9"/>
      <c r="K17" s="36"/>
      <c r="L17" s="9"/>
    </row>
    <row r="18" spans="1:12" ht="15.75" customHeight="1" x14ac:dyDescent="0.25">
      <c r="A18" s="9"/>
      <c r="B18" s="76"/>
      <c r="C18" s="24" t="s">
        <v>87</v>
      </c>
      <c r="D18" s="24" t="s">
        <v>88</v>
      </c>
      <c r="E18" s="24" t="s">
        <v>89</v>
      </c>
      <c r="F18" s="24" t="s">
        <v>90</v>
      </c>
      <c r="G18" s="24" t="s">
        <v>91</v>
      </c>
      <c r="H18" s="9"/>
      <c r="I18" s="9"/>
      <c r="J18" s="9"/>
      <c r="K18" s="38"/>
      <c r="L18" s="9"/>
    </row>
    <row r="19" spans="1:12" ht="15.75" customHeight="1" x14ac:dyDescent="0.25">
      <c r="A19" s="9"/>
      <c r="B19" s="77" t="s">
        <v>92</v>
      </c>
      <c r="C19" s="74">
        <v>5892</v>
      </c>
      <c r="D19" s="75">
        <v>-970</v>
      </c>
      <c r="E19" s="74">
        <v>4167</v>
      </c>
      <c r="F19" s="74">
        <v>2662</v>
      </c>
      <c r="G19" s="74">
        <v>48608</v>
      </c>
      <c r="H19" s="9"/>
      <c r="I19" s="9"/>
      <c r="J19" s="9"/>
      <c r="K19" s="38"/>
      <c r="L19" s="9"/>
    </row>
    <row r="20" spans="1:12" ht="15.75" customHeight="1" x14ac:dyDescent="0.25">
      <c r="A20" s="9"/>
      <c r="B20" s="77" t="s">
        <v>93</v>
      </c>
      <c r="C20" s="75">
        <v>-0.18099999999999999</v>
      </c>
      <c r="D20" s="75">
        <v>0.56200000000000006</v>
      </c>
      <c r="E20" s="75">
        <v>-5.8999999999999997E-2</v>
      </c>
      <c r="F20" s="75">
        <v>-1.4E-2</v>
      </c>
      <c r="G20" s="75">
        <v>-3.395</v>
      </c>
      <c r="H20" s="9"/>
      <c r="I20" s="9"/>
      <c r="J20" s="9"/>
      <c r="K20" s="40"/>
      <c r="L20" s="40"/>
    </row>
    <row r="21" spans="1:12" ht="15.75" customHeight="1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36"/>
      <c r="L21" s="36"/>
    </row>
    <row r="22" spans="1:12" ht="15.75" customHeight="1" x14ac:dyDescent="0.25">
      <c r="A22" s="9" t="s">
        <v>94</v>
      </c>
      <c r="B22" s="41"/>
      <c r="C22" s="42"/>
      <c r="D22" s="9"/>
      <c r="E22" s="9"/>
      <c r="F22" s="9"/>
      <c r="G22" s="9"/>
      <c r="H22" s="9"/>
      <c r="I22" s="9"/>
      <c r="J22" s="9"/>
      <c r="K22" s="9"/>
      <c r="L22" s="43"/>
    </row>
    <row r="23" spans="1:12" ht="15.75" customHeight="1" x14ac:dyDescent="0.25">
      <c r="A23" s="9"/>
      <c r="B23" s="41"/>
      <c r="C23" s="42"/>
      <c r="D23" s="9"/>
      <c r="E23" s="9"/>
      <c r="F23" s="9"/>
      <c r="G23" s="9"/>
      <c r="H23" s="9"/>
      <c r="I23" s="9"/>
      <c r="J23" s="9"/>
      <c r="K23" s="9"/>
      <c r="L23" s="12"/>
    </row>
    <row r="24" spans="1:12" ht="15.75" customHeight="1" x14ac:dyDescent="0.25">
      <c r="A24" s="9"/>
      <c r="B24" s="25"/>
      <c r="C24" s="233" t="s">
        <v>9</v>
      </c>
      <c r="D24" s="233"/>
      <c r="E24" s="233"/>
      <c r="F24" s="233"/>
      <c r="G24" s="233"/>
      <c r="H24" s="233"/>
      <c r="I24" s="233"/>
      <c r="J24" s="9"/>
      <c r="K24" s="9"/>
      <c r="L24" s="12"/>
    </row>
    <row r="25" spans="1:12" ht="15.75" customHeight="1" x14ac:dyDescent="0.25">
      <c r="A25" s="9"/>
      <c r="B25" s="25" t="s">
        <v>5</v>
      </c>
      <c r="C25" s="24">
        <v>1</v>
      </c>
      <c r="D25" s="24">
        <v>2</v>
      </c>
      <c r="E25" s="24">
        <v>3</v>
      </c>
      <c r="F25" s="24">
        <v>4</v>
      </c>
      <c r="G25" s="24">
        <v>5</v>
      </c>
      <c r="H25" s="24">
        <v>6</v>
      </c>
      <c r="I25" s="24">
        <v>7</v>
      </c>
      <c r="J25" s="9"/>
      <c r="K25" s="9"/>
      <c r="L25" s="12"/>
    </row>
    <row r="26" spans="1:12" ht="15.75" customHeight="1" x14ac:dyDescent="0.25">
      <c r="A26" s="9"/>
      <c r="B26" s="24">
        <v>1</v>
      </c>
      <c r="C26" s="24" t="s">
        <v>95</v>
      </c>
      <c r="D26" s="74">
        <v>4987</v>
      </c>
      <c r="E26" s="74">
        <v>3674</v>
      </c>
      <c r="F26" s="74">
        <v>3518</v>
      </c>
      <c r="G26" s="74">
        <v>2496</v>
      </c>
      <c r="H26" s="74">
        <v>2642</v>
      </c>
      <c r="I26" s="24" t="s">
        <v>95</v>
      </c>
      <c r="J26" s="9"/>
      <c r="K26" s="9"/>
      <c r="L26" s="12"/>
    </row>
    <row r="27" spans="1:12" ht="15.75" customHeight="1" x14ac:dyDescent="0.25">
      <c r="A27" s="9"/>
      <c r="B27" s="24">
        <v>2</v>
      </c>
      <c r="C27" s="24" t="s">
        <v>95</v>
      </c>
      <c r="D27" s="74">
        <v>5873</v>
      </c>
      <c r="E27" s="74">
        <v>1437</v>
      </c>
      <c r="F27" s="74">
        <v>3846</v>
      </c>
      <c r="G27" s="74">
        <v>2512</v>
      </c>
      <c r="H27" s="74">
        <v>1817</v>
      </c>
      <c r="I27" s="75"/>
      <c r="J27" s="9"/>
      <c r="K27" s="9"/>
      <c r="L27" s="12"/>
    </row>
    <row r="28" spans="1:12" ht="15.75" customHeight="1" x14ac:dyDescent="0.25">
      <c r="A28" s="9"/>
      <c r="B28" s="24">
        <v>3</v>
      </c>
      <c r="C28" s="24" t="s">
        <v>95</v>
      </c>
      <c r="D28" s="74">
        <v>5277</v>
      </c>
      <c r="E28" s="74">
        <v>4080</v>
      </c>
      <c r="F28" s="74">
        <v>3342</v>
      </c>
      <c r="G28" s="74">
        <v>2435</v>
      </c>
      <c r="H28" s="75"/>
      <c r="I28" s="75"/>
      <c r="J28" s="9"/>
      <c r="K28" s="9"/>
      <c r="L28" s="12"/>
    </row>
    <row r="29" spans="1:12" ht="15.75" customHeight="1" x14ac:dyDescent="0.25">
      <c r="A29" s="9"/>
      <c r="B29" s="24">
        <v>4</v>
      </c>
      <c r="C29" s="24" t="s">
        <v>95</v>
      </c>
      <c r="D29" s="74">
        <v>4871</v>
      </c>
      <c r="E29" s="74">
        <v>5519</v>
      </c>
      <c r="F29" s="74">
        <v>3229</v>
      </c>
      <c r="G29" s="75"/>
      <c r="H29" s="75"/>
      <c r="I29" s="75"/>
      <c r="J29" s="9"/>
      <c r="K29" s="9"/>
      <c r="L29" s="12"/>
    </row>
    <row r="30" spans="1:12" ht="15.75" customHeight="1" x14ac:dyDescent="0.25">
      <c r="A30" s="9"/>
      <c r="B30" s="24">
        <v>5</v>
      </c>
      <c r="C30" s="24" t="s">
        <v>95</v>
      </c>
      <c r="D30" s="74">
        <v>5695</v>
      </c>
      <c r="E30" s="74">
        <v>4402</v>
      </c>
      <c r="F30" s="75"/>
      <c r="G30" s="75"/>
      <c r="H30" s="75"/>
      <c r="I30" s="75"/>
      <c r="J30" s="9"/>
      <c r="K30" s="9"/>
      <c r="L30" s="12"/>
    </row>
    <row r="31" spans="1:12" ht="15.75" customHeight="1" x14ac:dyDescent="0.25">
      <c r="A31" s="9"/>
      <c r="B31" s="24">
        <v>6</v>
      </c>
      <c r="C31" s="24" t="s">
        <v>95</v>
      </c>
      <c r="D31" s="74">
        <v>5619</v>
      </c>
      <c r="E31" s="75"/>
      <c r="F31" s="75"/>
      <c r="G31" s="75"/>
      <c r="H31" s="75"/>
      <c r="I31" s="75"/>
      <c r="J31" s="9"/>
      <c r="K31" s="9"/>
      <c r="L31" s="12"/>
    </row>
    <row r="32" spans="1:12" ht="15.75" customHeight="1" x14ac:dyDescent="0.25">
      <c r="A32" s="9"/>
      <c r="B32" s="24">
        <v>7</v>
      </c>
      <c r="C32" s="24" t="s">
        <v>95</v>
      </c>
      <c r="D32" s="75"/>
      <c r="E32" s="75"/>
      <c r="F32" s="75"/>
      <c r="G32" s="75"/>
      <c r="H32" s="75"/>
      <c r="I32" s="75"/>
      <c r="J32" s="9"/>
      <c r="K32" s="9"/>
      <c r="L32" s="12"/>
    </row>
    <row r="33" spans="1:44" ht="15.75" customHeight="1" x14ac:dyDescent="0.25">
      <c r="A33" s="9"/>
      <c r="B33" s="15"/>
      <c r="C33" s="15"/>
      <c r="D33" s="73"/>
      <c r="E33" s="73"/>
      <c r="F33" s="73"/>
      <c r="G33" s="73"/>
      <c r="H33" s="73"/>
      <c r="I33" s="73"/>
      <c r="J33" s="9"/>
      <c r="K33" s="9"/>
      <c r="L33" s="12"/>
    </row>
    <row r="34" spans="1:44" ht="15.75" customHeight="1" x14ac:dyDescent="0.25">
      <c r="A34" s="3" t="s">
        <v>45</v>
      </c>
      <c r="B34" s="3" t="s">
        <v>96</v>
      </c>
      <c r="C34" s="3"/>
      <c r="D34" s="3"/>
      <c r="E34" s="3"/>
      <c r="F34" s="3"/>
      <c r="G34" s="47"/>
      <c r="H34" s="47"/>
      <c r="I34" s="47"/>
      <c r="J34" s="47"/>
      <c r="K34" s="47"/>
      <c r="L34" s="48"/>
    </row>
    <row r="35" spans="1:44" ht="15.75" customHeight="1" x14ac:dyDescent="0.25">
      <c r="A35" s="11"/>
      <c r="B35" s="11" t="s">
        <v>46</v>
      </c>
      <c r="C35" s="11"/>
      <c r="D35" s="10"/>
      <c r="E35" s="10"/>
      <c r="F35" s="10"/>
      <c r="G35" s="10"/>
      <c r="H35" s="3"/>
      <c r="I35" s="3"/>
      <c r="J35" s="1"/>
      <c r="K35" s="47"/>
      <c r="L35" s="48"/>
    </row>
    <row r="36" spans="1:44" ht="15.75" customHeight="1" x14ac:dyDescent="0.25">
      <c r="A36"/>
      <c r="B36"/>
      <c r="C36"/>
      <c r="D36"/>
      <c r="E36"/>
      <c r="F36"/>
      <c r="G36"/>
      <c r="H36"/>
      <c r="I36"/>
      <c r="J36"/>
      <c r="K36"/>
      <c r="L36"/>
    </row>
    <row r="37" spans="1:44" x14ac:dyDescent="0.25">
      <c r="A37"/>
      <c r="B37" s="122" t="s">
        <v>207</v>
      </c>
      <c r="C37" s="121" cm="1">
        <f t="array" ref="C37">SUMPRODUCT($D$7:$H$12-D26:H31,$D$7:$H$12-D26:H31)</f>
        <v>38402687</v>
      </c>
      <c r="D37"/>
      <c r="E37"/>
      <c r="F37"/>
      <c r="G37"/>
      <c r="H37"/>
      <c r="I37"/>
      <c r="J37"/>
      <c r="K37"/>
      <c r="L37"/>
    </row>
    <row r="38" spans="1:44" ht="15.75" customHeight="1" x14ac:dyDescent="0.25">
      <c r="A38"/>
      <c r="B38"/>
      <c r="C38"/>
      <c r="D38"/>
      <c r="E38"/>
      <c r="F38"/>
      <c r="G38"/>
      <c r="H38"/>
      <c r="I38"/>
      <c r="J38"/>
      <c r="K38"/>
      <c r="L38"/>
    </row>
    <row r="39" spans="1:44" ht="15.75" customHeight="1" x14ac:dyDescent="0.25">
      <c r="A39" s="3" t="s">
        <v>97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44" ht="15.75" customHeight="1" x14ac:dyDescent="0.25">
      <c r="A40" s="78" t="s">
        <v>98</v>
      </c>
      <c r="B40" s="3" t="s">
        <v>173</v>
      </c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44" ht="15.75" customHeight="1" x14ac:dyDescent="0.25">
      <c r="A41" s="78" t="s">
        <v>99</v>
      </c>
      <c r="B41" s="3" t="s">
        <v>174</v>
      </c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44" ht="15.75" customHeight="1" x14ac:dyDescent="0.25">
      <c r="A42" s="78" t="s">
        <v>100</v>
      </c>
      <c r="B42" s="3" t="s">
        <v>175</v>
      </c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44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1:44" ht="15.75" customHeight="1" x14ac:dyDescent="0.25">
      <c r="A44" s="3" t="s">
        <v>0</v>
      </c>
      <c r="B44" s="3" t="s">
        <v>101</v>
      </c>
      <c r="C44" s="3"/>
      <c r="D44" s="3"/>
      <c r="E44" s="3"/>
      <c r="F44" s="3"/>
      <c r="G44" s="47"/>
      <c r="H44" s="47"/>
      <c r="I44" s="47"/>
      <c r="J44" s="47"/>
      <c r="K44" s="47"/>
      <c r="L44" s="48"/>
    </row>
    <row r="45" spans="1:44" ht="15.75" customHeight="1" x14ac:dyDescent="0.25">
      <c r="A45" s="11"/>
      <c r="B45" s="11" t="s">
        <v>46</v>
      </c>
      <c r="C45" s="11"/>
      <c r="D45" s="10"/>
      <c r="E45" s="10"/>
      <c r="F45" s="10"/>
      <c r="G45" s="10"/>
      <c r="H45" s="3"/>
      <c r="I45" s="3"/>
      <c r="J45" s="1"/>
      <c r="K45" s="47"/>
      <c r="L45" s="48"/>
    </row>
    <row r="46" spans="1:44" ht="15.75" customHeight="1" x14ac:dyDescent="0.25">
      <c r="A46" s="108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</row>
    <row r="47" spans="1:44" ht="15.75" customHeight="1" x14ac:dyDescent="0.25">
      <c r="C47" s="108"/>
      <c r="D47" s="158"/>
      <c r="E47" s="234" t="s">
        <v>208</v>
      </c>
      <c r="F47" s="234"/>
      <c r="G47" s="234"/>
      <c r="H47" s="234"/>
      <c r="I47" s="234"/>
      <c r="J47" s="234"/>
      <c r="K47" s="234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08"/>
      <c r="AG47" s="108"/>
      <c r="AH47" s="108"/>
      <c r="AI47" s="108"/>
      <c r="AJ47" s="108"/>
      <c r="AK47" s="108"/>
      <c r="AL47" s="108"/>
      <c r="AM47" s="108"/>
      <c r="AN47" s="108"/>
      <c r="AO47" s="108"/>
      <c r="AP47" s="108"/>
      <c r="AQ47" s="108"/>
      <c r="AR47" s="108"/>
    </row>
    <row r="48" spans="1:44" ht="15.75" customHeight="1" x14ac:dyDescent="0.25">
      <c r="C48" s="108"/>
      <c r="D48" s="159" t="s">
        <v>5</v>
      </c>
      <c r="E48" s="159">
        <v>1</v>
      </c>
      <c r="F48" s="159">
        <v>2</v>
      </c>
      <c r="G48" s="159">
        <v>3</v>
      </c>
      <c r="H48" s="159">
        <v>4</v>
      </c>
      <c r="I48" s="159">
        <v>5</v>
      </c>
      <c r="J48" s="159">
        <v>6</v>
      </c>
      <c r="K48" s="159">
        <v>7</v>
      </c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8"/>
      <c r="AA48" s="108"/>
      <c r="AB48" s="108"/>
      <c r="AC48" s="108"/>
      <c r="AD48" s="108"/>
      <c r="AE48" s="108"/>
      <c r="AF48" s="108"/>
      <c r="AG48" s="108"/>
      <c r="AH48" s="108"/>
      <c r="AI48" s="108"/>
      <c r="AJ48" s="108"/>
      <c r="AK48" s="108"/>
      <c r="AL48" s="108"/>
      <c r="AM48" s="108"/>
      <c r="AN48" s="108"/>
      <c r="AO48" s="108"/>
      <c r="AP48" s="108"/>
      <c r="AQ48" s="108"/>
      <c r="AR48" s="108"/>
    </row>
    <row r="49" spans="3:44" ht="15.75" customHeight="1" x14ac:dyDescent="0.25">
      <c r="C49" s="108"/>
      <c r="D49" s="159">
        <v>1</v>
      </c>
      <c r="E49" s="160">
        <f>C7</f>
        <v>5012</v>
      </c>
      <c r="F49" s="160">
        <f t="shared" ref="F49:K49" si="0">D7+E49</f>
        <v>8269</v>
      </c>
      <c r="G49" s="160">
        <f t="shared" si="0"/>
        <v>10907</v>
      </c>
      <c r="H49" s="160">
        <f t="shared" si="0"/>
        <v>11805</v>
      </c>
      <c r="I49" s="160">
        <f t="shared" si="0"/>
        <v>13539</v>
      </c>
      <c r="J49" s="160">
        <f t="shared" si="0"/>
        <v>16181</v>
      </c>
      <c r="K49" s="160">
        <f t="shared" si="0"/>
        <v>18009</v>
      </c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  <c r="AE49" s="108"/>
      <c r="AF49" s="108"/>
      <c r="AG49" s="108"/>
      <c r="AH49" s="108"/>
      <c r="AI49" s="108"/>
      <c r="AJ49" s="108"/>
      <c r="AK49" s="108"/>
      <c r="AL49" s="108"/>
      <c r="AM49" s="108"/>
      <c r="AN49" s="108"/>
      <c r="AO49" s="108"/>
      <c r="AP49" s="108"/>
      <c r="AQ49" s="108"/>
      <c r="AR49" s="108"/>
    </row>
    <row r="50" spans="3:44" ht="15.75" customHeight="1" x14ac:dyDescent="0.25">
      <c r="C50" s="108"/>
      <c r="D50" s="159">
        <v>2</v>
      </c>
      <c r="E50" s="160">
        <f t="shared" ref="E50:E55" si="1">C8</f>
        <v>106</v>
      </c>
      <c r="F50" s="160">
        <f>D8+E50</f>
        <v>4285</v>
      </c>
      <c r="G50" s="160">
        <f>E8+F50</f>
        <v>5396</v>
      </c>
      <c r="H50" s="160">
        <f>F8+G50</f>
        <v>10666</v>
      </c>
      <c r="I50" s="160">
        <f>G8+H50</f>
        <v>13782</v>
      </c>
      <c r="J50" s="160">
        <f>H8+I50</f>
        <v>15599</v>
      </c>
      <c r="K50" s="161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08"/>
      <c r="AG50" s="108"/>
      <c r="AH50" s="108"/>
      <c r="AI50" s="108"/>
      <c r="AJ50" s="108"/>
      <c r="AK50" s="108"/>
      <c r="AL50" s="108"/>
      <c r="AM50" s="108"/>
      <c r="AN50" s="108"/>
      <c r="AO50" s="108"/>
      <c r="AP50" s="108"/>
      <c r="AQ50" s="108"/>
      <c r="AR50" s="108"/>
    </row>
    <row r="51" spans="3:44" ht="15.75" customHeight="1" x14ac:dyDescent="0.25">
      <c r="C51" s="108"/>
      <c r="D51" s="159">
        <v>3</v>
      </c>
      <c r="E51" s="160">
        <f t="shared" si="1"/>
        <v>3410</v>
      </c>
      <c r="F51" s="160">
        <f>D9+E51</f>
        <v>8992</v>
      </c>
      <c r="G51" s="160">
        <f>E9+F51</f>
        <v>13873</v>
      </c>
      <c r="H51" s="160">
        <f>F9+G51</f>
        <v>16141</v>
      </c>
      <c r="I51" s="160">
        <f>G9+H51</f>
        <v>18735</v>
      </c>
      <c r="J51" s="161"/>
      <c r="K51" s="161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8"/>
      <c r="AA51" s="108"/>
      <c r="AB51" s="108"/>
      <c r="AC51" s="108"/>
      <c r="AD51" s="108"/>
      <c r="AE51" s="108"/>
      <c r="AF51" s="108"/>
      <c r="AG51" s="108"/>
      <c r="AH51" s="108"/>
      <c r="AI51" s="108"/>
      <c r="AJ51" s="108"/>
      <c r="AK51" s="108"/>
      <c r="AL51" s="108"/>
      <c r="AM51" s="108"/>
      <c r="AN51" s="108"/>
      <c r="AO51" s="108"/>
      <c r="AP51" s="108"/>
      <c r="AQ51" s="108"/>
      <c r="AR51" s="108"/>
    </row>
    <row r="52" spans="3:44" ht="15.75" customHeight="1" x14ac:dyDescent="0.25">
      <c r="C52" s="108"/>
      <c r="D52" s="159">
        <v>4</v>
      </c>
      <c r="E52" s="160">
        <f t="shared" si="1"/>
        <v>5655</v>
      </c>
      <c r="F52" s="160">
        <f>D10+E52</f>
        <v>11555</v>
      </c>
      <c r="G52" s="160">
        <f>E10+F52</f>
        <v>15766</v>
      </c>
      <c r="H52" s="160">
        <f>F10+G52</f>
        <v>21266</v>
      </c>
      <c r="I52" s="161"/>
      <c r="J52" s="161"/>
      <c r="K52" s="161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08"/>
      <c r="AG52" s="108"/>
      <c r="AH52" s="108"/>
      <c r="AI52" s="108"/>
      <c r="AJ52" s="108"/>
      <c r="AK52" s="108"/>
      <c r="AL52" s="108"/>
      <c r="AM52" s="108"/>
      <c r="AN52" s="108"/>
      <c r="AO52" s="108"/>
      <c r="AP52" s="108"/>
      <c r="AQ52" s="108"/>
      <c r="AR52" s="108"/>
    </row>
    <row r="53" spans="3:44" ht="15.75" customHeight="1" x14ac:dyDescent="0.25">
      <c r="C53" s="108"/>
      <c r="D53" s="159">
        <v>5</v>
      </c>
      <c r="E53" s="160">
        <f t="shared" si="1"/>
        <v>1092</v>
      </c>
      <c r="F53" s="160">
        <f>D11+E53</f>
        <v>9565</v>
      </c>
      <c r="G53" s="160">
        <f>E11+F53</f>
        <v>15836</v>
      </c>
      <c r="H53" s="161"/>
      <c r="I53" s="161"/>
      <c r="J53" s="161"/>
      <c r="K53" s="161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08"/>
      <c r="AG53" s="108"/>
      <c r="AH53" s="108"/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</row>
    <row r="54" spans="3:44" ht="15.75" customHeight="1" x14ac:dyDescent="0.25">
      <c r="C54" s="108"/>
      <c r="D54" s="159">
        <v>6</v>
      </c>
      <c r="E54" s="160">
        <f t="shared" si="1"/>
        <v>1513</v>
      </c>
      <c r="F54" s="160">
        <f>D12+E54</f>
        <v>6445</v>
      </c>
      <c r="G54" s="161"/>
      <c r="H54" s="161"/>
      <c r="I54" s="161"/>
      <c r="J54" s="161"/>
      <c r="K54" s="161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  <c r="AA54" s="108"/>
      <c r="AB54" s="108"/>
      <c r="AC54" s="108"/>
      <c r="AD54" s="108"/>
      <c r="AE54" s="108"/>
      <c r="AF54" s="108"/>
      <c r="AG54" s="108"/>
      <c r="AH54" s="108"/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</row>
    <row r="55" spans="3:44" ht="15.75" customHeight="1" x14ac:dyDescent="0.25">
      <c r="C55" s="108"/>
      <c r="D55" s="159">
        <v>7</v>
      </c>
      <c r="E55" s="160">
        <f t="shared" si="1"/>
        <v>557</v>
      </c>
      <c r="F55" s="161"/>
      <c r="G55" s="161"/>
      <c r="H55" s="161"/>
      <c r="I55" s="161"/>
      <c r="J55" s="161"/>
      <c r="K55" s="161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8"/>
      <c r="AB55" s="108"/>
      <c r="AC55" s="108"/>
      <c r="AD55" s="108"/>
      <c r="AE55" s="108"/>
      <c r="AF55" s="108"/>
      <c r="AG55" s="108"/>
      <c r="AH55" s="108"/>
      <c r="AI55" s="108"/>
      <c r="AJ55" s="108"/>
      <c r="AK55" s="108"/>
      <c r="AL55" s="108"/>
      <c r="AM55" s="108"/>
      <c r="AN55" s="108"/>
      <c r="AO55" s="108"/>
      <c r="AP55" s="108"/>
      <c r="AQ55" s="108"/>
      <c r="AR55" s="108"/>
    </row>
    <row r="56" spans="3:44" ht="15.75" customHeight="1" x14ac:dyDescent="0.25">
      <c r="C56" s="108"/>
      <c r="D56" s="148"/>
      <c r="E56" s="147"/>
      <c r="F56" s="147"/>
      <c r="G56" s="147"/>
      <c r="H56" s="147"/>
      <c r="I56" s="147"/>
      <c r="J56" s="147"/>
      <c r="K56" s="149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</row>
    <row r="57" spans="3:44" ht="15.75" customHeight="1" x14ac:dyDescent="0.25">
      <c r="C57" s="108"/>
      <c r="D57" s="150" t="s">
        <v>209</v>
      </c>
      <c r="E57" s="151"/>
      <c r="F57" s="145" t="s">
        <v>87</v>
      </c>
      <c r="G57" s="145" t="s">
        <v>88</v>
      </c>
      <c r="H57" s="145" t="s">
        <v>89</v>
      </c>
      <c r="I57" s="145" t="s">
        <v>90</v>
      </c>
      <c r="J57" s="145" t="s">
        <v>91</v>
      </c>
      <c r="K57" s="108"/>
      <c r="L57" s="108"/>
      <c r="M57" s="150" t="s">
        <v>210</v>
      </c>
      <c r="N57" s="151"/>
      <c r="O57" s="145" t="s">
        <v>87</v>
      </c>
      <c r="P57" s="145" t="s">
        <v>88</v>
      </c>
      <c r="Q57" s="145" t="s">
        <v>89</v>
      </c>
      <c r="R57" s="145" t="s">
        <v>90</v>
      </c>
      <c r="S57" s="145" t="s">
        <v>91</v>
      </c>
      <c r="T57" s="108"/>
      <c r="U57" s="108"/>
      <c r="V57" s="150" t="s">
        <v>211</v>
      </c>
      <c r="W57" s="151"/>
      <c r="X57" s="145" t="s">
        <v>87</v>
      </c>
      <c r="Y57" s="145" t="s">
        <v>88</v>
      </c>
      <c r="Z57" s="145" t="s">
        <v>89</v>
      </c>
      <c r="AA57" s="145" t="s">
        <v>90</v>
      </c>
      <c r="AB57" s="145" t="s">
        <v>91</v>
      </c>
      <c r="AC57" s="108"/>
      <c r="AD57" s="108"/>
      <c r="AE57" s="108"/>
      <c r="AF57" s="108"/>
      <c r="AG57" s="108"/>
      <c r="AH57" s="108"/>
      <c r="AI57" s="108"/>
      <c r="AJ57" s="108"/>
      <c r="AK57" s="108"/>
      <c r="AL57" s="108"/>
      <c r="AM57" s="108"/>
      <c r="AN57" s="108"/>
      <c r="AO57" s="108"/>
      <c r="AP57" s="108"/>
      <c r="AQ57" s="108"/>
      <c r="AR57" s="108"/>
    </row>
    <row r="58" spans="3:44" ht="15.75" customHeight="1" x14ac:dyDescent="0.25">
      <c r="C58" s="108"/>
      <c r="D58"/>
      <c r="E58" s="152" t="s">
        <v>92</v>
      </c>
      <c r="F58" s="146">
        <f>AVERAGE(D7:D12)</f>
        <v>5387.166666666667</v>
      </c>
      <c r="G58" s="146">
        <f>AVERAGE(E7:E12)</f>
        <v>3822.4</v>
      </c>
      <c r="H58" s="146">
        <f>AVERAGE(F7:F12)</f>
        <v>3484</v>
      </c>
      <c r="I58" s="146">
        <f>AVERAGE(G7:G12)</f>
        <v>2481.3333333333335</v>
      </c>
      <c r="J58" s="146">
        <f>AVERAGE(H7:H12)</f>
        <v>2229.5</v>
      </c>
      <c r="K58" s="108"/>
      <c r="L58" s="108"/>
      <c r="N58" s="152" t="s">
        <v>92</v>
      </c>
      <c r="O58" s="146"/>
      <c r="P58" s="146"/>
      <c r="Q58" s="146"/>
      <c r="R58" s="146"/>
      <c r="S58" s="146"/>
      <c r="T58" s="108"/>
      <c r="U58" s="108"/>
      <c r="W58" s="152" t="s">
        <v>92</v>
      </c>
      <c r="X58" s="146"/>
      <c r="Y58" s="146"/>
      <c r="Z58" s="146"/>
      <c r="AA58" s="146"/>
      <c r="AB58" s="146"/>
      <c r="AC58" s="108"/>
      <c r="AD58" s="108"/>
      <c r="AE58" s="108"/>
      <c r="AF58" s="108"/>
      <c r="AG58" s="108"/>
      <c r="AH58" s="108"/>
      <c r="AI58" s="108"/>
      <c r="AJ58" s="108"/>
      <c r="AK58" s="108"/>
      <c r="AL58" s="108"/>
      <c r="AM58" s="108"/>
      <c r="AN58" s="108"/>
      <c r="AO58" s="108"/>
      <c r="AP58" s="108"/>
      <c r="AQ58" s="108"/>
      <c r="AR58" s="108"/>
    </row>
    <row r="59" spans="3:44" ht="15.75" customHeight="1" x14ac:dyDescent="0.25">
      <c r="C59" s="108"/>
      <c r="D59" s="108"/>
      <c r="E59" s="152" t="s">
        <v>93</v>
      </c>
      <c r="F59" s="147"/>
      <c r="G59" s="147"/>
      <c r="H59" s="147"/>
      <c r="I59" s="147"/>
      <c r="J59" s="147"/>
      <c r="K59" s="108"/>
      <c r="L59" s="108"/>
      <c r="M59" s="108"/>
      <c r="N59" s="152" t="s">
        <v>93</v>
      </c>
      <c r="O59" s="153">
        <f>SUMPRODUCT(E49:E54,D7:D12)/SUMPRODUCT(E49:E54,E49:E54)</f>
        <v>1.1891532248249097</v>
      </c>
      <c r="P59" s="153">
        <f>SUMPRODUCT(F49:F53,E7:E11)/SUMPRODUCT(F49:F53,F49:F53)</f>
        <v>0.45619974126396551</v>
      </c>
      <c r="Q59" s="153">
        <f>SUMPRODUCT(G49:G52,F7:F10)/SUMPRODUCT(G49:G52,G49:G52)</f>
        <v>0.26550107633367048</v>
      </c>
      <c r="R59" s="153">
        <f>SUMPRODUCT(H49:H51,G7:G9)/SUMPRODUCT(H49:H51,H49:H51)</f>
        <v>0.18606879359454215</v>
      </c>
      <c r="S59" s="153">
        <f>SUMPRODUCT(I49:I50,H7:H8)/SUMPRODUCT(I49:I50,I49:I50)</f>
        <v>0.16292632423567013</v>
      </c>
      <c r="T59" s="108"/>
      <c r="U59" s="108"/>
      <c r="V59" s="108"/>
      <c r="W59" s="152" t="s">
        <v>93</v>
      </c>
      <c r="X59" s="153">
        <f>SUM(D7:D12)/SUM(E49:E54)</f>
        <v>1.9253633547772218</v>
      </c>
      <c r="Y59" s="153">
        <f>SUM(E7:E11)/SUM(F49:F53)</f>
        <v>0.44794449913279893</v>
      </c>
      <c r="Z59" s="153">
        <f>SUM(F7:F10)/SUM(G49:G52)</f>
        <v>0.30333899264289754</v>
      </c>
      <c r="AA59" s="153">
        <f>SUM(G7:G9)/SUM(H49:H51)</f>
        <v>0.19278980627784109</v>
      </c>
      <c r="AB59" s="153">
        <f>SUM(H7:H8)/SUM(I49:I50)</f>
        <v>0.16320778888034845</v>
      </c>
      <c r="AC59" s="108"/>
      <c r="AD59" s="108"/>
      <c r="AE59" s="108"/>
      <c r="AF59" s="108"/>
      <c r="AG59" s="108"/>
      <c r="AH59" s="108"/>
      <c r="AI59" s="108"/>
      <c r="AJ59" s="108"/>
      <c r="AK59" s="108"/>
      <c r="AL59" s="108"/>
      <c r="AM59" s="108"/>
      <c r="AN59" s="108"/>
      <c r="AO59" s="108"/>
      <c r="AP59" s="108"/>
      <c r="AQ59" s="108"/>
      <c r="AR59" s="108"/>
    </row>
    <row r="60" spans="3:44" ht="15.75" customHeight="1" x14ac:dyDescent="0.25">
      <c r="C60" s="107"/>
      <c r="D60" s="120" t="str">
        <f>D57</f>
        <v>MOD (i)</v>
      </c>
      <c r="E60" s="154"/>
      <c r="F60" s="155"/>
      <c r="G60" s="155"/>
      <c r="H60" s="155"/>
      <c r="I60" s="155"/>
      <c r="J60" s="155"/>
      <c r="K60" s="107"/>
      <c r="L60" s="107"/>
      <c r="M60" s="120" t="str">
        <f>M57</f>
        <v>MOD (ii)</v>
      </c>
      <c r="N60" s="154"/>
      <c r="O60" s="155"/>
      <c r="P60" s="155"/>
      <c r="Q60" s="155"/>
      <c r="R60" s="155"/>
      <c r="S60" s="155"/>
      <c r="T60" s="107"/>
      <c r="U60" s="107"/>
      <c r="V60" s="120" t="str">
        <f>V57</f>
        <v>MOD (iii)</v>
      </c>
      <c r="W60" s="154"/>
      <c r="X60" s="155"/>
      <c r="Y60" s="155"/>
      <c r="Z60" s="155"/>
      <c r="AA60" s="155"/>
      <c r="AB60" s="155"/>
      <c r="AC60" s="107"/>
      <c r="AD60" s="107"/>
      <c r="AE60" s="107"/>
      <c r="AF60" s="107"/>
      <c r="AG60" s="107"/>
      <c r="AH60" s="107"/>
      <c r="AI60" s="108"/>
      <c r="AJ60" s="108"/>
      <c r="AK60" s="108"/>
      <c r="AL60" s="108"/>
      <c r="AM60" s="108"/>
      <c r="AN60" s="108"/>
      <c r="AO60" s="108"/>
      <c r="AP60" s="108"/>
      <c r="AQ60" s="108"/>
      <c r="AR60" s="108"/>
    </row>
    <row r="61" spans="3:44" ht="15.75" customHeight="1" x14ac:dyDescent="0.25">
      <c r="C61" s="107"/>
      <c r="D61" s="138"/>
      <c r="E61" s="232" t="s">
        <v>9</v>
      </c>
      <c r="F61" s="232"/>
      <c r="G61" s="232"/>
      <c r="H61" s="232"/>
      <c r="I61" s="232"/>
      <c r="J61" s="232"/>
      <c r="K61" s="232"/>
      <c r="L61" s="122"/>
      <c r="M61" s="138"/>
      <c r="N61" s="232" t="s">
        <v>9</v>
      </c>
      <c r="O61" s="232"/>
      <c r="P61" s="232"/>
      <c r="Q61" s="232"/>
      <c r="R61" s="232"/>
      <c r="S61" s="232"/>
      <c r="T61" s="232"/>
      <c r="U61" s="122"/>
      <c r="V61" s="138"/>
      <c r="W61" s="232" t="s">
        <v>9</v>
      </c>
      <c r="X61" s="232"/>
      <c r="Y61" s="232"/>
      <c r="Z61" s="232"/>
      <c r="AA61" s="232"/>
      <c r="AB61" s="232"/>
      <c r="AC61" s="232"/>
      <c r="AD61" s="107"/>
      <c r="AE61" s="107"/>
      <c r="AF61" s="107"/>
      <c r="AG61" s="107"/>
      <c r="AH61" s="107"/>
      <c r="AI61" s="108"/>
      <c r="AJ61" s="108"/>
      <c r="AK61" s="108"/>
      <c r="AL61" s="108"/>
      <c r="AM61" s="108"/>
      <c r="AN61" s="108"/>
      <c r="AO61" s="108"/>
      <c r="AP61" s="108"/>
      <c r="AQ61" s="108"/>
      <c r="AR61" s="108"/>
    </row>
    <row r="62" spans="3:44" ht="15.75" customHeight="1" x14ac:dyDescent="0.25">
      <c r="C62" s="107"/>
      <c r="D62" s="213" t="s">
        <v>5</v>
      </c>
      <c r="E62" s="213">
        <v>1</v>
      </c>
      <c r="F62" s="213">
        <v>2</v>
      </c>
      <c r="G62" s="213">
        <v>3</v>
      </c>
      <c r="H62" s="213">
        <v>4</v>
      </c>
      <c r="I62" s="213">
        <v>5</v>
      </c>
      <c r="J62" s="213">
        <v>6</v>
      </c>
      <c r="K62" s="213">
        <v>7</v>
      </c>
      <c r="L62" s="122"/>
      <c r="M62" s="213" t="s">
        <v>5</v>
      </c>
      <c r="N62" s="213">
        <v>1</v>
      </c>
      <c r="O62" s="213">
        <v>2</v>
      </c>
      <c r="P62" s="213">
        <v>3</v>
      </c>
      <c r="Q62" s="213">
        <v>4</v>
      </c>
      <c r="R62" s="213">
        <v>5</v>
      </c>
      <c r="S62" s="213">
        <v>6</v>
      </c>
      <c r="T62" s="213">
        <v>7</v>
      </c>
      <c r="U62" s="122"/>
      <c r="V62" s="213" t="s">
        <v>5</v>
      </c>
      <c r="W62" s="213">
        <v>1</v>
      </c>
      <c r="X62" s="213">
        <v>2</v>
      </c>
      <c r="Y62" s="213">
        <v>3</v>
      </c>
      <c r="Z62" s="213">
        <v>4</v>
      </c>
      <c r="AA62" s="213">
        <v>5</v>
      </c>
      <c r="AB62" s="213">
        <v>6</v>
      </c>
      <c r="AC62" s="213">
        <v>7</v>
      </c>
      <c r="AD62" s="107"/>
      <c r="AE62" s="107"/>
      <c r="AF62" s="107"/>
      <c r="AG62" s="107"/>
      <c r="AH62" s="107"/>
      <c r="AI62" s="108"/>
      <c r="AJ62" s="108"/>
      <c r="AK62" s="108"/>
      <c r="AL62" s="108"/>
      <c r="AM62" s="108"/>
      <c r="AN62" s="108"/>
      <c r="AO62" s="108"/>
      <c r="AP62" s="108"/>
      <c r="AQ62" s="108"/>
      <c r="AR62" s="108"/>
    </row>
    <row r="63" spans="3:44" ht="15.75" customHeight="1" x14ac:dyDescent="0.25">
      <c r="C63" s="107"/>
      <c r="D63" s="213">
        <v>1</v>
      </c>
      <c r="E63" s="214"/>
      <c r="F63" s="215">
        <f t="shared" ref="F63:J64" si="2">F$58</f>
        <v>5387.166666666667</v>
      </c>
      <c r="G63" s="215">
        <f t="shared" si="2"/>
        <v>3822.4</v>
      </c>
      <c r="H63" s="215">
        <f t="shared" si="2"/>
        <v>3484</v>
      </c>
      <c r="I63" s="215">
        <f t="shared" si="2"/>
        <v>2481.3333333333335</v>
      </c>
      <c r="J63" s="215">
        <f t="shared" si="2"/>
        <v>2229.5</v>
      </c>
      <c r="K63" s="214"/>
      <c r="L63" s="122"/>
      <c r="M63" s="213">
        <v>1</v>
      </c>
      <c r="N63" s="214"/>
      <c r="O63" s="215">
        <f t="shared" ref="O63:O68" si="3">O$59*E49</f>
        <v>5960.0359628224478</v>
      </c>
      <c r="P63" s="215">
        <f t="shared" ref="P63:S63" si="4">P$59*F49</f>
        <v>3772.3156605117306</v>
      </c>
      <c r="Q63" s="215">
        <f t="shared" si="4"/>
        <v>2895.8202395713438</v>
      </c>
      <c r="R63" s="215">
        <f t="shared" si="4"/>
        <v>2196.5421083835699</v>
      </c>
      <c r="S63" s="215">
        <f t="shared" si="4"/>
        <v>2205.8595038267381</v>
      </c>
      <c r="T63" s="214"/>
      <c r="U63" s="122"/>
      <c r="V63" s="213">
        <v>1</v>
      </c>
      <c r="W63" s="214"/>
      <c r="X63" s="215">
        <f>X$59*E49</f>
        <v>9649.9211341434348</v>
      </c>
      <c r="Y63" s="215">
        <f>Y$59*F49</f>
        <v>3704.0530633291146</v>
      </c>
      <c r="Z63" s="215">
        <f>Z$59*G49</f>
        <v>3308.5183927560834</v>
      </c>
      <c r="AA63" s="215">
        <f>AA$59*H49</f>
        <v>2275.8836631099139</v>
      </c>
      <c r="AB63" s="215">
        <f>AB$59*I49</f>
        <v>2209.6702536510379</v>
      </c>
      <c r="AC63" s="215"/>
      <c r="AD63" s="107"/>
      <c r="AE63" s="107"/>
      <c r="AF63" s="107"/>
      <c r="AG63" s="107"/>
      <c r="AH63" s="107"/>
      <c r="AI63" s="108"/>
      <c r="AJ63" s="108"/>
      <c r="AK63" s="108"/>
      <c r="AL63" s="108"/>
      <c r="AM63" s="108"/>
      <c r="AN63" s="108"/>
      <c r="AO63" s="108"/>
      <c r="AP63" s="108"/>
      <c r="AQ63" s="108"/>
      <c r="AR63" s="108"/>
    </row>
    <row r="64" spans="3:44" ht="15.75" customHeight="1" x14ac:dyDescent="0.25">
      <c r="C64" s="107"/>
      <c r="D64" s="213">
        <v>2</v>
      </c>
      <c r="E64" s="214"/>
      <c r="F64" s="215">
        <f t="shared" si="2"/>
        <v>5387.166666666667</v>
      </c>
      <c r="G64" s="215">
        <f t="shared" si="2"/>
        <v>3822.4</v>
      </c>
      <c r="H64" s="215">
        <f t="shared" si="2"/>
        <v>3484</v>
      </c>
      <c r="I64" s="215">
        <f t="shared" si="2"/>
        <v>2481.3333333333335</v>
      </c>
      <c r="J64" s="215">
        <f t="shared" si="2"/>
        <v>2229.5</v>
      </c>
      <c r="K64" s="214"/>
      <c r="L64" s="122"/>
      <c r="M64" s="213">
        <v>2</v>
      </c>
      <c r="N64" s="214"/>
      <c r="O64" s="215">
        <f t="shared" si="3"/>
        <v>126.05024183144043</v>
      </c>
      <c r="P64" s="215">
        <f t="shared" ref="P64" si="5">P$59*F50</f>
        <v>1954.8158913160921</v>
      </c>
      <c r="Q64" s="215">
        <f t="shared" ref="Q64" si="6">Q$59*G50</f>
        <v>1432.6438078964859</v>
      </c>
      <c r="R64" s="215">
        <f t="shared" ref="R64" si="7">R$59*H50</f>
        <v>1984.6097524793865</v>
      </c>
      <c r="S64" s="215">
        <f t="shared" ref="S64" si="8">S$59*I50</f>
        <v>2245.4506006160059</v>
      </c>
      <c r="T64" s="214"/>
      <c r="U64" s="122"/>
      <c r="V64" s="213">
        <v>2</v>
      </c>
      <c r="W64" s="214"/>
      <c r="X64" s="215">
        <f t="shared" ref="X64:AB68" si="9">X$59*E50</f>
        <v>204.0885156063855</v>
      </c>
      <c r="Y64" s="215">
        <f t="shared" si="9"/>
        <v>1919.4421787840433</v>
      </c>
      <c r="Z64" s="215">
        <f t="shared" si="9"/>
        <v>1636.8172043010752</v>
      </c>
      <c r="AA64" s="215">
        <f t="shared" si="9"/>
        <v>2056.2960737594531</v>
      </c>
      <c r="AB64" s="215">
        <f t="shared" si="9"/>
        <v>2249.3297463489625</v>
      </c>
      <c r="AC64" s="214"/>
      <c r="AD64" s="107"/>
      <c r="AE64" s="107"/>
      <c r="AF64" s="107"/>
      <c r="AG64" s="107"/>
      <c r="AH64" s="107"/>
      <c r="AI64" s="108"/>
      <c r="AJ64" s="108"/>
      <c r="AK64" s="108"/>
      <c r="AL64" s="108"/>
      <c r="AM64" s="108"/>
      <c r="AN64" s="108"/>
      <c r="AO64" s="108"/>
      <c r="AP64" s="108"/>
      <c r="AQ64" s="108"/>
      <c r="AR64" s="108"/>
    </row>
    <row r="65" spans="1:44" ht="15.75" customHeight="1" x14ac:dyDescent="0.25">
      <c r="C65" s="107"/>
      <c r="D65" s="213">
        <v>3</v>
      </c>
      <c r="E65" s="214"/>
      <c r="F65" s="215">
        <f>F$58</f>
        <v>5387.166666666667</v>
      </c>
      <c r="G65" s="215">
        <f>G$58</f>
        <v>3822.4</v>
      </c>
      <c r="H65" s="215">
        <f>H$58</f>
        <v>3484</v>
      </c>
      <c r="I65" s="215">
        <f>I$58</f>
        <v>2481.3333333333335</v>
      </c>
      <c r="J65" s="214"/>
      <c r="K65" s="214"/>
      <c r="L65" s="122"/>
      <c r="M65" s="213">
        <v>3</v>
      </c>
      <c r="N65" s="214"/>
      <c r="O65" s="215">
        <f t="shared" si="3"/>
        <v>4055.012496652942</v>
      </c>
      <c r="P65" s="215">
        <f t="shared" ref="P65" si="10">P$59*F51</f>
        <v>4102.1480734455781</v>
      </c>
      <c r="Q65" s="215">
        <f t="shared" ref="Q65" si="11">Q$59*G51</f>
        <v>3683.2964319770108</v>
      </c>
      <c r="R65" s="215">
        <f t="shared" ref="R65" si="12">R$59*H51</f>
        <v>3003.336397409505</v>
      </c>
      <c r="S65" s="214"/>
      <c r="T65" s="214"/>
      <c r="U65" s="122"/>
      <c r="V65" s="213">
        <v>3</v>
      </c>
      <c r="W65" s="214"/>
      <c r="X65" s="215">
        <f t="shared" si="9"/>
        <v>6565.4890397903264</v>
      </c>
      <c r="Y65" s="215">
        <f t="shared" si="9"/>
        <v>4027.916936202128</v>
      </c>
      <c r="Z65" s="215">
        <f t="shared" si="9"/>
        <v>4208.2218449349175</v>
      </c>
      <c r="AA65" s="215">
        <f t="shared" si="9"/>
        <v>3111.8202631306331</v>
      </c>
      <c r="AB65" s="214"/>
      <c r="AC65" s="214"/>
      <c r="AD65" s="107"/>
      <c r="AE65" s="107"/>
      <c r="AF65" s="107"/>
      <c r="AG65" s="107"/>
      <c r="AH65" s="107"/>
      <c r="AI65" s="108"/>
      <c r="AJ65" s="108"/>
      <c r="AK65" s="108"/>
      <c r="AL65" s="108"/>
      <c r="AM65" s="108"/>
      <c r="AN65" s="108"/>
      <c r="AO65" s="108"/>
      <c r="AP65" s="108"/>
      <c r="AQ65" s="108"/>
      <c r="AR65" s="108"/>
    </row>
    <row r="66" spans="1:44" ht="15.75" customHeight="1" x14ac:dyDescent="0.25">
      <c r="C66" s="107"/>
      <c r="D66" s="213">
        <v>4</v>
      </c>
      <c r="E66" s="214"/>
      <c r="F66" s="215">
        <f>F$58</f>
        <v>5387.166666666667</v>
      </c>
      <c r="G66" s="215">
        <f>G$58</f>
        <v>3822.4</v>
      </c>
      <c r="H66" s="215">
        <f>H$58</f>
        <v>3484</v>
      </c>
      <c r="I66" s="214"/>
      <c r="J66" s="214"/>
      <c r="K66" s="214"/>
      <c r="L66" s="122"/>
      <c r="M66" s="213">
        <v>4</v>
      </c>
      <c r="N66" s="214"/>
      <c r="O66" s="215">
        <f t="shared" si="3"/>
        <v>6724.6614863848645</v>
      </c>
      <c r="P66" s="215">
        <f t="shared" ref="P66" si="13">P$59*F52</f>
        <v>5271.3880103051215</v>
      </c>
      <c r="Q66" s="215">
        <f t="shared" ref="Q66" si="14">Q$59*G52</f>
        <v>4185.8899694766487</v>
      </c>
      <c r="R66" s="214"/>
      <c r="S66" s="214"/>
      <c r="T66" s="214"/>
      <c r="U66" s="122"/>
      <c r="V66" s="213">
        <v>4</v>
      </c>
      <c r="W66" s="214"/>
      <c r="X66" s="215">
        <f t="shared" si="9"/>
        <v>10887.92977126519</v>
      </c>
      <c r="Y66" s="215">
        <f t="shared" si="9"/>
        <v>5175.9986874794913</v>
      </c>
      <c r="Z66" s="215">
        <f t="shared" si="9"/>
        <v>4782.4425580079223</v>
      </c>
      <c r="AA66" s="214"/>
      <c r="AB66" s="214"/>
      <c r="AC66" s="214"/>
      <c r="AD66" s="107"/>
      <c r="AE66" s="107"/>
      <c r="AF66" s="107"/>
      <c r="AG66" s="107"/>
      <c r="AH66" s="107"/>
      <c r="AI66" s="108"/>
      <c r="AJ66" s="108"/>
      <c r="AK66" s="108"/>
      <c r="AL66" s="108"/>
      <c r="AM66" s="108"/>
      <c r="AN66" s="108"/>
      <c r="AO66" s="108"/>
      <c r="AP66" s="108"/>
      <c r="AQ66" s="108"/>
      <c r="AR66" s="108"/>
    </row>
    <row r="67" spans="1:44" ht="15.75" customHeight="1" x14ac:dyDescent="0.25">
      <c r="C67" s="107"/>
      <c r="D67" s="213">
        <v>5</v>
      </c>
      <c r="E67" s="214"/>
      <c r="F67" s="215">
        <f>F$58</f>
        <v>5387.166666666667</v>
      </c>
      <c r="G67" s="215">
        <f>G$58</f>
        <v>3822.4</v>
      </c>
      <c r="H67" s="214"/>
      <c r="I67" s="214"/>
      <c r="J67" s="214"/>
      <c r="K67" s="214"/>
      <c r="L67" s="122"/>
      <c r="M67" s="213">
        <v>5</v>
      </c>
      <c r="N67" s="214"/>
      <c r="O67" s="215">
        <f t="shared" si="3"/>
        <v>1298.5553215088014</v>
      </c>
      <c r="P67" s="215">
        <f t="shared" ref="P67" si="15">P$59*F53</f>
        <v>4363.5505251898303</v>
      </c>
      <c r="Q67" s="214"/>
      <c r="R67" s="214"/>
      <c r="S67" s="214"/>
      <c r="T67" s="214"/>
      <c r="U67" s="122"/>
      <c r="V67" s="213">
        <v>5</v>
      </c>
      <c r="W67" s="214"/>
      <c r="X67" s="215">
        <f t="shared" si="9"/>
        <v>2102.496783416726</v>
      </c>
      <c r="Y67" s="215">
        <f t="shared" si="9"/>
        <v>4284.5891342052219</v>
      </c>
      <c r="Z67" s="214"/>
      <c r="AA67" s="214"/>
      <c r="AB67" s="214"/>
      <c r="AC67" s="214"/>
      <c r="AD67" s="107"/>
      <c r="AE67" s="107"/>
      <c r="AF67" s="107"/>
      <c r="AG67" s="107"/>
      <c r="AH67" s="107"/>
      <c r="AI67" s="108"/>
      <c r="AJ67" s="108"/>
      <c r="AK67" s="108"/>
      <c r="AL67" s="108"/>
      <c r="AM67" s="108"/>
      <c r="AN67" s="108"/>
      <c r="AO67" s="108"/>
      <c r="AP67" s="108"/>
      <c r="AQ67" s="108"/>
      <c r="AR67" s="108"/>
    </row>
    <row r="68" spans="1:44" ht="15.75" customHeight="1" x14ac:dyDescent="0.25">
      <c r="C68" s="107"/>
      <c r="D68" s="213">
        <v>6</v>
      </c>
      <c r="E68" s="214"/>
      <c r="F68" s="215">
        <f>F$58</f>
        <v>5387.166666666667</v>
      </c>
      <c r="G68" s="214"/>
      <c r="H68" s="214"/>
      <c r="I68" s="214"/>
      <c r="J68" s="214"/>
      <c r="K68" s="214"/>
      <c r="L68" s="122"/>
      <c r="M68" s="213">
        <v>6</v>
      </c>
      <c r="N68" s="214"/>
      <c r="O68" s="215">
        <f t="shared" si="3"/>
        <v>1799.1888291600883</v>
      </c>
      <c r="P68" s="214"/>
      <c r="Q68" s="214"/>
      <c r="R68" s="214"/>
      <c r="S68" s="214"/>
      <c r="T68" s="214"/>
      <c r="U68" s="122"/>
      <c r="V68" s="213">
        <v>6</v>
      </c>
      <c r="W68" s="214"/>
      <c r="X68" s="215">
        <f t="shared" si="9"/>
        <v>2913.0747557779364</v>
      </c>
      <c r="Y68" s="214"/>
      <c r="Z68" s="214"/>
      <c r="AA68" s="214"/>
      <c r="AB68" s="214"/>
      <c r="AC68" s="214"/>
      <c r="AD68" s="107"/>
      <c r="AE68" s="107"/>
      <c r="AF68" s="107"/>
      <c r="AG68" s="107"/>
      <c r="AH68" s="107"/>
      <c r="AI68" s="108"/>
      <c r="AJ68" s="108"/>
      <c r="AK68" s="108"/>
      <c r="AL68" s="108"/>
      <c r="AM68" s="108"/>
      <c r="AN68" s="108"/>
      <c r="AO68" s="108"/>
      <c r="AP68" s="108"/>
      <c r="AQ68" s="108"/>
      <c r="AR68" s="108"/>
    </row>
    <row r="69" spans="1:44" ht="15.75" customHeight="1" x14ac:dyDescent="0.25">
      <c r="C69" s="107"/>
      <c r="D69" s="213">
        <v>7</v>
      </c>
      <c r="E69" s="214"/>
      <c r="F69" s="214"/>
      <c r="G69" s="214"/>
      <c r="H69" s="214"/>
      <c r="I69" s="214"/>
      <c r="J69" s="214"/>
      <c r="K69" s="214"/>
      <c r="L69" s="122"/>
      <c r="M69" s="213">
        <v>7</v>
      </c>
      <c r="N69" s="214"/>
      <c r="O69" s="214"/>
      <c r="P69" s="214"/>
      <c r="Q69" s="214"/>
      <c r="R69" s="214"/>
      <c r="S69" s="214"/>
      <c r="T69" s="214"/>
      <c r="U69" s="122"/>
      <c r="V69" s="213">
        <v>7</v>
      </c>
      <c r="W69" s="214"/>
      <c r="X69" s="214"/>
      <c r="Y69" s="214"/>
      <c r="Z69" s="214"/>
      <c r="AA69" s="214"/>
      <c r="AB69" s="214"/>
      <c r="AC69" s="214"/>
      <c r="AD69" s="107"/>
      <c r="AE69" s="107"/>
      <c r="AF69" s="107"/>
      <c r="AG69" s="107"/>
      <c r="AH69" s="107"/>
      <c r="AI69" s="108"/>
      <c r="AJ69" s="108"/>
      <c r="AK69" s="108"/>
      <c r="AL69" s="108"/>
      <c r="AM69" s="108"/>
      <c r="AN69" s="108"/>
      <c r="AO69" s="108"/>
      <c r="AP69" s="108"/>
      <c r="AQ69" s="108"/>
      <c r="AR69" s="108"/>
    </row>
    <row r="70" spans="1:44" ht="15.75" customHeight="1" x14ac:dyDescent="0.25">
      <c r="C70" s="107"/>
      <c r="D70" s="120" t="str">
        <f>D57</f>
        <v>MOD (i)</v>
      </c>
      <c r="E70" s="107"/>
      <c r="F70" s="107"/>
      <c r="G70" s="107"/>
      <c r="H70" s="107"/>
      <c r="I70" s="107"/>
      <c r="J70" s="107"/>
      <c r="K70" s="107"/>
      <c r="L70" s="107"/>
      <c r="M70" s="120" t="str">
        <f>M57</f>
        <v>MOD (ii)</v>
      </c>
      <c r="N70" s="107"/>
      <c r="O70" s="107"/>
      <c r="P70" s="107"/>
      <c r="Q70" s="107"/>
      <c r="R70" s="107"/>
      <c r="S70" s="107"/>
      <c r="T70" s="107"/>
      <c r="U70" s="107"/>
      <c r="V70" s="120" t="str">
        <f>V57</f>
        <v>MOD (iii)</v>
      </c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8"/>
      <c r="AJ70" s="108"/>
      <c r="AK70" s="108"/>
      <c r="AL70" s="108"/>
      <c r="AM70" s="108"/>
      <c r="AN70" s="108"/>
      <c r="AO70" s="108"/>
      <c r="AP70" s="108"/>
      <c r="AQ70" s="108"/>
      <c r="AR70" s="108"/>
    </row>
    <row r="71" spans="1:44" ht="15.75" customHeight="1" x14ac:dyDescent="0.25">
      <c r="C71" s="137"/>
      <c r="D71" s="119" t="s">
        <v>212</v>
      </c>
      <c r="E71" s="121" cm="1">
        <f t="array" ref="E71">SUMPRODUCT($D$7:$H$12-F63:J68,$D$7:$H$12-F63:J68)</f>
        <v>48783977.200000003</v>
      </c>
      <c r="F71" s="119"/>
      <c r="G71" s="122"/>
      <c r="H71" s="122"/>
      <c r="I71" s="122"/>
      <c r="J71" s="122"/>
      <c r="K71" s="122"/>
      <c r="L71" s="138"/>
      <c r="M71" s="119" t="s">
        <v>212</v>
      </c>
      <c r="N71" s="121" cm="1">
        <f t="array" ref="N71">SUMPRODUCT($D$7:$H$12-O63:S68,$D$7:$H$12-O63:S68)</f>
        <v>119881689.91632675</v>
      </c>
      <c r="O71" s="122"/>
      <c r="P71" s="122"/>
      <c r="Q71" s="122"/>
      <c r="R71" s="122"/>
      <c r="S71" s="122"/>
      <c r="T71" s="122"/>
      <c r="U71" s="138"/>
      <c r="V71" s="119" t="s">
        <v>212</v>
      </c>
      <c r="W71" s="121" cm="1">
        <f t="array" ref="W71">SUMPRODUCT($D$7:$H$12-X63:AB68,$D$7:$H$12-X63:AB68)</f>
        <v>159918807.40205118</v>
      </c>
      <c r="X71" s="122"/>
      <c r="Y71" s="122"/>
      <c r="Z71" s="122"/>
      <c r="AA71" s="122"/>
      <c r="AB71" s="122"/>
      <c r="AC71" s="122"/>
      <c r="AD71" s="107"/>
      <c r="AE71" s="107"/>
      <c r="AF71" s="107"/>
      <c r="AG71" s="107"/>
      <c r="AH71" s="107"/>
      <c r="AI71" s="108"/>
      <c r="AJ71" s="108"/>
      <c r="AK71" s="108"/>
      <c r="AL71" s="108"/>
      <c r="AM71" s="108"/>
      <c r="AN71" s="108"/>
      <c r="AO71" s="108"/>
      <c r="AP71" s="108"/>
      <c r="AQ71" s="108"/>
      <c r="AR71" s="108"/>
    </row>
    <row r="72" spans="1:44" ht="15.75" customHeight="1" x14ac:dyDescent="0.25"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8"/>
      <c r="AJ72" s="108"/>
      <c r="AK72" s="108"/>
      <c r="AL72" s="108"/>
      <c r="AM72" s="108"/>
      <c r="AN72" s="108"/>
      <c r="AO72" s="108"/>
      <c r="AP72" s="108"/>
      <c r="AQ72" s="108"/>
      <c r="AR72" s="108"/>
    </row>
    <row r="73" spans="1:44" ht="15.75" customHeight="1" x14ac:dyDescent="0.25">
      <c r="A73" s="3" t="s">
        <v>2</v>
      </c>
      <c r="B73" s="3" t="s">
        <v>102</v>
      </c>
      <c r="C73" s="3"/>
      <c r="D73" s="3"/>
      <c r="E73" s="3"/>
      <c r="F73" s="3"/>
      <c r="G73" s="47"/>
      <c r="H73" s="47"/>
      <c r="I73" s="47"/>
      <c r="J73" s="47"/>
      <c r="K73" s="47"/>
      <c r="L73" s="48"/>
    </row>
    <row r="74" spans="1:44" ht="15.75" customHeight="1" x14ac:dyDescent="0.25">
      <c r="A74" s="11"/>
      <c r="B74" s="11" t="s">
        <v>46</v>
      </c>
      <c r="C74" s="11"/>
      <c r="D74" s="10"/>
      <c r="E74" s="10"/>
      <c r="F74" s="10"/>
      <c r="G74" s="10"/>
      <c r="H74" s="3"/>
      <c r="I74" s="3"/>
      <c r="J74" s="1"/>
      <c r="K74" s="47"/>
      <c r="L74" s="48"/>
    </row>
    <row r="75" spans="1:44" ht="15.75" customHeight="1" x14ac:dyDescent="0.25">
      <c r="A75" s="139"/>
      <c r="B75" s="139"/>
      <c r="C75" s="139"/>
      <c r="D75" s="165"/>
      <c r="E75" s="165"/>
      <c r="F75" s="165"/>
      <c r="G75" s="165"/>
      <c r="H75" s="199"/>
      <c r="I75" s="199"/>
      <c r="J75" s="5"/>
      <c r="K75" s="200"/>
      <c r="L75" s="201"/>
    </row>
    <row r="76" spans="1:44" ht="15.75" customHeight="1" x14ac:dyDescent="0.25">
      <c r="A76" s="168" t="s">
        <v>213</v>
      </c>
      <c r="B76" s="169">
        <f>C37</f>
        <v>38402687</v>
      </c>
      <c r="C76" s="139"/>
      <c r="D76" s="168" t="s">
        <v>213</v>
      </c>
      <c r="E76" s="169">
        <f>E71</f>
        <v>48783977.200000003</v>
      </c>
      <c r="F76" s="165"/>
      <c r="G76" s="168" t="s">
        <v>213</v>
      </c>
      <c r="H76" s="169">
        <f>N71</f>
        <v>119881689.91632675</v>
      </c>
      <c r="I76" s="170"/>
      <c r="J76" s="168" t="s">
        <v>213</v>
      </c>
      <c r="K76" s="169">
        <f>W71</f>
        <v>159918807.40205118</v>
      </c>
      <c r="L76" s="137"/>
      <c r="M76" s="137"/>
      <c r="N76" s="137"/>
      <c r="O76" s="137"/>
      <c r="P76" s="4"/>
      <c r="Q76" s="4"/>
      <c r="R76" s="4"/>
      <c r="S76" s="4"/>
      <c r="T76" s="4"/>
      <c r="U76" s="4"/>
      <c r="V76" s="4"/>
      <c r="W76" s="4"/>
      <c r="X76" s="137"/>
      <c r="Y76" s="137"/>
      <c r="Z76" s="137"/>
      <c r="AA76" s="137"/>
      <c r="AB76" s="137"/>
      <c r="AC76" s="137"/>
    </row>
    <row r="77" spans="1:44" ht="15.75" customHeight="1" x14ac:dyDescent="0.25">
      <c r="A77" s="168" t="s">
        <v>214</v>
      </c>
      <c r="B77" s="168">
        <v>20</v>
      </c>
      <c r="C77" s="139"/>
      <c r="D77" s="168" t="s">
        <v>214</v>
      </c>
      <c r="E77" s="168">
        <v>20</v>
      </c>
      <c r="F77" s="165"/>
      <c r="G77" s="168" t="s">
        <v>214</v>
      </c>
      <c r="H77" s="168">
        <v>20</v>
      </c>
      <c r="I77" s="170"/>
      <c r="J77" s="168" t="s">
        <v>214</v>
      </c>
      <c r="K77" s="168">
        <v>20</v>
      </c>
      <c r="L77" s="137"/>
      <c r="M77" s="137"/>
      <c r="N77" s="137"/>
      <c r="O77" s="137"/>
      <c r="P77" s="4"/>
      <c r="Q77" s="4"/>
      <c r="R77" s="4"/>
      <c r="S77" s="4"/>
      <c r="T77" s="4"/>
      <c r="U77" s="4"/>
      <c r="V77" s="4"/>
      <c r="W77" s="4"/>
      <c r="X77" s="137"/>
      <c r="Y77" s="137"/>
      <c r="Z77" s="137"/>
      <c r="AA77" s="137"/>
      <c r="AB77" s="137"/>
      <c r="AC77" s="137"/>
    </row>
    <row r="78" spans="1:44" ht="15.75" customHeight="1" x14ac:dyDescent="0.25">
      <c r="A78" s="168" t="s">
        <v>215</v>
      </c>
      <c r="B78" s="168">
        <v>10</v>
      </c>
      <c r="C78" s="139"/>
      <c r="D78" s="168" t="s">
        <v>215</v>
      </c>
      <c r="E78" s="168">
        <v>5</v>
      </c>
      <c r="F78" s="165"/>
      <c r="G78" s="168" t="s">
        <v>215</v>
      </c>
      <c r="H78" s="168">
        <v>5</v>
      </c>
      <c r="I78" s="170"/>
      <c r="J78" s="168" t="s">
        <v>215</v>
      </c>
      <c r="K78" s="168">
        <v>5</v>
      </c>
      <c r="L78" s="137"/>
      <c r="M78" s="137"/>
      <c r="N78" s="137"/>
      <c r="O78" s="137"/>
      <c r="P78" s="4"/>
      <c r="Q78" s="4"/>
      <c r="R78" s="4"/>
      <c r="S78" s="4"/>
      <c r="T78" s="4"/>
      <c r="U78" s="4"/>
      <c r="V78" s="4"/>
      <c r="W78" s="4"/>
      <c r="X78" s="137"/>
      <c r="Y78" s="137"/>
      <c r="Z78" s="137"/>
      <c r="AA78" s="137"/>
      <c r="AB78" s="137"/>
      <c r="AC78" s="137"/>
    </row>
    <row r="79" spans="1:44" ht="15.75" customHeight="1" x14ac:dyDescent="0.25">
      <c r="A79" s="120" t="s">
        <v>216</v>
      </c>
      <c r="B79" s="107"/>
      <c r="C79" s="107"/>
      <c r="D79" s="120" t="str">
        <f>D70</f>
        <v>MOD (i)</v>
      </c>
      <c r="E79" s="107"/>
      <c r="F79" s="165"/>
      <c r="G79" s="120" t="str">
        <f>M70</f>
        <v>MOD (ii)</v>
      </c>
      <c r="H79" s="107"/>
      <c r="I79" s="137"/>
      <c r="J79" s="120" t="str">
        <f>V70</f>
        <v>MOD (iii)</v>
      </c>
      <c r="K79" s="107"/>
      <c r="L79" s="107"/>
      <c r="M79" s="107"/>
      <c r="N79" s="107"/>
      <c r="O79" s="107"/>
      <c r="P79" s="4"/>
      <c r="Q79" s="4"/>
      <c r="R79" s="4"/>
      <c r="S79" s="4"/>
      <c r="T79" s="4"/>
      <c r="U79" s="4"/>
      <c r="V79" s="4"/>
      <c r="W79" s="4"/>
      <c r="X79" s="137"/>
      <c r="Y79" s="137"/>
      <c r="Z79" s="137"/>
      <c r="AA79" s="107"/>
      <c r="AB79" s="107"/>
      <c r="AC79" s="107"/>
    </row>
    <row r="80" spans="1:44" ht="15.75" customHeight="1" x14ac:dyDescent="0.25">
      <c r="A80" s="171" t="s">
        <v>217</v>
      </c>
      <c r="B80" s="172">
        <f>B76/(B77-B78)^2</f>
        <v>384026.87</v>
      </c>
      <c r="C80" s="173"/>
      <c r="D80" s="171" t="s">
        <v>217</v>
      </c>
      <c r="E80" s="172">
        <f>E76/(E77-E78)^2</f>
        <v>216817.67644444446</v>
      </c>
      <c r="F80" s="173"/>
      <c r="G80" s="171" t="s">
        <v>217</v>
      </c>
      <c r="H80" s="172">
        <f>H76/(H77-H78)^2</f>
        <v>532807.51073922997</v>
      </c>
      <c r="I80" s="173"/>
      <c r="J80" s="171" t="s">
        <v>217</v>
      </c>
      <c r="K80" s="172">
        <f>K76/(K77-K78)^2</f>
        <v>710750.25512022746</v>
      </c>
      <c r="L80" s="107"/>
      <c r="M80" s="107"/>
      <c r="N80" s="107"/>
      <c r="O80" s="107"/>
      <c r="P80" s="4"/>
      <c r="Q80" s="4"/>
      <c r="R80" s="4"/>
      <c r="S80" s="4"/>
      <c r="T80" s="4"/>
      <c r="U80" s="4"/>
      <c r="V80" s="4"/>
      <c r="W80" s="4"/>
      <c r="X80" s="166"/>
      <c r="Y80" s="137"/>
      <c r="Z80" s="137"/>
      <c r="AA80" s="107"/>
      <c r="AB80" s="107"/>
      <c r="AC80" s="107"/>
    </row>
    <row r="81" spans="1:29" ht="15.75" customHeight="1" x14ac:dyDescent="0.25">
      <c r="A81" s="171" t="s">
        <v>218</v>
      </c>
      <c r="B81" s="172">
        <f>B76*EXP(2*B78/B77)</f>
        <v>104389326.23610041</v>
      </c>
      <c r="C81" s="174"/>
      <c r="D81" s="171" t="s">
        <v>218</v>
      </c>
      <c r="E81" s="172">
        <f>E76*EXP(2*E78/E77)</f>
        <v>80431180.878990084</v>
      </c>
      <c r="F81" s="175"/>
      <c r="G81" s="171" t="s">
        <v>218</v>
      </c>
      <c r="H81" s="172">
        <f>H76*EXP(2*H78/H77)</f>
        <v>197651492.13252497</v>
      </c>
      <c r="I81" s="176"/>
      <c r="J81" s="171" t="s">
        <v>218</v>
      </c>
      <c r="K81" s="172">
        <f>K76*EXP(2*K78/K77)</f>
        <v>263661539.34875888</v>
      </c>
      <c r="L81" s="167"/>
      <c r="M81" s="167"/>
      <c r="N81" s="167"/>
      <c r="O81" s="167"/>
      <c r="P81" s="4"/>
      <c r="Q81" s="4"/>
      <c r="R81" s="4"/>
      <c r="S81" s="4"/>
      <c r="T81" s="4"/>
      <c r="U81" s="4"/>
      <c r="V81" s="4"/>
      <c r="W81" s="4"/>
      <c r="X81" s="137"/>
      <c r="Y81" s="137"/>
      <c r="Z81" s="137"/>
      <c r="AA81" s="107"/>
      <c r="AB81" s="107"/>
      <c r="AC81" s="107"/>
    </row>
    <row r="82" spans="1:29" ht="15.75" customHeight="1" x14ac:dyDescent="0.25">
      <c r="A82" s="171" t="s">
        <v>219</v>
      </c>
      <c r="B82" s="172">
        <f>B76*B77^(B78/B77)</f>
        <v>171742037.30129495</v>
      </c>
      <c r="C82" s="174"/>
      <c r="D82" s="171" t="s">
        <v>219</v>
      </c>
      <c r="E82" s="172">
        <f>E76*E77^(E78/E77)</f>
        <v>103165551.21523935</v>
      </c>
      <c r="F82" s="175"/>
      <c r="G82" s="171" t="s">
        <v>219</v>
      </c>
      <c r="H82" s="172">
        <f>H76*H77^(H78/H77)</f>
        <v>253518907.86043268</v>
      </c>
      <c r="I82" s="176"/>
      <c r="J82" s="171" t="s">
        <v>219</v>
      </c>
      <c r="K82" s="172">
        <f>K76*K77^(K78/K77)</f>
        <v>338187102.86123019</v>
      </c>
      <c r="L82" s="167"/>
      <c r="M82" s="167"/>
      <c r="N82" s="167"/>
      <c r="O82" s="167"/>
      <c r="P82" s="4"/>
      <c r="Q82" s="4"/>
      <c r="R82" s="4"/>
      <c r="S82" s="4"/>
      <c r="T82" s="4"/>
      <c r="U82" s="4"/>
      <c r="V82" s="4"/>
      <c r="W82" s="4"/>
      <c r="X82" s="137"/>
      <c r="Y82" s="137"/>
      <c r="Z82" s="137"/>
      <c r="AA82" s="107"/>
      <c r="AB82" s="107"/>
      <c r="AC82" s="107"/>
    </row>
    <row r="83" spans="1:29" ht="15.75" customHeight="1" x14ac:dyDescent="0.25">
      <c r="A83"/>
      <c r="B83"/>
      <c r="C83"/>
      <c r="D83"/>
      <c r="E83"/>
      <c r="F83"/>
      <c r="G83"/>
      <c r="H83"/>
      <c r="I83"/>
      <c r="J83"/>
      <c r="K83"/>
      <c r="L83"/>
    </row>
    <row r="84" spans="1:29" ht="15.75" customHeight="1" x14ac:dyDescent="0.25">
      <c r="A84" s="3" t="s">
        <v>3</v>
      </c>
      <c r="B84" s="3" t="s">
        <v>177</v>
      </c>
      <c r="C84" s="3"/>
      <c r="D84" s="3"/>
      <c r="E84" s="3"/>
      <c r="F84" s="3"/>
      <c r="G84" s="47"/>
      <c r="H84" s="47"/>
      <c r="I84" s="47"/>
      <c r="J84" s="47"/>
      <c r="K84" s="47"/>
      <c r="L84" s="48"/>
    </row>
    <row r="85" spans="1:29" ht="15.75" customHeight="1" x14ac:dyDescent="0.25">
      <c r="A85" s="11"/>
      <c r="B85" s="11" t="s">
        <v>46</v>
      </c>
      <c r="C85" s="11"/>
      <c r="D85" s="10"/>
      <c r="E85" s="10"/>
      <c r="F85" s="10"/>
      <c r="G85" s="10"/>
      <c r="H85" s="3"/>
      <c r="I85" s="3"/>
      <c r="J85" s="1"/>
      <c r="K85" s="47"/>
      <c r="L85" s="48"/>
    </row>
    <row r="86" spans="1:29" ht="15.75" customHeight="1" x14ac:dyDescent="0.25">
      <c r="A86"/>
      <c r="B86"/>
      <c r="C86"/>
      <c r="D86"/>
      <c r="E86"/>
      <c r="F86"/>
      <c r="G86"/>
      <c r="H86"/>
      <c r="I86"/>
      <c r="J86"/>
      <c r="K86"/>
      <c r="L86"/>
    </row>
    <row r="87" spans="1:29" x14ac:dyDescent="0.25">
      <c r="A87"/>
      <c r="B87" s="177" t="s">
        <v>220</v>
      </c>
      <c r="C87"/>
      <c r="D87"/>
      <c r="E87"/>
      <c r="F87"/>
      <c r="G87"/>
      <c r="H87"/>
      <c r="I87"/>
      <c r="J87"/>
      <c r="K87"/>
      <c r="L87"/>
    </row>
    <row r="88" spans="1:29" x14ac:dyDescent="0.25">
      <c r="A88"/>
      <c r="B88"/>
      <c r="C88"/>
      <c r="D88"/>
      <c r="E88"/>
      <c r="F88"/>
      <c r="G88"/>
      <c r="H88"/>
      <c r="I88"/>
      <c r="J88"/>
      <c r="K88"/>
      <c r="L88"/>
    </row>
    <row r="89" spans="1:29" x14ac:dyDescent="0.25">
      <c r="A89" s="3" t="s">
        <v>21</v>
      </c>
      <c r="B89" s="3" t="s">
        <v>103</v>
      </c>
      <c r="C89" s="3"/>
      <c r="D89" s="3"/>
      <c r="E89" s="3"/>
      <c r="F89" s="3"/>
      <c r="G89" s="47"/>
      <c r="H89" s="47"/>
      <c r="I89" s="47"/>
      <c r="J89" s="47"/>
      <c r="K89" s="47"/>
      <c r="L89" s="48"/>
    </row>
    <row r="90" spans="1:29" x14ac:dyDescent="0.25">
      <c r="A90" s="11"/>
      <c r="B90" s="11" t="s">
        <v>46</v>
      </c>
      <c r="C90" s="11"/>
      <c r="D90" s="10"/>
      <c r="E90" s="10"/>
      <c r="F90" s="10"/>
      <c r="G90" s="10"/>
      <c r="H90" s="3"/>
      <c r="I90" s="3"/>
      <c r="J90" s="1"/>
      <c r="K90" s="47"/>
      <c r="L90" s="48"/>
    </row>
    <row r="91" spans="1:29" x14ac:dyDescent="0.25">
      <c r="A91"/>
      <c r="B91"/>
      <c r="C91"/>
      <c r="D91"/>
      <c r="E91"/>
      <c r="F91"/>
      <c r="G91"/>
      <c r="H91"/>
      <c r="I91"/>
      <c r="J91"/>
      <c r="K91"/>
      <c r="L91"/>
    </row>
    <row r="92" spans="1:29" x14ac:dyDescent="0.25">
      <c r="A92"/>
      <c r="B92" s="107" t="s">
        <v>221</v>
      </c>
      <c r="C92"/>
      <c r="D92"/>
      <c r="E92"/>
      <c r="F92"/>
      <c r="G92"/>
      <c r="H92"/>
      <c r="I92"/>
      <c r="J92"/>
      <c r="K92"/>
      <c r="L92"/>
    </row>
    <row r="93" spans="1:29" x14ac:dyDescent="0.25">
      <c r="A93"/>
      <c r="B93"/>
      <c r="C93"/>
      <c r="D93"/>
      <c r="E93"/>
      <c r="F93"/>
      <c r="G93"/>
      <c r="H93"/>
      <c r="I93"/>
      <c r="J93"/>
      <c r="K93"/>
      <c r="L93"/>
    </row>
    <row r="94" spans="1:29" x14ac:dyDescent="0.25">
      <c r="A94"/>
      <c r="B94"/>
      <c r="C94"/>
      <c r="D94"/>
      <c r="E94"/>
      <c r="F94"/>
      <c r="G94"/>
      <c r="H94"/>
      <c r="I94"/>
      <c r="J94"/>
      <c r="K94"/>
      <c r="L94"/>
    </row>
    <row r="95" spans="1:29" x14ac:dyDescent="0.25">
      <c r="A95"/>
      <c r="B95"/>
      <c r="C95"/>
      <c r="D95"/>
      <c r="E95"/>
      <c r="F95"/>
      <c r="G95"/>
      <c r="H95"/>
      <c r="I95"/>
      <c r="J95"/>
      <c r="K95"/>
      <c r="L95"/>
    </row>
    <row r="96" spans="1:29" x14ac:dyDescent="0.25">
      <c r="A96"/>
      <c r="B96"/>
      <c r="C96"/>
      <c r="D96"/>
      <c r="E96"/>
      <c r="F96"/>
      <c r="G96"/>
      <c r="H96"/>
      <c r="I96"/>
      <c r="J96"/>
      <c r="K96"/>
      <c r="L96"/>
    </row>
    <row r="97" spans="1:12" x14ac:dyDescent="0.25">
      <c r="A97"/>
      <c r="B97"/>
      <c r="C97"/>
      <c r="D97"/>
      <c r="E97"/>
      <c r="F97"/>
      <c r="G97"/>
      <c r="H97"/>
      <c r="I97"/>
      <c r="J97"/>
      <c r="K97"/>
      <c r="L97"/>
    </row>
    <row r="98" spans="1:12" x14ac:dyDescent="0.25">
      <c r="A98"/>
      <c r="B98"/>
      <c r="C98"/>
      <c r="D98"/>
      <c r="E98"/>
      <c r="F98"/>
      <c r="G98"/>
      <c r="H98"/>
      <c r="I98"/>
      <c r="J98"/>
      <c r="K98"/>
      <c r="L98"/>
    </row>
    <row r="99" spans="1:12" x14ac:dyDescent="0.25">
      <c r="A99"/>
      <c r="B99"/>
      <c r="C99"/>
      <c r="D99"/>
      <c r="E99"/>
      <c r="F99"/>
      <c r="G99"/>
      <c r="H99"/>
      <c r="I99"/>
      <c r="J99"/>
      <c r="K99"/>
      <c r="L99"/>
    </row>
    <row r="100" spans="1:12" x14ac:dyDescent="0.25">
      <c r="A100"/>
      <c r="B100"/>
      <c r="C100"/>
      <c r="D100"/>
      <c r="E100"/>
      <c r="F100"/>
      <c r="G100"/>
      <c r="H100"/>
      <c r="I100"/>
      <c r="J100"/>
      <c r="K100"/>
      <c r="L100"/>
    </row>
    <row r="101" spans="1:12" x14ac:dyDescent="0.25">
      <c r="A101"/>
      <c r="B101"/>
      <c r="C101"/>
      <c r="D101"/>
      <c r="E101"/>
      <c r="F101"/>
      <c r="G101"/>
      <c r="H101"/>
      <c r="I101"/>
      <c r="J101"/>
      <c r="K101"/>
      <c r="L101"/>
    </row>
    <row r="102" spans="1:12" x14ac:dyDescent="0.25">
      <c r="A102"/>
      <c r="B102"/>
      <c r="C102"/>
      <c r="D102"/>
      <c r="E102"/>
      <c r="F102"/>
      <c r="G102"/>
      <c r="H102"/>
      <c r="I102"/>
      <c r="J102"/>
      <c r="K102"/>
      <c r="L102"/>
    </row>
    <row r="103" spans="1:12" x14ac:dyDescent="0.25">
      <c r="A103"/>
      <c r="B103"/>
      <c r="C103"/>
      <c r="D103"/>
      <c r="E103"/>
      <c r="F103"/>
      <c r="G103"/>
      <c r="H103"/>
      <c r="I103"/>
      <c r="J103"/>
      <c r="K103"/>
      <c r="L103"/>
    </row>
    <row r="104" spans="1:12" x14ac:dyDescent="0.25">
      <c r="A104"/>
      <c r="B104"/>
      <c r="C104"/>
      <c r="D104"/>
      <c r="E104"/>
      <c r="F104"/>
      <c r="G104"/>
      <c r="H104"/>
      <c r="I104"/>
      <c r="J104"/>
      <c r="K104"/>
      <c r="L104"/>
    </row>
    <row r="105" spans="1:12" x14ac:dyDescent="0.25">
      <c r="A105"/>
      <c r="B105"/>
      <c r="C105"/>
      <c r="D105"/>
      <c r="E105"/>
      <c r="F105"/>
      <c r="G105"/>
      <c r="H105"/>
      <c r="I105"/>
      <c r="J105"/>
      <c r="K105"/>
      <c r="L105"/>
    </row>
    <row r="106" spans="1:12" x14ac:dyDescent="0.25">
      <c r="A106"/>
      <c r="B106"/>
      <c r="C106"/>
      <c r="D106"/>
      <c r="E106"/>
      <c r="F106"/>
      <c r="G106"/>
      <c r="H106"/>
      <c r="I106"/>
      <c r="J106"/>
      <c r="K106"/>
      <c r="L106"/>
    </row>
    <row r="107" spans="1:12" x14ac:dyDescent="0.25">
      <c r="A107"/>
      <c r="B107"/>
      <c r="C107"/>
      <c r="D107"/>
      <c r="E107"/>
      <c r="F107"/>
      <c r="G107"/>
      <c r="H107"/>
      <c r="I107"/>
      <c r="J107"/>
      <c r="K107"/>
      <c r="L107"/>
    </row>
    <row r="108" spans="1:12" x14ac:dyDescent="0.25">
      <c r="A108"/>
      <c r="B108"/>
      <c r="C108"/>
      <c r="D108"/>
      <c r="E108"/>
      <c r="F108"/>
      <c r="G108"/>
      <c r="H108"/>
      <c r="I108"/>
      <c r="J108"/>
      <c r="K108"/>
      <c r="L108"/>
    </row>
    <row r="109" spans="1:12" x14ac:dyDescent="0.25">
      <c r="A109"/>
      <c r="B109"/>
      <c r="C109"/>
      <c r="D109"/>
      <c r="E109"/>
      <c r="F109"/>
      <c r="G109"/>
      <c r="H109"/>
      <c r="I109"/>
      <c r="J109"/>
      <c r="K109"/>
      <c r="L109"/>
    </row>
    <row r="110" spans="1:12" x14ac:dyDescent="0.25">
      <c r="A110"/>
      <c r="B110"/>
      <c r="C110"/>
      <c r="D110"/>
      <c r="E110"/>
      <c r="F110"/>
      <c r="G110"/>
      <c r="H110"/>
      <c r="I110"/>
      <c r="J110"/>
      <c r="K110"/>
      <c r="L110"/>
    </row>
    <row r="111" spans="1:12" x14ac:dyDescent="0.25">
      <c r="A111"/>
      <c r="B111"/>
      <c r="C111"/>
      <c r="D111"/>
      <c r="E111"/>
      <c r="F111"/>
      <c r="G111"/>
      <c r="H111"/>
      <c r="I111"/>
      <c r="J111"/>
      <c r="K111"/>
      <c r="L111"/>
    </row>
    <row r="112" spans="1:12" x14ac:dyDescent="0.25">
      <c r="A112"/>
      <c r="B112"/>
      <c r="C112"/>
      <c r="D112"/>
      <c r="E112"/>
      <c r="F112"/>
      <c r="G112"/>
      <c r="H112"/>
      <c r="I112"/>
      <c r="J112"/>
      <c r="K112"/>
      <c r="L112"/>
    </row>
    <row r="113" spans="1:12" x14ac:dyDescent="0.25">
      <c r="A113"/>
      <c r="B113"/>
      <c r="C113"/>
      <c r="D113"/>
      <c r="E113"/>
      <c r="F113"/>
      <c r="G113"/>
      <c r="H113"/>
      <c r="I113"/>
      <c r="J113"/>
      <c r="K113"/>
      <c r="L113"/>
    </row>
    <row r="114" spans="1:12" x14ac:dyDescent="0.25">
      <c r="A114"/>
      <c r="B114"/>
      <c r="C114"/>
      <c r="D114"/>
      <c r="E114"/>
      <c r="F114"/>
      <c r="G114"/>
      <c r="H114"/>
      <c r="I114"/>
      <c r="J114"/>
      <c r="K114"/>
      <c r="L114"/>
    </row>
    <row r="115" spans="1:12" x14ac:dyDescent="0.25">
      <c r="A115"/>
      <c r="B115"/>
      <c r="C115"/>
      <c r="D115"/>
      <c r="E115"/>
      <c r="F115"/>
      <c r="G115"/>
      <c r="H115"/>
      <c r="I115"/>
      <c r="J115"/>
      <c r="K115"/>
      <c r="L115"/>
    </row>
    <row r="116" spans="1:12" x14ac:dyDescent="0.25">
      <c r="A116"/>
      <c r="B116"/>
      <c r="C116"/>
      <c r="D116"/>
      <c r="E116"/>
      <c r="F116"/>
      <c r="G116"/>
      <c r="H116"/>
      <c r="I116"/>
      <c r="J116"/>
      <c r="K116"/>
      <c r="L116"/>
    </row>
    <row r="117" spans="1:12" x14ac:dyDescent="0.25">
      <c r="A117"/>
      <c r="B117"/>
      <c r="C117"/>
      <c r="D117"/>
      <c r="E117"/>
      <c r="F117"/>
      <c r="G117"/>
      <c r="H117"/>
      <c r="I117"/>
      <c r="J117"/>
      <c r="K117"/>
      <c r="L117"/>
    </row>
    <row r="118" spans="1:12" x14ac:dyDescent="0.25">
      <c r="A118"/>
      <c r="B118"/>
      <c r="C118"/>
      <c r="D118"/>
      <c r="E118"/>
      <c r="F118"/>
      <c r="G118"/>
      <c r="H118"/>
      <c r="I118"/>
      <c r="J118"/>
      <c r="K118"/>
      <c r="L118"/>
    </row>
    <row r="119" spans="1:12" x14ac:dyDescent="0.25">
      <c r="A119"/>
      <c r="B119"/>
      <c r="C119"/>
      <c r="D119"/>
      <c r="E119"/>
      <c r="F119"/>
      <c r="G119"/>
      <c r="H119"/>
      <c r="I119"/>
      <c r="J119"/>
      <c r="K119"/>
      <c r="L119"/>
    </row>
    <row r="120" spans="1:12" x14ac:dyDescent="0.25">
      <c r="A120"/>
      <c r="B120"/>
      <c r="C120"/>
      <c r="D120"/>
      <c r="E120"/>
      <c r="F120"/>
      <c r="G120"/>
      <c r="H120"/>
      <c r="I120"/>
      <c r="J120"/>
      <c r="K120"/>
      <c r="L120"/>
    </row>
    <row r="121" spans="1:12" x14ac:dyDescent="0.25">
      <c r="A121"/>
      <c r="B121"/>
      <c r="C121"/>
      <c r="D121"/>
      <c r="E121"/>
      <c r="F121"/>
      <c r="G121"/>
      <c r="H121"/>
      <c r="I121"/>
      <c r="J121"/>
      <c r="K121"/>
      <c r="L121"/>
    </row>
    <row r="122" spans="1:12" x14ac:dyDescent="0.25">
      <c r="A122"/>
      <c r="B122"/>
      <c r="C122"/>
      <c r="D122"/>
      <c r="E122"/>
      <c r="F122"/>
      <c r="G122"/>
      <c r="H122"/>
      <c r="I122"/>
      <c r="J122"/>
      <c r="K122"/>
      <c r="L122"/>
    </row>
    <row r="123" spans="1:12" x14ac:dyDescent="0.25">
      <c r="A123"/>
      <c r="B123"/>
      <c r="C123"/>
      <c r="D123"/>
      <c r="E123"/>
      <c r="F123"/>
      <c r="G123"/>
      <c r="H123"/>
      <c r="I123"/>
      <c r="J123"/>
      <c r="K123"/>
      <c r="L123"/>
    </row>
    <row r="124" spans="1:12" x14ac:dyDescent="0.25">
      <c r="A124"/>
      <c r="B124"/>
      <c r="C124"/>
      <c r="D124"/>
      <c r="E124"/>
      <c r="F124"/>
      <c r="G124"/>
      <c r="H124"/>
      <c r="I124"/>
      <c r="J124"/>
      <c r="K124"/>
      <c r="L124"/>
    </row>
    <row r="125" spans="1:12" x14ac:dyDescent="0.25">
      <c r="A125"/>
      <c r="B125"/>
      <c r="C125"/>
      <c r="D125"/>
      <c r="E125"/>
      <c r="F125"/>
      <c r="G125"/>
      <c r="H125"/>
      <c r="I125"/>
      <c r="J125"/>
      <c r="K125"/>
      <c r="L125"/>
    </row>
    <row r="126" spans="1:12" x14ac:dyDescent="0.25">
      <c r="A126"/>
      <c r="B126"/>
      <c r="C126"/>
      <c r="D126"/>
      <c r="E126"/>
      <c r="F126"/>
      <c r="G126"/>
      <c r="H126"/>
      <c r="I126"/>
      <c r="J126"/>
      <c r="K126"/>
      <c r="L126"/>
    </row>
    <row r="127" spans="1:12" x14ac:dyDescent="0.25">
      <c r="A127"/>
      <c r="B127"/>
      <c r="C127"/>
      <c r="D127"/>
      <c r="E127"/>
      <c r="F127"/>
      <c r="G127"/>
      <c r="H127"/>
      <c r="I127"/>
      <c r="J127"/>
      <c r="K127"/>
      <c r="L127"/>
    </row>
    <row r="128" spans="1:12" x14ac:dyDescent="0.25">
      <c r="A128"/>
      <c r="B128"/>
      <c r="C128"/>
      <c r="D128"/>
      <c r="E128"/>
      <c r="F128"/>
      <c r="G128"/>
      <c r="H128"/>
      <c r="I128"/>
      <c r="J128"/>
      <c r="K128"/>
      <c r="L128"/>
    </row>
    <row r="129" spans="1:12" x14ac:dyDescent="0.25">
      <c r="A129"/>
      <c r="B129"/>
      <c r="C129"/>
      <c r="D129"/>
      <c r="E129"/>
      <c r="F129"/>
      <c r="G129"/>
      <c r="H129"/>
      <c r="I129"/>
      <c r="J129"/>
      <c r="K129"/>
      <c r="L129"/>
    </row>
    <row r="130" spans="1:12" x14ac:dyDescent="0.25">
      <c r="A130"/>
      <c r="B130"/>
      <c r="C130"/>
      <c r="D130"/>
      <c r="E130"/>
      <c r="F130"/>
      <c r="G130"/>
      <c r="H130"/>
      <c r="I130"/>
      <c r="J130"/>
      <c r="K130"/>
      <c r="L130"/>
    </row>
    <row r="131" spans="1:12" x14ac:dyDescent="0.25">
      <c r="A131"/>
      <c r="B131"/>
      <c r="C131"/>
      <c r="D131"/>
      <c r="E131"/>
      <c r="F131"/>
      <c r="G131"/>
      <c r="H131"/>
      <c r="I131"/>
      <c r="J131"/>
      <c r="K131"/>
      <c r="L131"/>
    </row>
    <row r="132" spans="1:12" x14ac:dyDescent="0.25">
      <c r="A132"/>
      <c r="B132"/>
      <c r="C132"/>
      <c r="D132"/>
      <c r="E132"/>
      <c r="F132"/>
      <c r="G132"/>
      <c r="H132"/>
      <c r="I132"/>
      <c r="J132"/>
      <c r="K132"/>
      <c r="L132"/>
    </row>
    <row r="133" spans="1:12" x14ac:dyDescent="0.25">
      <c r="A133"/>
      <c r="B133"/>
      <c r="C133"/>
      <c r="D133"/>
      <c r="E133"/>
      <c r="F133"/>
      <c r="G133"/>
      <c r="H133"/>
      <c r="I133"/>
      <c r="J133"/>
      <c r="K133"/>
      <c r="L133"/>
    </row>
    <row r="134" spans="1:12" x14ac:dyDescent="0.25">
      <c r="A134"/>
      <c r="B134"/>
      <c r="C134"/>
      <c r="D134"/>
      <c r="E134"/>
      <c r="F134"/>
      <c r="G134"/>
      <c r="H134"/>
      <c r="I134"/>
      <c r="J134"/>
      <c r="K134"/>
      <c r="L134"/>
    </row>
    <row r="135" spans="1:12" x14ac:dyDescent="0.25">
      <c r="A135"/>
      <c r="B135"/>
      <c r="C135"/>
      <c r="D135"/>
      <c r="E135"/>
      <c r="F135"/>
      <c r="G135"/>
      <c r="H135"/>
      <c r="I135"/>
      <c r="J135"/>
      <c r="K135"/>
      <c r="L135"/>
    </row>
    <row r="136" spans="1:12" x14ac:dyDescent="0.25">
      <c r="A136"/>
      <c r="B136"/>
      <c r="C136"/>
      <c r="D136"/>
      <c r="E136"/>
      <c r="F136"/>
      <c r="G136"/>
      <c r="H136"/>
      <c r="I136"/>
      <c r="J136"/>
      <c r="K136"/>
      <c r="L136"/>
    </row>
    <row r="137" spans="1:12" x14ac:dyDescent="0.25">
      <c r="A137"/>
      <c r="B137"/>
      <c r="C137"/>
      <c r="D137"/>
      <c r="E137"/>
      <c r="F137"/>
      <c r="G137"/>
      <c r="H137"/>
      <c r="I137"/>
      <c r="J137"/>
      <c r="K137"/>
      <c r="L137"/>
    </row>
    <row r="138" spans="1:12" x14ac:dyDescent="0.25">
      <c r="A138"/>
      <c r="B138"/>
      <c r="C138"/>
      <c r="D138"/>
      <c r="E138"/>
      <c r="F138"/>
      <c r="G138"/>
      <c r="H138"/>
      <c r="I138"/>
      <c r="J138"/>
      <c r="K138"/>
      <c r="L138"/>
    </row>
    <row r="139" spans="1:12" x14ac:dyDescent="0.25">
      <c r="A139"/>
      <c r="B139"/>
      <c r="C139"/>
      <c r="D139"/>
      <c r="E139"/>
      <c r="F139"/>
      <c r="G139"/>
      <c r="H139"/>
      <c r="I139"/>
      <c r="J139"/>
      <c r="K139"/>
      <c r="L139"/>
    </row>
    <row r="140" spans="1:12" x14ac:dyDescent="0.25">
      <c r="A140"/>
      <c r="B140"/>
      <c r="C140"/>
      <c r="D140"/>
      <c r="E140"/>
      <c r="F140"/>
      <c r="G140"/>
      <c r="H140"/>
      <c r="I140"/>
      <c r="J140"/>
      <c r="K140"/>
      <c r="L140"/>
    </row>
    <row r="141" spans="1:12" x14ac:dyDescent="0.25">
      <c r="A141"/>
      <c r="B141"/>
      <c r="C141"/>
      <c r="D141"/>
      <c r="E141"/>
      <c r="F141"/>
      <c r="G141"/>
      <c r="H141"/>
      <c r="I141"/>
      <c r="J141"/>
      <c r="K141"/>
      <c r="L141"/>
    </row>
    <row r="142" spans="1:12" x14ac:dyDescent="0.25">
      <c r="A142"/>
      <c r="B142"/>
      <c r="C142"/>
      <c r="D142"/>
      <c r="E142"/>
      <c r="F142"/>
      <c r="G142"/>
      <c r="H142"/>
      <c r="I142"/>
      <c r="J142"/>
      <c r="K142"/>
      <c r="L142"/>
    </row>
    <row r="143" spans="1:12" x14ac:dyDescent="0.25">
      <c r="A143"/>
      <c r="B143"/>
      <c r="C143"/>
      <c r="D143"/>
      <c r="E143"/>
      <c r="F143"/>
      <c r="G143"/>
      <c r="H143"/>
      <c r="I143"/>
      <c r="J143"/>
      <c r="K143"/>
      <c r="L143"/>
    </row>
    <row r="144" spans="1:12" x14ac:dyDescent="0.25">
      <c r="A144"/>
      <c r="B144"/>
      <c r="C144"/>
      <c r="D144"/>
      <c r="E144"/>
      <c r="F144"/>
      <c r="G144"/>
      <c r="H144"/>
      <c r="I144"/>
      <c r="J144"/>
      <c r="K144"/>
      <c r="L144"/>
    </row>
    <row r="145" spans="1:12" x14ac:dyDescent="0.25">
      <c r="A145"/>
      <c r="B145"/>
      <c r="C145"/>
      <c r="D145"/>
      <c r="E145"/>
      <c r="F145"/>
      <c r="G145"/>
      <c r="H145"/>
      <c r="I145"/>
      <c r="J145"/>
      <c r="K145"/>
      <c r="L145"/>
    </row>
    <row r="146" spans="1:12" x14ac:dyDescent="0.25">
      <c r="A146"/>
      <c r="B146"/>
      <c r="C146"/>
      <c r="D146"/>
      <c r="E146"/>
      <c r="F146"/>
      <c r="G146"/>
      <c r="H146"/>
      <c r="I146"/>
      <c r="J146"/>
      <c r="K146"/>
      <c r="L146"/>
    </row>
    <row r="147" spans="1:12" x14ac:dyDescent="0.25">
      <c r="A147"/>
      <c r="B147"/>
      <c r="C147"/>
      <c r="D147"/>
      <c r="E147"/>
      <c r="F147"/>
      <c r="G147"/>
      <c r="H147"/>
      <c r="I147"/>
      <c r="J147"/>
      <c r="K147"/>
      <c r="L147"/>
    </row>
    <row r="148" spans="1:12" x14ac:dyDescent="0.25">
      <c r="A148"/>
      <c r="B148"/>
      <c r="C148"/>
      <c r="D148"/>
      <c r="E148"/>
      <c r="F148"/>
      <c r="G148"/>
      <c r="H148"/>
      <c r="I148"/>
      <c r="J148"/>
      <c r="K148"/>
      <c r="L148"/>
    </row>
    <row r="149" spans="1:12" x14ac:dyDescent="0.25">
      <c r="A149"/>
      <c r="B149"/>
      <c r="C149"/>
      <c r="D149"/>
      <c r="E149"/>
      <c r="F149"/>
      <c r="G149"/>
      <c r="H149"/>
      <c r="I149"/>
      <c r="J149"/>
      <c r="K149"/>
      <c r="L149"/>
    </row>
    <row r="150" spans="1:12" x14ac:dyDescent="0.25">
      <c r="A150"/>
      <c r="B150"/>
      <c r="C150"/>
      <c r="D150"/>
      <c r="E150"/>
      <c r="F150"/>
      <c r="G150"/>
      <c r="H150"/>
      <c r="I150"/>
      <c r="J150"/>
      <c r="K150"/>
      <c r="L150"/>
    </row>
    <row r="151" spans="1:12" x14ac:dyDescent="0.25">
      <c r="A151"/>
      <c r="B151"/>
      <c r="C151"/>
      <c r="D151"/>
      <c r="E151"/>
      <c r="F151"/>
      <c r="G151"/>
      <c r="H151"/>
      <c r="I151"/>
      <c r="J151"/>
      <c r="K151"/>
      <c r="L151"/>
    </row>
    <row r="152" spans="1:12" x14ac:dyDescent="0.25">
      <c r="A152"/>
      <c r="B152"/>
      <c r="C152"/>
      <c r="D152"/>
      <c r="E152"/>
      <c r="F152"/>
      <c r="G152"/>
      <c r="H152"/>
      <c r="I152"/>
      <c r="J152"/>
      <c r="K152"/>
      <c r="L152"/>
    </row>
    <row r="153" spans="1:12" x14ac:dyDescent="0.25">
      <c r="A153"/>
      <c r="B153"/>
      <c r="C153"/>
      <c r="D153"/>
      <c r="E153"/>
      <c r="F153"/>
      <c r="G153"/>
      <c r="H153"/>
      <c r="I153"/>
      <c r="J153"/>
      <c r="K153"/>
      <c r="L153"/>
    </row>
    <row r="154" spans="1:12" x14ac:dyDescent="0.25">
      <c r="A154"/>
      <c r="B154"/>
      <c r="C154"/>
      <c r="D154"/>
      <c r="E154"/>
      <c r="F154"/>
      <c r="G154"/>
      <c r="H154"/>
      <c r="I154"/>
      <c r="J154"/>
      <c r="K154"/>
      <c r="L154"/>
    </row>
    <row r="155" spans="1:12" x14ac:dyDescent="0.25">
      <c r="A155"/>
      <c r="B155"/>
      <c r="C155"/>
      <c r="D155"/>
      <c r="E155"/>
      <c r="F155"/>
      <c r="G155"/>
      <c r="H155"/>
      <c r="I155"/>
      <c r="J155"/>
      <c r="K155"/>
      <c r="L155"/>
    </row>
    <row r="156" spans="1:12" x14ac:dyDescent="0.25">
      <c r="A156"/>
      <c r="B156"/>
      <c r="C156"/>
      <c r="D156"/>
      <c r="E156"/>
      <c r="F156"/>
      <c r="G156"/>
      <c r="H156"/>
      <c r="I156"/>
      <c r="J156"/>
      <c r="K156"/>
      <c r="L156"/>
    </row>
    <row r="157" spans="1:12" x14ac:dyDescent="0.25">
      <c r="A157"/>
      <c r="B157"/>
      <c r="C157"/>
      <c r="D157"/>
      <c r="E157"/>
      <c r="F157"/>
      <c r="G157"/>
      <c r="H157"/>
      <c r="I157"/>
      <c r="J157"/>
      <c r="K157"/>
      <c r="L157"/>
    </row>
    <row r="158" spans="1:12" x14ac:dyDescent="0.25">
      <c r="A158"/>
      <c r="B158"/>
      <c r="C158"/>
      <c r="D158"/>
      <c r="E158"/>
      <c r="F158"/>
      <c r="G158"/>
      <c r="H158"/>
      <c r="I158"/>
      <c r="J158"/>
      <c r="K158"/>
      <c r="L158"/>
    </row>
    <row r="159" spans="1:12" x14ac:dyDescent="0.25">
      <c r="A159"/>
      <c r="B159"/>
      <c r="C159"/>
      <c r="D159"/>
      <c r="E159"/>
      <c r="F159"/>
      <c r="G159"/>
      <c r="H159"/>
      <c r="I159"/>
      <c r="J159"/>
      <c r="K159"/>
      <c r="L159"/>
    </row>
    <row r="160" spans="1:12" x14ac:dyDescent="0.25">
      <c r="A160"/>
      <c r="B160"/>
      <c r="C160"/>
      <c r="D160"/>
      <c r="E160"/>
      <c r="F160"/>
      <c r="G160"/>
      <c r="H160"/>
      <c r="I160"/>
      <c r="J160"/>
      <c r="K160"/>
      <c r="L160"/>
    </row>
    <row r="161" spans="1:12" x14ac:dyDescent="0.25">
      <c r="A161"/>
      <c r="B161"/>
      <c r="C161"/>
      <c r="D161"/>
      <c r="E161"/>
      <c r="F161"/>
      <c r="G161"/>
      <c r="H161"/>
      <c r="I161"/>
      <c r="J161"/>
      <c r="K161"/>
      <c r="L161"/>
    </row>
    <row r="162" spans="1:12" x14ac:dyDescent="0.25">
      <c r="A162"/>
      <c r="B162"/>
      <c r="C162"/>
      <c r="D162"/>
      <c r="E162"/>
      <c r="F162"/>
      <c r="G162"/>
      <c r="H162"/>
      <c r="I162"/>
      <c r="J162"/>
      <c r="K162"/>
      <c r="L162"/>
    </row>
    <row r="163" spans="1:12" x14ac:dyDescent="0.25">
      <c r="A163"/>
      <c r="B163"/>
      <c r="C163"/>
      <c r="D163"/>
      <c r="E163"/>
      <c r="F163"/>
      <c r="G163"/>
      <c r="H163"/>
      <c r="I163"/>
      <c r="J163"/>
      <c r="K163"/>
      <c r="L163"/>
    </row>
    <row r="164" spans="1:12" x14ac:dyDescent="0.25">
      <c r="A164"/>
      <c r="B164"/>
      <c r="C164"/>
      <c r="D164"/>
      <c r="E164"/>
      <c r="F164"/>
      <c r="G164"/>
      <c r="H164"/>
      <c r="I164"/>
      <c r="J164"/>
      <c r="K164"/>
      <c r="L164"/>
    </row>
    <row r="165" spans="1:12" x14ac:dyDescent="0.25">
      <c r="A165"/>
      <c r="B165"/>
      <c r="C165"/>
      <c r="D165"/>
      <c r="E165"/>
      <c r="F165"/>
      <c r="G165"/>
      <c r="H165"/>
      <c r="I165"/>
      <c r="J165"/>
      <c r="K165"/>
      <c r="L165"/>
    </row>
    <row r="166" spans="1:12" x14ac:dyDescent="0.25">
      <c r="A166"/>
      <c r="B166"/>
      <c r="C166"/>
      <c r="D166"/>
      <c r="E166"/>
      <c r="F166"/>
      <c r="G166"/>
      <c r="H166"/>
      <c r="I166"/>
      <c r="J166"/>
      <c r="K166"/>
      <c r="L166"/>
    </row>
    <row r="167" spans="1:12" x14ac:dyDescent="0.25">
      <c r="A167"/>
      <c r="B167"/>
      <c r="C167"/>
      <c r="D167"/>
      <c r="E167"/>
      <c r="F167"/>
      <c r="G167"/>
      <c r="H167"/>
      <c r="I167"/>
      <c r="J167"/>
      <c r="K167"/>
      <c r="L167"/>
    </row>
    <row r="168" spans="1:12" x14ac:dyDescent="0.25">
      <c r="A168"/>
      <c r="B168"/>
      <c r="C168"/>
      <c r="D168"/>
      <c r="E168"/>
      <c r="F168"/>
      <c r="G168"/>
      <c r="H168"/>
      <c r="I168"/>
      <c r="J168"/>
      <c r="K168"/>
      <c r="L168"/>
    </row>
    <row r="169" spans="1:12" x14ac:dyDescent="0.25">
      <c r="A169"/>
      <c r="B169"/>
      <c r="C169"/>
      <c r="D169"/>
      <c r="E169"/>
      <c r="F169"/>
      <c r="G169"/>
      <c r="H169"/>
      <c r="I169"/>
      <c r="J169"/>
      <c r="K169"/>
      <c r="L169"/>
    </row>
    <row r="170" spans="1:12" x14ac:dyDescent="0.25">
      <c r="A170"/>
      <c r="B170"/>
      <c r="C170"/>
      <c r="D170"/>
      <c r="E170"/>
      <c r="F170"/>
      <c r="G170"/>
      <c r="H170"/>
      <c r="I170"/>
      <c r="J170"/>
      <c r="K170"/>
      <c r="L170"/>
    </row>
    <row r="171" spans="1:12" x14ac:dyDescent="0.25">
      <c r="A171"/>
      <c r="B171"/>
      <c r="C171"/>
      <c r="D171"/>
      <c r="E171"/>
      <c r="F171"/>
      <c r="G171"/>
      <c r="H171"/>
      <c r="I171"/>
      <c r="J171"/>
      <c r="K171"/>
      <c r="L171"/>
    </row>
    <row r="172" spans="1:12" x14ac:dyDescent="0.25">
      <c r="A172"/>
      <c r="B172"/>
      <c r="C172"/>
      <c r="D172"/>
      <c r="E172"/>
      <c r="F172"/>
      <c r="G172"/>
      <c r="H172"/>
      <c r="I172"/>
      <c r="J172"/>
      <c r="K172"/>
      <c r="L172"/>
    </row>
    <row r="173" spans="1:12" x14ac:dyDescent="0.25">
      <c r="A173"/>
      <c r="B173"/>
      <c r="C173"/>
      <c r="D173"/>
      <c r="E173"/>
      <c r="F173"/>
      <c r="G173"/>
      <c r="H173"/>
      <c r="I173"/>
      <c r="J173"/>
      <c r="K173"/>
      <c r="L173"/>
    </row>
    <row r="174" spans="1:12" x14ac:dyDescent="0.25">
      <c r="A174"/>
      <c r="B174"/>
      <c r="C174"/>
      <c r="D174"/>
      <c r="E174"/>
      <c r="F174"/>
      <c r="G174"/>
      <c r="H174"/>
      <c r="I174"/>
      <c r="J174"/>
      <c r="K174"/>
      <c r="L174"/>
    </row>
    <row r="175" spans="1:12" x14ac:dyDescent="0.25">
      <c r="A175"/>
      <c r="B175"/>
      <c r="C175"/>
      <c r="D175"/>
      <c r="E175"/>
      <c r="F175"/>
      <c r="G175"/>
      <c r="H175"/>
      <c r="I175"/>
      <c r="J175"/>
      <c r="K175"/>
      <c r="L175"/>
    </row>
    <row r="176" spans="1:12" x14ac:dyDescent="0.25">
      <c r="A176"/>
      <c r="B176"/>
      <c r="C176"/>
      <c r="D176"/>
      <c r="E176"/>
      <c r="F176"/>
      <c r="G176"/>
      <c r="H176"/>
      <c r="I176"/>
      <c r="J176"/>
      <c r="K176"/>
      <c r="L176"/>
    </row>
    <row r="177" spans="1:12" x14ac:dyDescent="0.25">
      <c r="A177"/>
      <c r="B177"/>
      <c r="C177"/>
      <c r="D177"/>
      <c r="E177"/>
      <c r="F177"/>
      <c r="G177"/>
      <c r="H177"/>
      <c r="I177"/>
      <c r="J177"/>
      <c r="K177"/>
      <c r="L177"/>
    </row>
    <row r="178" spans="1:12" x14ac:dyDescent="0.25">
      <c r="A178"/>
      <c r="B178"/>
      <c r="C178"/>
      <c r="D178"/>
      <c r="E178"/>
      <c r="F178"/>
      <c r="G178"/>
      <c r="H178"/>
      <c r="I178"/>
      <c r="J178"/>
      <c r="K178"/>
      <c r="L178"/>
    </row>
    <row r="179" spans="1:12" x14ac:dyDescent="0.25">
      <c r="A179"/>
      <c r="B179"/>
      <c r="C179"/>
      <c r="D179"/>
      <c r="E179"/>
      <c r="F179"/>
      <c r="G179"/>
      <c r="H179"/>
      <c r="I179"/>
      <c r="J179"/>
      <c r="K179"/>
      <c r="L179"/>
    </row>
    <row r="180" spans="1:12" x14ac:dyDescent="0.25">
      <c r="A180"/>
      <c r="B180"/>
      <c r="C180"/>
      <c r="D180"/>
      <c r="E180"/>
      <c r="F180"/>
      <c r="G180"/>
      <c r="H180"/>
      <c r="I180"/>
      <c r="J180"/>
      <c r="K180"/>
      <c r="L180"/>
    </row>
    <row r="181" spans="1:12" x14ac:dyDescent="0.25">
      <c r="A181"/>
      <c r="B181"/>
      <c r="C181"/>
      <c r="D181"/>
      <c r="E181"/>
      <c r="F181"/>
      <c r="G181"/>
      <c r="H181"/>
      <c r="I181"/>
      <c r="J181"/>
      <c r="K181"/>
      <c r="L181"/>
    </row>
    <row r="182" spans="1:12" x14ac:dyDescent="0.25">
      <c r="A182"/>
      <c r="B182"/>
      <c r="C182"/>
      <c r="D182"/>
      <c r="E182"/>
      <c r="F182"/>
      <c r="G182"/>
      <c r="H182"/>
      <c r="I182"/>
      <c r="J182"/>
      <c r="K182"/>
      <c r="L182"/>
    </row>
    <row r="183" spans="1:12" x14ac:dyDescent="0.25">
      <c r="A183"/>
      <c r="B183"/>
      <c r="C183"/>
      <c r="D183"/>
      <c r="E183"/>
      <c r="F183"/>
      <c r="G183"/>
      <c r="H183"/>
      <c r="I183"/>
      <c r="J183"/>
      <c r="K183"/>
      <c r="L183"/>
    </row>
    <row r="184" spans="1:12" x14ac:dyDescent="0.25">
      <c r="A184"/>
      <c r="B184"/>
      <c r="C184"/>
      <c r="D184"/>
      <c r="E184"/>
      <c r="F184"/>
      <c r="G184"/>
      <c r="H184"/>
      <c r="I184"/>
      <c r="J184"/>
      <c r="K184"/>
      <c r="L184"/>
    </row>
    <row r="185" spans="1:12" x14ac:dyDescent="0.25">
      <c r="A185"/>
      <c r="B185"/>
      <c r="C185"/>
      <c r="D185"/>
      <c r="E185"/>
      <c r="F185"/>
      <c r="G185"/>
      <c r="H185"/>
      <c r="I185"/>
      <c r="J185"/>
      <c r="K185"/>
      <c r="L185"/>
    </row>
    <row r="186" spans="1:12" x14ac:dyDescent="0.25">
      <c r="A186"/>
      <c r="B186"/>
      <c r="C186"/>
      <c r="D186"/>
      <c r="E186"/>
      <c r="F186"/>
      <c r="G186"/>
      <c r="H186"/>
      <c r="I186"/>
      <c r="J186"/>
      <c r="K186"/>
      <c r="L186"/>
    </row>
    <row r="187" spans="1:12" x14ac:dyDescent="0.25">
      <c r="A187"/>
      <c r="B187"/>
      <c r="C187"/>
      <c r="D187"/>
      <c r="E187"/>
      <c r="F187"/>
      <c r="G187"/>
      <c r="H187"/>
      <c r="I187"/>
      <c r="J187"/>
      <c r="K187"/>
      <c r="L187"/>
    </row>
    <row r="188" spans="1:12" x14ac:dyDescent="0.25">
      <c r="A188"/>
      <c r="B188"/>
      <c r="C188"/>
      <c r="D188"/>
      <c r="E188"/>
      <c r="F188"/>
      <c r="G188"/>
      <c r="H188"/>
      <c r="I188"/>
      <c r="J188"/>
      <c r="K188"/>
      <c r="L188"/>
    </row>
    <row r="189" spans="1:12" x14ac:dyDescent="0.25">
      <c r="A189"/>
      <c r="B189"/>
      <c r="C189"/>
      <c r="D189"/>
      <c r="E189"/>
      <c r="F189"/>
      <c r="G189"/>
      <c r="H189"/>
      <c r="I189"/>
      <c r="J189"/>
      <c r="K189"/>
      <c r="L189"/>
    </row>
    <row r="190" spans="1:12" x14ac:dyDescent="0.25">
      <c r="A190"/>
      <c r="B190"/>
      <c r="C190"/>
      <c r="D190"/>
      <c r="E190"/>
      <c r="F190"/>
      <c r="G190"/>
      <c r="H190"/>
      <c r="I190"/>
      <c r="J190"/>
      <c r="K190"/>
      <c r="L190"/>
    </row>
    <row r="191" spans="1:12" x14ac:dyDescent="0.25">
      <c r="A191"/>
      <c r="B191"/>
      <c r="C191"/>
      <c r="D191"/>
      <c r="E191"/>
      <c r="F191"/>
      <c r="G191"/>
      <c r="H191"/>
      <c r="I191"/>
      <c r="J191"/>
      <c r="K191"/>
      <c r="L191"/>
    </row>
    <row r="192" spans="1:12" x14ac:dyDescent="0.25">
      <c r="A192"/>
      <c r="B192"/>
      <c r="C192"/>
      <c r="D192"/>
      <c r="E192"/>
      <c r="F192"/>
      <c r="G192"/>
      <c r="H192"/>
      <c r="I192"/>
      <c r="J192"/>
      <c r="K192"/>
      <c r="L192"/>
    </row>
    <row r="193" spans="1:12" x14ac:dyDescent="0.25">
      <c r="A193"/>
      <c r="B193"/>
      <c r="C193"/>
      <c r="D193"/>
      <c r="E193"/>
      <c r="F193"/>
      <c r="G193"/>
      <c r="H193"/>
      <c r="I193"/>
      <c r="J193"/>
      <c r="K193"/>
      <c r="L193"/>
    </row>
    <row r="194" spans="1:12" x14ac:dyDescent="0.25">
      <c r="A194"/>
      <c r="B194"/>
      <c r="C194"/>
      <c r="D194"/>
      <c r="E194"/>
      <c r="F194"/>
      <c r="G194"/>
      <c r="H194"/>
      <c r="I194"/>
      <c r="J194"/>
      <c r="K194"/>
      <c r="L194"/>
    </row>
    <row r="195" spans="1:12" x14ac:dyDescent="0.25">
      <c r="A195"/>
      <c r="B195"/>
      <c r="C195"/>
      <c r="D195"/>
      <c r="E195"/>
      <c r="F195"/>
      <c r="G195"/>
      <c r="H195"/>
      <c r="I195"/>
      <c r="J195"/>
      <c r="K195"/>
      <c r="L195"/>
    </row>
    <row r="196" spans="1:12" x14ac:dyDescent="0.25">
      <c r="A196"/>
      <c r="B196"/>
      <c r="C196"/>
      <c r="D196"/>
      <c r="E196"/>
      <c r="F196"/>
      <c r="G196"/>
      <c r="H196"/>
      <c r="I196"/>
      <c r="J196"/>
      <c r="K196"/>
      <c r="L196"/>
    </row>
    <row r="197" spans="1:12" x14ac:dyDescent="0.25">
      <c r="A197"/>
      <c r="B197"/>
      <c r="C197"/>
      <c r="D197"/>
      <c r="E197"/>
      <c r="F197"/>
      <c r="G197"/>
      <c r="H197"/>
      <c r="I197"/>
      <c r="J197"/>
      <c r="K197"/>
      <c r="L197"/>
    </row>
    <row r="198" spans="1:12" x14ac:dyDescent="0.25">
      <c r="A198"/>
      <c r="B198"/>
      <c r="C198"/>
      <c r="D198"/>
      <c r="E198"/>
      <c r="F198"/>
      <c r="G198"/>
      <c r="H198"/>
      <c r="I198"/>
      <c r="J198"/>
      <c r="K198"/>
      <c r="L198"/>
    </row>
    <row r="199" spans="1:12" x14ac:dyDescent="0.25">
      <c r="A199"/>
      <c r="B199"/>
      <c r="C199"/>
      <c r="D199"/>
      <c r="E199"/>
      <c r="F199"/>
      <c r="G199"/>
      <c r="H199"/>
      <c r="I199"/>
      <c r="J199"/>
      <c r="K199"/>
      <c r="L199"/>
    </row>
    <row r="200" spans="1:12" x14ac:dyDescent="0.25">
      <c r="A200"/>
      <c r="B200"/>
      <c r="C200"/>
      <c r="D200"/>
      <c r="E200"/>
      <c r="F200"/>
      <c r="G200"/>
      <c r="H200"/>
      <c r="I200"/>
      <c r="J200"/>
      <c r="K200"/>
      <c r="L200"/>
    </row>
    <row r="201" spans="1:12" x14ac:dyDescent="0.25">
      <c r="A201"/>
      <c r="B201"/>
      <c r="C201"/>
      <c r="D201"/>
      <c r="E201"/>
      <c r="F201"/>
      <c r="G201"/>
      <c r="H201"/>
      <c r="I201"/>
      <c r="J201"/>
      <c r="K201"/>
      <c r="L201"/>
    </row>
    <row r="202" spans="1:12" x14ac:dyDescent="0.25">
      <c r="A202"/>
      <c r="B202"/>
      <c r="C202"/>
      <c r="D202"/>
      <c r="E202"/>
      <c r="F202"/>
      <c r="G202"/>
      <c r="H202"/>
      <c r="I202"/>
      <c r="J202"/>
      <c r="K202"/>
      <c r="L202"/>
    </row>
    <row r="203" spans="1:12" x14ac:dyDescent="0.25">
      <c r="A203"/>
      <c r="B203"/>
      <c r="C203"/>
      <c r="D203"/>
      <c r="E203"/>
      <c r="F203"/>
      <c r="G203"/>
      <c r="H203"/>
      <c r="I203"/>
      <c r="J203"/>
      <c r="K203"/>
      <c r="L203"/>
    </row>
    <row r="204" spans="1:12" x14ac:dyDescent="0.25">
      <c r="A204"/>
      <c r="B204"/>
      <c r="C204"/>
      <c r="D204"/>
      <c r="E204"/>
      <c r="F204"/>
      <c r="G204"/>
      <c r="H204"/>
      <c r="I204"/>
      <c r="J204"/>
      <c r="K204"/>
      <c r="L204"/>
    </row>
    <row r="205" spans="1:12" x14ac:dyDescent="0.25">
      <c r="A205"/>
      <c r="B205"/>
      <c r="C205"/>
      <c r="D205"/>
      <c r="E205"/>
      <c r="F205"/>
      <c r="G205"/>
      <c r="H205"/>
      <c r="I205"/>
      <c r="J205"/>
      <c r="K205"/>
      <c r="L205"/>
    </row>
    <row r="206" spans="1:12" x14ac:dyDescent="0.25">
      <c r="A206"/>
      <c r="B206"/>
      <c r="C206"/>
      <c r="D206"/>
      <c r="E206"/>
      <c r="F206"/>
      <c r="G206"/>
      <c r="H206"/>
      <c r="I206"/>
      <c r="J206"/>
      <c r="K206"/>
      <c r="L206"/>
    </row>
    <row r="207" spans="1:12" x14ac:dyDescent="0.25">
      <c r="A207"/>
      <c r="B207"/>
      <c r="C207"/>
      <c r="D207"/>
      <c r="E207"/>
      <c r="F207"/>
      <c r="G207"/>
      <c r="H207"/>
      <c r="I207"/>
      <c r="J207"/>
      <c r="K207"/>
      <c r="L207"/>
    </row>
    <row r="208" spans="1:12" x14ac:dyDescent="0.25">
      <c r="A208"/>
      <c r="B208"/>
      <c r="C208"/>
      <c r="D208"/>
      <c r="E208"/>
      <c r="F208"/>
      <c r="G208"/>
      <c r="H208"/>
      <c r="I208"/>
      <c r="J208"/>
      <c r="K208"/>
      <c r="L208"/>
    </row>
    <row r="209" spans="1:12" x14ac:dyDescent="0.25">
      <c r="A209"/>
      <c r="B209"/>
      <c r="C209"/>
      <c r="D209"/>
      <c r="E209"/>
      <c r="F209"/>
      <c r="G209"/>
      <c r="H209"/>
      <c r="I209"/>
      <c r="J209"/>
      <c r="K209"/>
      <c r="L209"/>
    </row>
    <row r="210" spans="1:12" x14ac:dyDescent="0.25">
      <c r="A210"/>
      <c r="B210"/>
      <c r="C210"/>
      <c r="D210"/>
      <c r="E210"/>
      <c r="F210"/>
      <c r="G210"/>
      <c r="H210"/>
      <c r="I210"/>
      <c r="J210"/>
      <c r="K210"/>
      <c r="L210"/>
    </row>
    <row r="211" spans="1:12" x14ac:dyDescent="0.25">
      <c r="A211"/>
      <c r="B211"/>
      <c r="C211"/>
      <c r="D211"/>
      <c r="E211"/>
      <c r="F211"/>
      <c r="G211"/>
      <c r="H211"/>
      <c r="I211"/>
      <c r="J211"/>
      <c r="K211"/>
      <c r="L211"/>
    </row>
    <row r="212" spans="1:12" x14ac:dyDescent="0.25">
      <c r="A212"/>
      <c r="B212"/>
      <c r="C212"/>
      <c r="D212"/>
      <c r="E212"/>
      <c r="F212"/>
      <c r="G212"/>
      <c r="H212"/>
      <c r="I212"/>
      <c r="J212"/>
      <c r="K212"/>
      <c r="L212"/>
    </row>
    <row r="213" spans="1:12" x14ac:dyDescent="0.25">
      <c r="A213"/>
      <c r="B213"/>
      <c r="C213"/>
      <c r="D213"/>
      <c r="E213"/>
      <c r="F213"/>
      <c r="G213"/>
      <c r="H213"/>
      <c r="I213"/>
      <c r="J213"/>
      <c r="K213"/>
      <c r="L213"/>
    </row>
    <row r="214" spans="1:12" x14ac:dyDescent="0.25">
      <c r="A214"/>
      <c r="B214"/>
      <c r="C214"/>
      <c r="D214"/>
      <c r="E214"/>
      <c r="F214"/>
      <c r="G214"/>
      <c r="H214"/>
      <c r="I214"/>
      <c r="J214"/>
      <c r="K214"/>
      <c r="L214"/>
    </row>
    <row r="215" spans="1:12" x14ac:dyDescent="0.25">
      <c r="A215"/>
      <c r="B215"/>
      <c r="C215"/>
      <c r="D215"/>
      <c r="E215"/>
      <c r="F215"/>
      <c r="G215"/>
      <c r="H215"/>
      <c r="I215"/>
      <c r="J215"/>
      <c r="K215"/>
      <c r="L215"/>
    </row>
    <row r="216" spans="1:12" x14ac:dyDescent="0.25">
      <c r="A216"/>
      <c r="B216"/>
      <c r="C216"/>
      <c r="D216"/>
      <c r="E216"/>
      <c r="F216"/>
      <c r="G216"/>
      <c r="H216"/>
      <c r="I216"/>
      <c r="J216"/>
      <c r="K216"/>
      <c r="L216"/>
    </row>
    <row r="217" spans="1:12" x14ac:dyDescent="0.25">
      <c r="A217"/>
      <c r="B217"/>
      <c r="C217"/>
      <c r="D217"/>
      <c r="E217"/>
      <c r="F217"/>
      <c r="G217"/>
      <c r="H217"/>
      <c r="I217"/>
      <c r="J217"/>
      <c r="K217"/>
      <c r="L217"/>
    </row>
    <row r="218" spans="1:12" x14ac:dyDescent="0.25">
      <c r="A218"/>
      <c r="B218"/>
      <c r="C218"/>
      <c r="D218"/>
      <c r="E218"/>
      <c r="F218"/>
      <c r="G218"/>
      <c r="H218"/>
      <c r="I218"/>
      <c r="J218"/>
      <c r="K218"/>
      <c r="L218"/>
    </row>
    <row r="219" spans="1:12" x14ac:dyDescent="0.25">
      <c r="A219"/>
      <c r="B219"/>
      <c r="C219"/>
      <c r="D219"/>
      <c r="E219"/>
      <c r="F219"/>
      <c r="G219"/>
      <c r="H219"/>
      <c r="I219"/>
      <c r="J219"/>
      <c r="K219"/>
      <c r="L219"/>
    </row>
    <row r="220" spans="1:12" x14ac:dyDescent="0.25">
      <c r="A220"/>
      <c r="B220"/>
      <c r="C220"/>
      <c r="D220"/>
      <c r="E220"/>
      <c r="F220"/>
      <c r="G220"/>
      <c r="H220"/>
      <c r="I220"/>
      <c r="J220"/>
      <c r="K220"/>
      <c r="L220"/>
    </row>
    <row r="221" spans="1:12" x14ac:dyDescent="0.25">
      <c r="A221"/>
      <c r="B221"/>
      <c r="C221"/>
      <c r="D221"/>
      <c r="E221"/>
      <c r="F221"/>
      <c r="G221"/>
      <c r="H221"/>
      <c r="I221"/>
      <c r="J221"/>
      <c r="K221"/>
      <c r="L221"/>
    </row>
    <row r="222" spans="1:12" x14ac:dyDescent="0.25">
      <c r="A222"/>
      <c r="B222"/>
      <c r="C222"/>
      <c r="D222"/>
      <c r="E222"/>
      <c r="F222"/>
      <c r="G222"/>
      <c r="H222"/>
      <c r="I222"/>
      <c r="J222"/>
      <c r="K222"/>
      <c r="L222"/>
    </row>
    <row r="223" spans="1:12" x14ac:dyDescent="0.25">
      <c r="A223"/>
      <c r="B223"/>
      <c r="C223"/>
      <c r="D223"/>
      <c r="E223"/>
      <c r="F223"/>
      <c r="G223"/>
      <c r="H223"/>
      <c r="I223"/>
      <c r="J223"/>
      <c r="K223"/>
      <c r="L223"/>
    </row>
    <row r="224" spans="1:12" x14ac:dyDescent="0.25">
      <c r="A224"/>
      <c r="B224"/>
      <c r="C224"/>
      <c r="D224"/>
      <c r="E224"/>
      <c r="F224"/>
      <c r="G224"/>
      <c r="H224"/>
      <c r="I224"/>
      <c r="J224"/>
      <c r="K224"/>
      <c r="L224"/>
    </row>
    <row r="225" spans="1:12" x14ac:dyDescent="0.25">
      <c r="A225"/>
      <c r="B225"/>
      <c r="C225"/>
      <c r="D225"/>
      <c r="E225"/>
      <c r="F225"/>
      <c r="G225"/>
      <c r="H225"/>
      <c r="I225"/>
      <c r="J225"/>
      <c r="K225"/>
      <c r="L225"/>
    </row>
    <row r="226" spans="1:12" x14ac:dyDescent="0.25">
      <c r="A226"/>
      <c r="B226"/>
      <c r="C226"/>
      <c r="D226"/>
      <c r="E226"/>
      <c r="F226"/>
      <c r="G226"/>
      <c r="H226"/>
      <c r="I226"/>
      <c r="J226"/>
      <c r="K226"/>
      <c r="L226"/>
    </row>
    <row r="227" spans="1:12" x14ac:dyDescent="0.25">
      <c r="A227"/>
      <c r="B227"/>
      <c r="C227"/>
      <c r="D227"/>
      <c r="E227"/>
      <c r="F227"/>
      <c r="G227"/>
      <c r="H227"/>
      <c r="I227"/>
      <c r="J227"/>
      <c r="K227"/>
      <c r="L227"/>
    </row>
    <row r="228" spans="1:12" x14ac:dyDescent="0.25">
      <c r="A228"/>
      <c r="B228"/>
      <c r="C228"/>
      <c r="D228"/>
      <c r="E228"/>
      <c r="F228"/>
      <c r="G228"/>
      <c r="H228"/>
      <c r="I228"/>
      <c r="J228"/>
      <c r="K228"/>
      <c r="L228"/>
    </row>
    <row r="229" spans="1:12" x14ac:dyDescent="0.25">
      <c r="A229"/>
      <c r="B229"/>
      <c r="C229"/>
      <c r="D229"/>
      <c r="E229"/>
      <c r="F229"/>
      <c r="G229"/>
      <c r="H229"/>
      <c r="I229"/>
      <c r="J229"/>
      <c r="K229"/>
      <c r="L229"/>
    </row>
    <row r="230" spans="1:12" x14ac:dyDescent="0.25">
      <c r="A230"/>
      <c r="B230"/>
      <c r="C230"/>
      <c r="D230"/>
      <c r="E230"/>
      <c r="F230"/>
      <c r="G230"/>
      <c r="H230"/>
      <c r="I230"/>
      <c r="J230"/>
      <c r="K230"/>
      <c r="L230"/>
    </row>
    <row r="231" spans="1:12" x14ac:dyDescent="0.25">
      <c r="A231"/>
      <c r="B231"/>
      <c r="C231"/>
      <c r="D231"/>
      <c r="E231"/>
      <c r="F231"/>
      <c r="G231"/>
      <c r="H231"/>
      <c r="I231"/>
      <c r="J231"/>
      <c r="K231"/>
      <c r="L231"/>
    </row>
    <row r="232" spans="1:12" x14ac:dyDescent="0.25">
      <c r="A232"/>
      <c r="B232"/>
      <c r="C232"/>
      <c r="D232"/>
      <c r="E232"/>
      <c r="F232"/>
      <c r="G232"/>
      <c r="H232"/>
      <c r="I232"/>
      <c r="J232"/>
      <c r="K232"/>
      <c r="L232"/>
    </row>
    <row r="233" spans="1:12" x14ac:dyDescent="0.25">
      <c r="A233"/>
      <c r="B233"/>
      <c r="C233"/>
      <c r="D233"/>
      <c r="E233"/>
      <c r="F233"/>
      <c r="G233"/>
      <c r="H233"/>
      <c r="I233"/>
      <c r="J233"/>
      <c r="K233"/>
      <c r="L233"/>
    </row>
    <row r="234" spans="1:12" x14ac:dyDescent="0.25">
      <c r="A234"/>
      <c r="B234"/>
      <c r="C234"/>
      <c r="D234"/>
      <c r="E234"/>
      <c r="F234"/>
      <c r="G234"/>
      <c r="H234"/>
      <c r="I234"/>
      <c r="J234"/>
      <c r="K234"/>
      <c r="L234"/>
    </row>
    <row r="235" spans="1:12" x14ac:dyDescent="0.25">
      <c r="A235"/>
      <c r="B235"/>
      <c r="C235"/>
      <c r="D235"/>
      <c r="E235"/>
      <c r="F235"/>
      <c r="G235"/>
      <c r="H235"/>
      <c r="I235"/>
      <c r="J235"/>
      <c r="K235"/>
      <c r="L235"/>
    </row>
    <row r="236" spans="1:12" x14ac:dyDescent="0.25">
      <c r="A236"/>
      <c r="B236"/>
      <c r="C236"/>
      <c r="D236"/>
      <c r="E236"/>
      <c r="F236"/>
      <c r="G236"/>
      <c r="H236"/>
      <c r="I236"/>
      <c r="J236"/>
      <c r="K236"/>
      <c r="L236"/>
    </row>
    <row r="237" spans="1:12" x14ac:dyDescent="0.25">
      <c r="A237"/>
      <c r="B237"/>
      <c r="C237"/>
      <c r="D237"/>
      <c r="E237"/>
      <c r="F237"/>
      <c r="G237"/>
      <c r="H237"/>
      <c r="I237"/>
      <c r="J237"/>
      <c r="K237"/>
      <c r="L237"/>
    </row>
    <row r="238" spans="1:12" x14ac:dyDescent="0.25">
      <c r="A238"/>
      <c r="B238"/>
      <c r="C238"/>
      <c r="D238"/>
      <c r="E238"/>
      <c r="F238"/>
      <c r="G238"/>
      <c r="H238"/>
      <c r="I238"/>
      <c r="J238"/>
      <c r="K238"/>
      <c r="L238"/>
    </row>
    <row r="239" spans="1:12" x14ac:dyDescent="0.25">
      <c r="A239"/>
      <c r="B239"/>
      <c r="C239"/>
      <c r="D239"/>
      <c r="E239"/>
      <c r="F239"/>
      <c r="G239"/>
      <c r="H239"/>
      <c r="I239"/>
      <c r="J239"/>
      <c r="K239"/>
      <c r="L239"/>
    </row>
    <row r="240" spans="1:12" x14ac:dyDescent="0.25">
      <c r="A240"/>
      <c r="B240"/>
      <c r="C240"/>
      <c r="D240"/>
      <c r="E240"/>
      <c r="F240"/>
      <c r="G240"/>
      <c r="H240"/>
      <c r="I240"/>
      <c r="J240"/>
      <c r="K240"/>
      <c r="L240"/>
    </row>
    <row r="241" spans="1:12" x14ac:dyDescent="0.25">
      <c r="A241"/>
      <c r="B241"/>
      <c r="C241"/>
      <c r="D241"/>
      <c r="E241"/>
      <c r="F241"/>
      <c r="G241"/>
      <c r="H241"/>
      <c r="I241"/>
      <c r="J241"/>
      <c r="K241"/>
      <c r="L241"/>
    </row>
    <row r="242" spans="1:12" x14ac:dyDescent="0.25">
      <c r="A242"/>
      <c r="B242"/>
      <c r="C242"/>
      <c r="D242"/>
      <c r="E242"/>
      <c r="F242"/>
      <c r="G242"/>
      <c r="H242"/>
      <c r="I242"/>
      <c r="J242"/>
      <c r="K242"/>
      <c r="L242"/>
    </row>
    <row r="243" spans="1:12" x14ac:dyDescent="0.25">
      <c r="A243"/>
      <c r="B243"/>
      <c r="C243"/>
      <c r="D243"/>
      <c r="E243"/>
      <c r="F243"/>
      <c r="G243"/>
      <c r="H243"/>
      <c r="I243"/>
      <c r="J243"/>
      <c r="K243"/>
      <c r="L243"/>
    </row>
    <row r="244" spans="1:12" x14ac:dyDescent="0.25">
      <c r="A244"/>
      <c r="B244"/>
      <c r="C244"/>
      <c r="D244"/>
      <c r="E244"/>
      <c r="F244"/>
      <c r="G244"/>
      <c r="H244"/>
      <c r="I244"/>
      <c r="J244"/>
      <c r="K244"/>
      <c r="L244"/>
    </row>
    <row r="245" spans="1:12" x14ac:dyDescent="0.25">
      <c r="A245"/>
      <c r="B245"/>
      <c r="C245"/>
      <c r="D245"/>
      <c r="E245"/>
      <c r="F245"/>
      <c r="G245"/>
      <c r="H245"/>
      <c r="I245"/>
      <c r="J245"/>
      <c r="K245"/>
      <c r="L245"/>
    </row>
    <row r="246" spans="1:12" x14ac:dyDescent="0.25">
      <c r="A246"/>
      <c r="B246"/>
      <c r="C246"/>
      <c r="D246"/>
      <c r="E246"/>
      <c r="F246"/>
      <c r="G246"/>
      <c r="H246"/>
      <c r="I246"/>
      <c r="J246"/>
      <c r="K246"/>
      <c r="L246"/>
    </row>
    <row r="247" spans="1:12" x14ac:dyDescent="0.25">
      <c r="A247"/>
      <c r="B247"/>
      <c r="C247"/>
      <c r="D247"/>
      <c r="E247"/>
      <c r="F247"/>
      <c r="G247"/>
      <c r="H247"/>
      <c r="I247"/>
      <c r="J247"/>
      <c r="K247"/>
      <c r="L247"/>
    </row>
    <row r="248" spans="1:12" x14ac:dyDescent="0.25">
      <c r="A248"/>
      <c r="B248"/>
      <c r="C248"/>
      <c r="D248"/>
      <c r="E248"/>
      <c r="F248"/>
      <c r="G248"/>
      <c r="H248"/>
      <c r="I248"/>
      <c r="J248"/>
      <c r="K248"/>
      <c r="L248"/>
    </row>
    <row r="249" spans="1:12" x14ac:dyDescent="0.25">
      <c r="A249"/>
      <c r="B249"/>
      <c r="C249"/>
      <c r="D249"/>
      <c r="E249"/>
      <c r="F249"/>
      <c r="G249"/>
      <c r="H249"/>
      <c r="I249"/>
      <c r="J249"/>
      <c r="K249"/>
      <c r="L249"/>
    </row>
    <row r="250" spans="1:12" x14ac:dyDescent="0.25">
      <c r="A250"/>
      <c r="B250"/>
      <c r="C250"/>
      <c r="D250"/>
      <c r="E250"/>
      <c r="F250"/>
      <c r="G250"/>
      <c r="H250"/>
      <c r="I250"/>
      <c r="J250"/>
      <c r="K250"/>
      <c r="L250"/>
    </row>
    <row r="251" spans="1:12" x14ac:dyDescent="0.25">
      <c r="A251"/>
      <c r="B251"/>
      <c r="C251"/>
      <c r="D251"/>
      <c r="E251"/>
      <c r="F251"/>
      <c r="G251"/>
      <c r="H251"/>
      <c r="I251"/>
      <c r="J251"/>
      <c r="K251"/>
      <c r="L251"/>
    </row>
    <row r="252" spans="1:12" x14ac:dyDescent="0.25">
      <c r="A252"/>
      <c r="B252"/>
      <c r="C252"/>
      <c r="D252"/>
      <c r="E252"/>
      <c r="F252"/>
      <c r="G252"/>
      <c r="H252"/>
      <c r="I252"/>
      <c r="J252"/>
      <c r="K252"/>
      <c r="L252"/>
    </row>
    <row r="253" spans="1:12" x14ac:dyDescent="0.25">
      <c r="A253"/>
      <c r="B253"/>
      <c r="C253"/>
      <c r="D253"/>
      <c r="E253"/>
      <c r="F253"/>
      <c r="G253"/>
      <c r="H253"/>
      <c r="I253"/>
      <c r="J253"/>
      <c r="K253"/>
      <c r="L253"/>
    </row>
    <row r="254" spans="1:12" x14ac:dyDescent="0.25">
      <c r="A254"/>
      <c r="B254"/>
      <c r="C254"/>
      <c r="D254"/>
      <c r="E254"/>
      <c r="F254"/>
      <c r="G254"/>
      <c r="H254"/>
      <c r="I254"/>
      <c r="J254"/>
      <c r="K254"/>
      <c r="L254"/>
    </row>
    <row r="255" spans="1:12" x14ac:dyDescent="0.25">
      <c r="A255"/>
      <c r="B255"/>
      <c r="C255"/>
      <c r="D255"/>
      <c r="E255"/>
      <c r="F255"/>
      <c r="G255"/>
      <c r="H255"/>
      <c r="I255"/>
      <c r="J255"/>
      <c r="K255"/>
      <c r="L255"/>
    </row>
    <row r="256" spans="1:12" x14ac:dyDescent="0.25">
      <c r="A256"/>
      <c r="B256"/>
      <c r="C256"/>
      <c r="D256"/>
      <c r="E256"/>
      <c r="F256"/>
      <c r="G256"/>
      <c r="H256"/>
      <c r="I256"/>
      <c r="J256"/>
      <c r="K256"/>
      <c r="L256"/>
    </row>
    <row r="257" spans="1:12" x14ac:dyDescent="0.25">
      <c r="A257"/>
      <c r="B257"/>
      <c r="C257"/>
      <c r="D257"/>
      <c r="E257"/>
      <c r="F257"/>
      <c r="G257"/>
      <c r="H257"/>
      <c r="I257"/>
      <c r="J257"/>
      <c r="K257"/>
      <c r="L257"/>
    </row>
    <row r="258" spans="1:12" x14ac:dyDescent="0.25">
      <c r="A258"/>
      <c r="B258"/>
      <c r="C258"/>
      <c r="D258"/>
      <c r="E258"/>
      <c r="F258"/>
      <c r="G258"/>
      <c r="H258"/>
      <c r="I258"/>
      <c r="J258"/>
      <c r="K258"/>
      <c r="L258"/>
    </row>
    <row r="259" spans="1:12" x14ac:dyDescent="0.25">
      <c r="A259"/>
      <c r="B259"/>
      <c r="C259"/>
      <c r="D259"/>
      <c r="E259"/>
      <c r="F259"/>
      <c r="G259"/>
      <c r="H259"/>
      <c r="I259"/>
      <c r="J259"/>
      <c r="K259"/>
      <c r="L259"/>
    </row>
    <row r="260" spans="1:12" x14ac:dyDescent="0.25">
      <c r="A260"/>
      <c r="B260"/>
      <c r="C260"/>
      <c r="D260"/>
      <c r="E260"/>
      <c r="F260"/>
      <c r="G260"/>
      <c r="H260"/>
      <c r="I260"/>
      <c r="J260"/>
      <c r="K260"/>
      <c r="L260"/>
    </row>
    <row r="261" spans="1:12" x14ac:dyDescent="0.25">
      <c r="A261"/>
      <c r="B261"/>
      <c r="C261"/>
      <c r="D261"/>
      <c r="E261"/>
      <c r="F261"/>
      <c r="G261"/>
      <c r="H261"/>
      <c r="I261"/>
      <c r="J261"/>
      <c r="K261"/>
      <c r="L261"/>
    </row>
    <row r="262" spans="1:12" x14ac:dyDescent="0.25">
      <c r="A262"/>
      <c r="B262"/>
      <c r="C262"/>
      <c r="D262"/>
      <c r="E262"/>
      <c r="F262"/>
      <c r="G262"/>
      <c r="H262"/>
      <c r="I262"/>
      <c r="J262"/>
      <c r="K262"/>
      <c r="L262"/>
    </row>
    <row r="263" spans="1:12" x14ac:dyDescent="0.25">
      <c r="A263"/>
      <c r="B263"/>
      <c r="C263"/>
      <c r="D263"/>
      <c r="E263"/>
      <c r="F263"/>
      <c r="G263"/>
      <c r="H263"/>
      <c r="I263"/>
      <c r="J263"/>
      <c r="K263"/>
      <c r="L263"/>
    </row>
    <row r="264" spans="1:12" x14ac:dyDescent="0.25">
      <c r="A264"/>
      <c r="B264"/>
      <c r="C264"/>
      <c r="D264"/>
      <c r="E264"/>
      <c r="F264"/>
      <c r="G264"/>
      <c r="H264"/>
      <c r="I264"/>
      <c r="J264"/>
      <c r="K264"/>
      <c r="L264"/>
    </row>
    <row r="265" spans="1:12" x14ac:dyDescent="0.25">
      <c r="A265"/>
      <c r="B265"/>
      <c r="C265"/>
      <c r="D265"/>
      <c r="E265"/>
      <c r="F265"/>
      <c r="G265"/>
      <c r="H265"/>
      <c r="I265"/>
      <c r="J265"/>
      <c r="K265"/>
      <c r="L265"/>
    </row>
    <row r="266" spans="1:12" x14ac:dyDescent="0.25">
      <c r="A266"/>
      <c r="B266"/>
      <c r="C266"/>
      <c r="D266"/>
      <c r="E266"/>
      <c r="F266"/>
      <c r="G266"/>
      <c r="H266"/>
      <c r="I266"/>
      <c r="J266"/>
      <c r="K266"/>
      <c r="L266"/>
    </row>
  </sheetData>
  <mergeCells count="7">
    <mergeCell ref="N61:T61"/>
    <mergeCell ref="W61:AC61"/>
    <mergeCell ref="A3:L3"/>
    <mergeCell ref="C5:I5"/>
    <mergeCell ref="C24:I24"/>
    <mergeCell ref="E47:K47"/>
    <mergeCell ref="E61:K61"/>
  </mergeCells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295F2-8E58-41E6-935F-79DDAD6DC22E}">
  <dimension ref="A1:BW249"/>
  <sheetViews>
    <sheetView zoomScale="120" zoomScaleNormal="120" workbookViewId="0"/>
  </sheetViews>
  <sheetFormatPr defaultColWidth="9.140625" defaultRowHeight="15.75" x14ac:dyDescent="0.25"/>
  <cols>
    <col min="1" max="1" width="9.140625" style="4"/>
    <col min="2" max="3" width="10.140625" style="4" customWidth="1"/>
    <col min="4" max="4" width="11.7109375" style="4" customWidth="1"/>
    <col min="5" max="5" width="12.140625" style="4" customWidth="1"/>
    <col min="6" max="6" width="11.28515625" style="4" customWidth="1"/>
    <col min="7" max="12" width="9.140625" style="4"/>
    <col min="13" max="13" width="9.140625" customWidth="1"/>
    <col min="76" max="16384" width="9.140625" style="4"/>
  </cols>
  <sheetData>
    <row r="1" spans="1:12" ht="15.75" customHeight="1" x14ac:dyDescent="0.3">
      <c r="A1" s="26" t="s">
        <v>34</v>
      </c>
      <c r="B1" s="27"/>
      <c r="C1" s="11" t="s">
        <v>23</v>
      </c>
      <c r="D1" s="27"/>
      <c r="E1" s="27"/>
      <c r="F1" s="27"/>
      <c r="G1" s="27"/>
      <c r="H1" s="27"/>
      <c r="I1" s="27"/>
      <c r="J1" s="27"/>
      <c r="K1" s="27"/>
      <c r="L1" s="28"/>
    </row>
    <row r="2" spans="1:12" ht="15.75" customHeight="1" x14ac:dyDescent="0.3">
      <c r="A2" s="26"/>
      <c r="B2" s="27"/>
      <c r="C2" s="85" t="s">
        <v>22</v>
      </c>
      <c r="D2" s="86"/>
      <c r="E2" s="86"/>
      <c r="F2" s="86"/>
      <c r="G2" s="86"/>
      <c r="H2" s="86"/>
      <c r="I2" s="86"/>
      <c r="J2" s="86"/>
      <c r="K2" s="86"/>
      <c r="L2" s="87"/>
    </row>
    <row r="3" spans="1:12" ht="31.5" customHeight="1" x14ac:dyDescent="0.25">
      <c r="A3" s="224" t="s">
        <v>154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</row>
    <row r="4" spans="1:12" ht="15.75" customHeight="1" x14ac:dyDescent="0.2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12"/>
    </row>
    <row r="5" spans="1:12" ht="31.5" customHeight="1" x14ac:dyDescent="0.25">
      <c r="A5" s="225" t="s">
        <v>105</v>
      </c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</row>
    <row r="6" spans="1:12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12"/>
    </row>
    <row r="7" spans="1:12" ht="15.75" customHeight="1" x14ac:dyDescent="0.25">
      <c r="A7" s="9" t="s">
        <v>106</v>
      </c>
      <c r="B7" s="33"/>
      <c r="C7" s="34"/>
      <c r="D7" s="35"/>
      <c r="E7" s="9"/>
      <c r="F7" s="9"/>
      <c r="G7" s="9"/>
      <c r="H7" s="9"/>
      <c r="I7" s="9"/>
      <c r="J7" s="9"/>
      <c r="K7" s="9"/>
      <c r="L7" s="12"/>
    </row>
    <row r="8" spans="1:12" ht="15.75" customHeight="1" x14ac:dyDescent="0.25">
      <c r="A8" s="9"/>
      <c r="B8" s="233" t="s">
        <v>19</v>
      </c>
      <c r="C8" s="233"/>
      <c r="D8" s="233" t="s">
        <v>15</v>
      </c>
      <c r="E8" s="233"/>
      <c r="F8" s="9"/>
      <c r="G8" s="9"/>
      <c r="H8" s="9"/>
      <c r="I8" s="9"/>
      <c r="J8" s="9"/>
      <c r="K8" s="9"/>
      <c r="L8" s="12"/>
    </row>
    <row r="9" spans="1:12" ht="15.75" customHeight="1" x14ac:dyDescent="0.25">
      <c r="A9" s="9"/>
      <c r="B9" s="23" t="s">
        <v>16</v>
      </c>
      <c r="C9" s="22" t="s">
        <v>107</v>
      </c>
      <c r="D9" s="21" t="s">
        <v>17</v>
      </c>
      <c r="E9" s="21" t="s">
        <v>18</v>
      </c>
      <c r="F9" s="9"/>
      <c r="G9" s="9"/>
      <c r="H9" s="9"/>
      <c r="I9" s="9"/>
      <c r="J9" s="9"/>
      <c r="K9" s="9"/>
      <c r="L9" s="12"/>
    </row>
    <row r="10" spans="1:12" ht="15.75" customHeight="1" x14ac:dyDescent="0.25">
      <c r="A10" s="9"/>
      <c r="B10" s="24">
        <v>1</v>
      </c>
      <c r="C10" s="79">
        <v>1.4999999999999999E-2</v>
      </c>
      <c r="D10" s="80">
        <v>15000</v>
      </c>
      <c r="E10" s="59">
        <v>500</v>
      </c>
      <c r="F10" s="9"/>
      <c r="G10" s="9"/>
      <c r="H10" s="9"/>
      <c r="I10" s="9"/>
      <c r="J10" s="9"/>
      <c r="K10" s="9"/>
      <c r="L10" s="12"/>
    </row>
    <row r="11" spans="1:12" ht="15.75" customHeight="1" x14ac:dyDescent="0.25">
      <c r="A11" s="9"/>
      <c r="B11" s="24">
        <v>2</v>
      </c>
      <c r="C11" s="79">
        <v>0.01</v>
      </c>
      <c r="D11" s="80">
        <v>9000</v>
      </c>
      <c r="E11" s="60">
        <v>2000</v>
      </c>
      <c r="F11" s="9"/>
      <c r="G11" s="9"/>
      <c r="H11" s="9"/>
      <c r="I11" s="9"/>
      <c r="J11" s="9"/>
      <c r="K11" s="9"/>
      <c r="L11" s="12"/>
    </row>
    <row r="12" spans="1:12" ht="15.75" customHeight="1" x14ac:dyDescent="0.25">
      <c r="A12" s="9"/>
      <c r="B12" s="24">
        <v>3</v>
      </c>
      <c r="C12" s="79">
        <v>2.5000000000000001E-2</v>
      </c>
      <c r="D12" s="80">
        <v>6500</v>
      </c>
      <c r="E12" s="60">
        <v>2500</v>
      </c>
      <c r="F12" s="9"/>
      <c r="G12" s="9"/>
      <c r="H12" s="9"/>
      <c r="I12" s="9"/>
      <c r="J12" s="9"/>
      <c r="K12" s="9"/>
      <c r="L12" s="12"/>
    </row>
    <row r="13" spans="1:12" ht="15.75" customHeight="1" x14ac:dyDescent="0.25">
      <c r="A13" s="9"/>
      <c r="B13" s="24">
        <v>4</v>
      </c>
      <c r="C13" s="79">
        <v>0.03</v>
      </c>
      <c r="D13" s="80">
        <v>4500</v>
      </c>
      <c r="E13" s="60">
        <v>5000</v>
      </c>
      <c r="F13" s="9"/>
      <c r="G13" s="9"/>
      <c r="H13" s="9"/>
      <c r="I13" s="9"/>
      <c r="J13" s="9"/>
      <c r="K13" s="9"/>
      <c r="L13" s="12"/>
    </row>
    <row r="14" spans="1:12" ht="15.75" customHeight="1" x14ac:dyDescent="0.25">
      <c r="A14" s="9"/>
      <c r="B14" s="24">
        <v>5</v>
      </c>
      <c r="C14" s="79">
        <v>0.02</v>
      </c>
      <c r="D14" s="80">
        <v>1000</v>
      </c>
      <c r="E14" s="60">
        <v>10000</v>
      </c>
      <c r="F14" s="9"/>
      <c r="G14" s="9"/>
      <c r="H14" s="9"/>
      <c r="I14" s="9"/>
      <c r="J14" s="9"/>
      <c r="K14" s="36"/>
      <c r="L14" s="12"/>
    </row>
    <row r="15" spans="1:12" ht="15.75" customHeight="1" x14ac:dyDescent="0.25">
      <c r="A15" s="9"/>
      <c r="B15" s="9"/>
      <c r="C15" s="9"/>
      <c r="D15" s="9"/>
      <c r="E15" s="9"/>
      <c r="F15" s="9"/>
      <c r="G15" s="9"/>
      <c r="H15" s="9"/>
      <c r="I15" s="9"/>
      <c r="J15" s="9"/>
      <c r="K15" s="36"/>
      <c r="L15" s="12"/>
    </row>
    <row r="16" spans="1:12" ht="15.75" customHeight="1" x14ac:dyDescent="0.25">
      <c r="A16" s="55" t="s">
        <v>62</v>
      </c>
      <c r="B16" s="9" t="s">
        <v>108</v>
      </c>
      <c r="C16" s="37"/>
      <c r="D16" s="9"/>
      <c r="E16" s="9"/>
      <c r="F16" s="9"/>
      <c r="G16" s="9"/>
      <c r="H16" s="9"/>
      <c r="I16" s="9"/>
      <c r="J16" s="9"/>
      <c r="K16" s="36"/>
      <c r="L16" s="9"/>
    </row>
    <row r="17" spans="1:12" ht="15.75" customHeight="1" x14ac:dyDescent="0.25">
      <c r="A17" s="55" t="s">
        <v>62</v>
      </c>
      <c r="B17" s="9" t="s">
        <v>109</v>
      </c>
      <c r="C17" s="9"/>
      <c r="D17" s="9"/>
      <c r="E17" s="30">
        <v>4.5000000000000003E-5</v>
      </c>
      <c r="F17" s="9"/>
      <c r="G17" s="9"/>
      <c r="H17" s="9"/>
      <c r="I17" s="9"/>
      <c r="J17" s="9"/>
      <c r="K17" s="38"/>
      <c r="L17" s="9"/>
    </row>
    <row r="18" spans="1:12" ht="15.75" customHeight="1" x14ac:dyDescent="0.25">
      <c r="A18" s="9"/>
      <c r="B18" s="9"/>
      <c r="C18" s="39"/>
      <c r="D18" s="9"/>
      <c r="E18" s="9"/>
      <c r="F18" s="9"/>
      <c r="G18" s="9"/>
      <c r="H18" s="9"/>
      <c r="I18" s="9"/>
      <c r="J18" s="9"/>
      <c r="K18" s="38"/>
      <c r="L18" s="9"/>
    </row>
    <row r="19" spans="1:12" ht="15.75" customHeight="1" x14ac:dyDescent="0.25">
      <c r="A19" s="3" t="s">
        <v>2</v>
      </c>
      <c r="B19" s="3" t="s">
        <v>110</v>
      </c>
      <c r="C19" s="3"/>
      <c r="D19" s="3"/>
      <c r="E19" s="3"/>
      <c r="F19" s="3"/>
      <c r="G19" s="47"/>
      <c r="H19" s="47"/>
      <c r="I19" s="47"/>
      <c r="J19" s="47"/>
      <c r="K19" s="47"/>
      <c r="L19" s="48"/>
    </row>
    <row r="20" spans="1:12" ht="15.75" customHeight="1" x14ac:dyDescent="0.25">
      <c r="A20" s="3"/>
      <c r="B20" s="78" t="s">
        <v>98</v>
      </c>
      <c r="C20" s="3" t="s">
        <v>111</v>
      </c>
      <c r="D20" s="3"/>
      <c r="E20" s="3"/>
      <c r="F20" s="3"/>
      <c r="G20" s="47"/>
      <c r="H20" s="47"/>
      <c r="I20" s="47"/>
      <c r="J20" s="47"/>
      <c r="K20" s="47"/>
      <c r="L20" s="48"/>
    </row>
    <row r="21" spans="1:12" ht="15.75" customHeight="1" x14ac:dyDescent="0.25">
      <c r="A21" s="3"/>
      <c r="B21" s="78" t="s">
        <v>99</v>
      </c>
      <c r="C21" s="3" t="s">
        <v>112</v>
      </c>
      <c r="D21" s="3"/>
      <c r="E21" s="3"/>
      <c r="F21" s="3"/>
      <c r="G21" s="47"/>
      <c r="H21" s="47"/>
      <c r="I21" s="47"/>
      <c r="J21" s="47"/>
      <c r="K21" s="47"/>
      <c r="L21" s="48"/>
    </row>
    <row r="22" spans="1:12" ht="15.75" customHeight="1" x14ac:dyDescent="0.25">
      <c r="A22" s="3"/>
      <c r="B22" s="3"/>
      <c r="C22" s="3"/>
      <c r="D22" s="3"/>
      <c r="E22" s="3"/>
      <c r="F22" s="3"/>
      <c r="G22" s="47"/>
      <c r="H22" s="47"/>
      <c r="I22" s="47"/>
      <c r="J22" s="47"/>
      <c r="K22" s="47"/>
      <c r="L22" s="48"/>
    </row>
    <row r="23" spans="1:12" ht="15.75" customHeight="1" x14ac:dyDescent="0.25">
      <c r="A23" s="11"/>
      <c r="B23" s="11" t="s">
        <v>46</v>
      </c>
      <c r="C23" s="11"/>
      <c r="D23" s="10"/>
      <c r="E23" s="10"/>
      <c r="F23" s="10"/>
      <c r="G23" s="10"/>
      <c r="H23" s="3"/>
      <c r="I23" s="3"/>
      <c r="J23" s="1"/>
      <c r="K23" s="47"/>
      <c r="L23" s="48"/>
    </row>
    <row r="24" spans="1:12" ht="15.75" customHeight="1" x14ac:dyDescent="0.25">
      <c r="A24" s="108"/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/>
    </row>
    <row r="25" spans="1:12" ht="15.75" customHeight="1" x14ac:dyDescent="0.25">
      <c r="A25" s="108"/>
      <c r="B25" s="179" t="s">
        <v>16</v>
      </c>
      <c r="C25" s="179" t="s">
        <v>222</v>
      </c>
      <c r="D25" s="179" t="s">
        <v>17</v>
      </c>
      <c r="E25" s="179" t="s">
        <v>18</v>
      </c>
      <c r="F25" s="179" t="s">
        <v>223</v>
      </c>
      <c r="G25" s="108"/>
      <c r="H25" s="108"/>
      <c r="I25" s="108"/>
      <c r="J25" s="108"/>
      <c r="K25" s="108"/>
      <c r="L25"/>
    </row>
    <row r="26" spans="1:12" ht="15.75" customHeight="1" x14ac:dyDescent="0.25">
      <c r="A26" s="108"/>
      <c r="B26" s="179">
        <v>1</v>
      </c>
      <c r="C26" s="180">
        <f>C10</f>
        <v>1.4999999999999999E-2</v>
      </c>
      <c r="D26" s="181">
        <f>D10</f>
        <v>15000</v>
      </c>
      <c r="E26" s="181">
        <f t="shared" ref="E26:E30" si="0">E10</f>
        <v>500</v>
      </c>
      <c r="F26" s="181">
        <f>SUM(D26:E26)</f>
        <v>15500</v>
      </c>
      <c r="G26" s="108"/>
      <c r="H26" s="108"/>
      <c r="I26" s="108"/>
      <c r="J26" s="108"/>
      <c r="K26" s="108"/>
      <c r="L26"/>
    </row>
    <row r="27" spans="1:12" ht="15.75" customHeight="1" x14ac:dyDescent="0.25">
      <c r="A27" s="108"/>
      <c r="B27" s="179">
        <v>2</v>
      </c>
      <c r="C27" s="180">
        <f t="shared" ref="C27:D30" si="1">C11</f>
        <v>0.01</v>
      </c>
      <c r="D27" s="181">
        <f t="shared" si="1"/>
        <v>9000</v>
      </c>
      <c r="E27" s="181">
        <f t="shared" si="0"/>
        <v>2000</v>
      </c>
      <c r="F27" s="181">
        <f t="shared" ref="F27:F30" si="2">SUM(D27:E27)</f>
        <v>11000</v>
      </c>
      <c r="G27" s="108"/>
      <c r="H27" s="108"/>
      <c r="I27" s="108"/>
      <c r="J27" s="108"/>
      <c r="K27" s="108"/>
      <c r="L27"/>
    </row>
    <row r="28" spans="1:12" ht="15.75" customHeight="1" x14ac:dyDescent="0.25">
      <c r="A28" s="108"/>
      <c r="B28" s="179">
        <v>3</v>
      </c>
      <c r="C28" s="180">
        <f t="shared" si="1"/>
        <v>2.5000000000000001E-2</v>
      </c>
      <c r="D28" s="181">
        <f t="shared" si="1"/>
        <v>6500</v>
      </c>
      <c r="E28" s="181">
        <f t="shared" si="0"/>
        <v>2500</v>
      </c>
      <c r="F28" s="181">
        <f t="shared" si="2"/>
        <v>9000</v>
      </c>
      <c r="G28" s="108"/>
      <c r="H28" s="108"/>
      <c r="I28" s="108"/>
      <c r="J28" s="108"/>
      <c r="K28" s="108"/>
      <c r="L28"/>
    </row>
    <row r="29" spans="1:12" ht="15.75" customHeight="1" x14ac:dyDescent="0.25">
      <c r="A29" s="108"/>
      <c r="B29" s="179">
        <v>4</v>
      </c>
      <c r="C29" s="180">
        <f t="shared" si="1"/>
        <v>0.03</v>
      </c>
      <c r="D29" s="181">
        <f t="shared" si="1"/>
        <v>4500</v>
      </c>
      <c r="E29" s="181">
        <f t="shared" si="0"/>
        <v>5000</v>
      </c>
      <c r="F29" s="181">
        <f t="shared" si="2"/>
        <v>9500</v>
      </c>
      <c r="G29" s="108"/>
      <c r="H29" s="108"/>
      <c r="I29" s="108"/>
      <c r="J29" s="108"/>
      <c r="K29" s="108"/>
      <c r="L29"/>
    </row>
    <row r="30" spans="1:12" x14ac:dyDescent="0.25">
      <c r="A30" s="108"/>
      <c r="B30" s="179">
        <v>5</v>
      </c>
      <c r="C30" s="180">
        <f t="shared" si="1"/>
        <v>0.02</v>
      </c>
      <c r="D30" s="181">
        <f t="shared" si="1"/>
        <v>1000</v>
      </c>
      <c r="E30" s="181">
        <f t="shared" si="0"/>
        <v>10000</v>
      </c>
      <c r="F30" s="181">
        <f t="shared" si="2"/>
        <v>11000</v>
      </c>
      <c r="G30" s="108"/>
      <c r="H30" s="108"/>
      <c r="I30" s="108"/>
      <c r="J30" s="108"/>
      <c r="K30" s="108"/>
      <c r="L30"/>
    </row>
    <row r="31" spans="1:12" ht="15.75" customHeight="1" x14ac:dyDescent="0.25">
      <c r="A31" s="108"/>
      <c r="B31" s="108"/>
      <c r="G31" s="108"/>
      <c r="H31" s="108"/>
      <c r="I31" s="108"/>
      <c r="J31" s="108"/>
      <c r="K31" s="108"/>
      <c r="L31"/>
    </row>
    <row r="32" spans="1:12" ht="15.75" customHeight="1" x14ac:dyDescent="0.25">
      <c r="A32" s="108"/>
      <c r="B32" s="108"/>
      <c r="G32" s="108"/>
      <c r="H32" s="108"/>
      <c r="I32" s="108"/>
      <c r="J32" s="108"/>
      <c r="K32" s="108"/>
      <c r="L32"/>
    </row>
    <row r="33" spans="1:12" ht="15.75" customHeight="1" x14ac:dyDescent="0.25">
      <c r="A33" s="108" t="s">
        <v>98</v>
      </c>
      <c r="B33" s="108"/>
      <c r="C33" s="108"/>
      <c r="D33" s="162" t="s">
        <v>17</v>
      </c>
      <c r="E33" s="162" t="s">
        <v>18</v>
      </c>
      <c r="F33" s="162" t="s">
        <v>223</v>
      </c>
      <c r="G33" s="108"/>
      <c r="H33" s="108"/>
      <c r="I33" s="108"/>
      <c r="J33" s="108"/>
      <c r="K33" s="108"/>
      <c r="L33"/>
    </row>
    <row r="34" spans="1:12" ht="15.75" customHeight="1" x14ac:dyDescent="0.25">
      <c r="A34" s="108"/>
      <c r="B34" s="108"/>
      <c r="C34" s="108" t="s">
        <v>224</v>
      </c>
      <c r="D34" s="116" cm="1">
        <f t="array" ref="D34">SUMPRODUCT(D$26:D$30,D$26:D$30,$C$26:$C$30,(1-$C$26:$C$30))</f>
        <v>5764993.75</v>
      </c>
      <c r="E34" s="116" cm="1">
        <f t="array" ref="E34">SUMPRODUCT(E$26:E$30,E$26:E$30,$C$26:$C$30,(1-$C$26:$C$30))</f>
        <v>2883137.5</v>
      </c>
      <c r="F34" s="116" cm="1">
        <f t="array" ref="F34">SUMPRODUCT(F$26:F$30,F$26:F$30,$C$26:$C$30,(1-$C$26:$C$30))</f>
        <v>11719843.75</v>
      </c>
      <c r="G34"/>
      <c r="H34" s="108"/>
      <c r="I34" s="108"/>
      <c r="J34" s="108"/>
      <c r="K34" s="108"/>
      <c r="L34"/>
    </row>
    <row r="35" spans="1:12" ht="15.75" customHeight="1" x14ac:dyDescent="0.25">
      <c r="B35" s="108"/>
      <c r="C35" s="117" t="s">
        <v>225</v>
      </c>
      <c r="D35" s="116">
        <f>$F34-E34</f>
        <v>8836706.25</v>
      </c>
      <c r="E35" s="116">
        <f>$F34-D34</f>
        <v>5954850</v>
      </c>
      <c r="F35" s="108"/>
      <c r="G35"/>
      <c r="H35" s="108"/>
      <c r="I35" s="108"/>
      <c r="J35" s="108"/>
      <c r="K35" s="108"/>
      <c r="L35"/>
    </row>
    <row r="36" spans="1:12" ht="15.75" customHeight="1" x14ac:dyDescent="0.25">
      <c r="A36" s="182"/>
      <c r="B36" s="183"/>
      <c r="C36" s="150" t="s">
        <v>226</v>
      </c>
      <c r="D36" s="184">
        <f>$E$17*D35</f>
        <v>397.65178125</v>
      </c>
      <c r="E36" s="184">
        <f>$E$17*E35</f>
        <v>267.96825000000001</v>
      </c>
      <c r="F36" s="108"/>
      <c r="G36"/>
      <c r="H36" s="108"/>
      <c r="I36" s="108"/>
      <c r="J36" s="108"/>
      <c r="K36" s="108"/>
      <c r="L36"/>
    </row>
    <row r="37" spans="1:12" ht="15.75" customHeight="1" x14ac:dyDescent="0.25">
      <c r="A37" s="108"/>
      <c r="B37" s="108"/>
      <c r="C37" s="108"/>
      <c r="D37" s="107"/>
      <c r="E37" s="107"/>
      <c r="F37" s="108"/>
      <c r="G37"/>
      <c r="H37" s="108"/>
      <c r="I37" s="108"/>
      <c r="J37" s="108"/>
      <c r="K37" s="108"/>
      <c r="L37"/>
    </row>
    <row r="38" spans="1:12" ht="15.75" customHeight="1" x14ac:dyDescent="0.25">
      <c r="A38" s="108"/>
      <c r="B38" s="108"/>
      <c r="C38" s="108"/>
      <c r="D38" s="107"/>
      <c r="E38" s="107"/>
      <c r="F38" s="108"/>
      <c r="G38"/>
      <c r="H38" s="108"/>
      <c r="I38" s="108"/>
      <c r="J38" s="108"/>
      <c r="K38" s="108"/>
      <c r="L38"/>
    </row>
    <row r="39" spans="1:12" ht="15.75" customHeight="1" x14ac:dyDescent="0.25">
      <c r="A39" s="108" t="s">
        <v>99</v>
      </c>
      <c r="B39" s="108"/>
      <c r="C39" s="117" t="s">
        <v>227</v>
      </c>
      <c r="D39" s="156" t="s">
        <v>17</v>
      </c>
      <c r="E39" s="156" t="s">
        <v>18</v>
      </c>
      <c r="F39" s="108"/>
      <c r="G39"/>
      <c r="H39" s="108"/>
      <c r="I39" s="108"/>
      <c r="J39" s="108"/>
      <c r="K39" s="108"/>
      <c r="L39"/>
    </row>
    <row r="40" spans="1:12" ht="15.75" customHeight="1" x14ac:dyDescent="0.25">
      <c r="A40" s="108"/>
      <c r="B40" s="108"/>
      <c r="C40" s="178" t="s">
        <v>17</v>
      </c>
      <c r="D40" s="157" cm="1">
        <f t="array" ref="D40">SUMPRODUCT(D$26:D$30,D$26:D$30,$C$26:$C$30,(1-$C$26:$C$30))</f>
        <v>5764993.75</v>
      </c>
      <c r="E40" s="157" cm="1">
        <f t="array" ref="E40">SUMPRODUCT(D$26:D$30,E$26:E$30,$C$26:$C$30,(1-$C$26:$C$30))</f>
        <v>1535856.25</v>
      </c>
      <c r="F40" s="108"/>
      <c r="G40"/>
      <c r="H40" s="108"/>
      <c r="I40" s="108"/>
      <c r="J40" s="108"/>
      <c r="K40" s="108"/>
      <c r="L40"/>
    </row>
    <row r="41" spans="1:12" ht="15.75" customHeight="1" x14ac:dyDescent="0.25">
      <c r="A41" s="108"/>
      <c r="B41" s="108"/>
      <c r="C41" s="178" t="s">
        <v>18</v>
      </c>
      <c r="D41" s="157">
        <f>E40</f>
        <v>1535856.25</v>
      </c>
      <c r="E41" s="157" cm="1">
        <f t="array" ref="E41">SUMPRODUCT(E$26:E$30,E$26:E$30,$C$26:$C$30,(1-$C$26:$C$30))</f>
        <v>2883137.5</v>
      </c>
      <c r="F41" s="108"/>
      <c r="G41"/>
      <c r="H41" s="108"/>
      <c r="I41" s="108"/>
      <c r="J41" s="108"/>
      <c r="K41" s="108"/>
      <c r="L41"/>
    </row>
    <row r="42" spans="1:12" ht="15.75" customHeight="1" x14ac:dyDescent="0.25">
      <c r="A42" s="108"/>
      <c r="B42" s="108"/>
      <c r="C42" s="108"/>
      <c r="D42" s="107"/>
      <c r="E42" s="107"/>
      <c r="F42" s="108"/>
      <c r="G42"/>
      <c r="H42" s="108"/>
      <c r="I42" s="108"/>
      <c r="J42" s="108"/>
      <c r="K42" s="108"/>
      <c r="L42"/>
    </row>
    <row r="43" spans="1:12" ht="15.75" customHeight="1" x14ac:dyDescent="0.25">
      <c r="A43" s="108"/>
      <c r="B43" s="108"/>
      <c r="C43" s="108"/>
      <c r="D43" s="156" t="s">
        <v>17</v>
      </c>
      <c r="E43" s="156" t="s">
        <v>18</v>
      </c>
      <c r="F43" s="108"/>
      <c r="G43"/>
      <c r="H43" s="108"/>
      <c r="I43" s="108"/>
      <c r="J43" s="108"/>
      <c r="K43" s="108"/>
      <c r="L43"/>
    </row>
    <row r="44" spans="1:12" ht="15.75" customHeight="1" x14ac:dyDescent="0.25">
      <c r="A44" s="108"/>
      <c r="B44" s="108"/>
      <c r="C44" s="117" t="s">
        <v>228</v>
      </c>
      <c r="D44" s="157">
        <f>SUM(D40:D41)</f>
        <v>7300850</v>
      </c>
      <c r="E44" s="157">
        <f>SUM(E40:E41)</f>
        <v>4418993.75</v>
      </c>
      <c r="F44" s="108"/>
      <c r="G44"/>
      <c r="H44" s="108"/>
      <c r="I44" s="108"/>
      <c r="J44" s="108"/>
      <c r="K44" s="108"/>
      <c r="L44"/>
    </row>
    <row r="45" spans="1:12" ht="15.75" customHeight="1" x14ac:dyDescent="0.25">
      <c r="A45" s="183"/>
      <c r="B45" s="183"/>
      <c r="C45" s="150" t="s">
        <v>229</v>
      </c>
      <c r="D45" s="184">
        <f>$E$17*D44</f>
        <v>328.53825000000001</v>
      </c>
      <c r="E45" s="184">
        <f>$E$17*E44</f>
        <v>198.85471875000002</v>
      </c>
      <c r="F45" s="108"/>
      <c r="G45"/>
      <c r="H45" s="108"/>
      <c r="I45" s="108"/>
      <c r="J45" s="108"/>
      <c r="K45" s="108"/>
      <c r="L45"/>
    </row>
    <row r="46" spans="1:12" ht="15.75" customHeight="1" x14ac:dyDescent="0.25">
      <c r="A46" s="108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/>
    </row>
    <row r="47" spans="1:12" ht="15.75" customHeight="1" x14ac:dyDescent="0.25">
      <c r="A47" s="10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/>
    </row>
    <row r="48" spans="1:12" ht="15.75" customHeight="1" x14ac:dyDescent="0.25">
      <c r="A48" s="108"/>
      <c r="B48" s="108"/>
      <c r="C48" s="108"/>
      <c r="D48" s="108"/>
      <c r="E48" s="108"/>
      <c r="F48" s="108"/>
      <c r="G48" s="108"/>
      <c r="H48" s="108"/>
      <c r="I48" s="108"/>
      <c r="J48" s="108"/>
      <c r="K48" s="108"/>
      <c r="L48"/>
    </row>
    <row r="49" spans="1:12" ht="15.75" customHeight="1" x14ac:dyDescent="0.25">
      <c r="A49"/>
      <c r="B49"/>
      <c r="C49"/>
      <c r="D49"/>
      <c r="E49"/>
      <c r="F49"/>
      <c r="G49"/>
      <c r="H49"/>
      <c r="I49"/>
      <c r="J49"/>
      <c r="K49"/>
      <c r="L49"/>
    </row>
    <row r="50" spans="1:12" x14ac:dyDescent="0.25">
      <c r="A50"/>
      <c r="B50"/>
      <c r="C50"/>
      <c r="D50"/>
      <c r="E50"/>
      <c r="F50"/>
      <c r="G50"/>
      <c r="H50"/>
      <c r="I50"/>
      <c r="J50"/>
      <c r="K50"/>
      <c r="L50"/>
    </row>
    <row r="51" spans="1:12" x14ac:dyDescent="0.25">
      <c r="A51"/>
      <c r="B51"/>
      <c r="C51"/>
      <c r="D51"/>
      <c r="E51"/>
      <c r="F51"/>
      <c r="G51"/>
      <c r="H51"/>
      <c r="I51"/>
      <c r="J51"/>
      <c r="K51"/>
      <c r="L51"/>
    </row>
    <row r="52" spans="1:12" x14ac:dyDescent="0.25">
      <c r="A52"/>
      <c r="B52"/>
      <c r="C52"/>
      <c r="D52"/>
      <c r="E52"/>
      <c r="F52"/>
      <c r="G52"/>
      <c r="H52"/>
      <c r="I52"/>
      <c r="J52"/>
      <c r="K52"/>
      <c r="L52"/>
    </row>
    <row r="53" spans="1:12" x14ac:dyDescent="0.25">
      <c r="A53"/>
      <c r="B53"/>
      <c r="C53"/>
      <c r="D53"/>
      <c r="E53"/>
      <c r="F53"/>
      <c r="G53"/>
      <c r="H53"/>
      <c r="I53"/>
      <c r="J53"/>
      <c r="K53"/>
      <c r="L53"/>
    </row>
    <row r="54" spans="1:12" x14ac:dyDescent="0.25">
      <c r="A54"/>
      <c r="B54"/>
      <c r="C54"/>
      <c r="D54"/>
      <c r="E54"/>
      <c r="F54"/>
      <c r="G54"/>
      <c r="H54"/>
      <c r="I54"/>
      <c r="J54"/>
      <c r="K54"/>
      <c r="L54"/>
    </row>
    <row r="55" spans="1:12" x14ac:dyDescent="0.25">
      <c r="A55"/>
      <c r="B55"/>
      <c r="C55"/>
      <c r="D55"/>
      <c r="E55"/>
      <c r="F55"/>
      <c r="G55"/>
      <c r="H55"/>
      <c r="I55"/>
      <c r="J55"/>
      <c r="K55"/>
      <c r="L55"/>
    </row>
    <row r="56" spans="1:12" x14ac:dyDescent="0.25">
      <c r="A56"/>
      <c r="B56"/>
      <c r="C56"/>
      <c r="D56"/>
      <c r="E56"/>
      <c r="F56"/>
      <c r="G56"/>
      <c r="H56"/>
      <c r="I56"/>
      <c r="J56"/>
      <c r="K56"/>
      <c r="L56"/>
    </row>
    <row r="57" spans="1:12" x14ac:dyDescent="0.25">
      <c r="A57"/>
      <c r="B57"/>
      <c r="C57"/>
      <c r="D57"/>
      <c r="E57"/>
      <c r="F57"/>
      <c r="G57"/>
      <c r="H57"/>
      <c r="I57"/>
      <c r="J57"/>
      <c r="K57"/>
      <c r="L57"/>
    </row>
    <row r="58" spans="1:12" x14ac:dyDescent="0.25">
      <c r="A58"/>
      <c r="B58"/>
      <c r="C58"/>
      <c r="D58"/>
      <c r="E58"/>
      <c r="F58"/>
      <c r="G58"/>
      <c r="H58"/>
      <c r="I58"/>
      <c r="J58"/>
      <c r="K58"/>
      <c r="L58"/>
    </row>
    <row r="59" spans="1:12" x14ac:dyDescent="0.25">
      <c r="A59"/>
      <c r="B59"/>
      <c r="C59"/>
      <c r="D59"/>
      <c r="E59"/>
      <c r="F59"/>
      <c r="G59"/>
      <c r="H59"/>
      <c r="I59"/>
      <c r="J59"/>
      <c r="K59"/>
      <c r="L59"/>
    </row>
    <row r="60" spans="1:12" x14ac:dyDescent="0.25">
      <c r="A60"/>
      <c r="B60"/>
      <c r="C60"/>
      <c r="D60"/>
      <c r="E60"/>
      <c r="F60"/>
      <c r="G60"/>
      <c r="H60"/>
      <c r="I60"/>
      <c r="J60"/>
      <c r="K60"/>
      <c r="L60"/>
    </row>
    <row r="61" spans="1:12" x14ac:dyDescent="0.25">
      <c r="A61"/>
      <c r="B61"/>
      <c r="C61"/>
      <c r="D61"/>
      <c r="E61"/>
      <c r="F61"/>
      <c r="G61"/>
      <c r="H61"/>
      <c r="I61"/>
      <c r="J61"/>
      <c r="K61"/>
      <c r="L61"/>
    </row>
    <row r="62" spans="1:12" x14ac:dyDescent="0.25">
      <c r="A62"/>
      <c r="B62"/>
      <c r="C62"/>
      <c r="D62"/>
      <c r="E62"/>
      <c r="F62"/>
      <c r="G62"/>
      <c r="H62"/>
      <c r="I62"/>
      <c r="J62"/>
      <c r="K62"/>
      <c r="L62"/>
    </row>
    <row r="63" spans="1:12" x14ac:dyDescent="0.25">
      <c r="A63"/>
      <c r="B63"/>
      <c r="C63"/>
      <c r="D63"/>
      <c r="E63"/>
      <c r="F63"/>
      <c r="G63"/>
      <c r="H63"/>
      <c r="I63"/>
      <c r="J63"/>
      <c r="K63"/>
      <c r="L63"/>
    </row>
    <row r="64" spans="1:12" x14ac:dyDescent="0.25">
      <c r="A64"/>
      <c r="B64"/>
      <c r="C64"/>
      <c r="D64"/>
      <c r="E64"/>
      <c r="F64"/>
      <c r="G64"/>
      <c r="H64"/>
      <c r="I64"/>
      <c r="J64"/>
      <c r="K64"/>
      <c r="L64"/>
    </row>
    <row r="65" spans="1:12" x14ac:dyDescent="0.25">
      <c r="A65"/>
      <c r="B65"/>
      <c r="C65"/>
      <c r="D65"/>
      <c r="E65"/>
      <c r="F65"/>
      <c r="G65"/>
      <c r="H65"/>
      <c r="I65"/>
      <c r="J65"/>
      <c r="K65"/>
      <c r="L65"/>
    </row>
    <row r="66" spans="1:12" x14ac:dyDescent="0.25">
      <c r="A66"/>
      <c r="B66"/>
      <c r="C66"/>
      <c r="D66"/>
      <c r="E66"/>
      <c r="F66"/>
      <c r="G66"/>
      <c r="H66"/>
      <c r="I66"/>
      <c r="J66"/>
      <c r="K66"/>
      <c r="L66"/>
    </row>
    <row r="67" spans="1:12" x14ac:dyDescent="0.25">
      <c r="A67"/>
      <c r="B67"/>
      <c r="C67"/>
      <c r="D67"/>
      <c r="E67"/>
      <c r="F67"/>
      <c r="G67"/>
      <c r="H67"/>
      <c r="I67"/>
      <c r="J67"/>
      <c r="K67"/>
      <c r="L67"/>
    </row>
    <row r="68" spans="1:12" x14ac:dyDescent="0.25">
      <c r="A68"/>
      <c r="B68"/>
      <c r="C68"/>
      <c r="D68"/>
      <c r="E68"/>
      <c r="F68"/>
      <c r="G68"/>
      <c r="H68"/>
      <c r="I68"/>
      <c r="J68"/>
      <c r="K68"/>
      <c r="L68"/>
    </row>
    <row r="69" spans="1:12" x14ac:dyDescent="0.25">
      <c r="A69"/>
      <c r="B69"/>
      <c r="C69"/>
      <c r="D69"/>
      <c r="E69"/>
      <c r="F69"/>
      <c r="G69"/>
      <c r="H69"/>
      <c r="I69"/>
      <c r="J69"/>
      <c r="K69"/>
      <c r="L69"/>
    </row>
    <row r="70" spans="1:12" x14ac:dyDescent="0.25">
      <c r="A70"/>
      <c r="B70"/>
      <c r="C70"/>
      <c r="D70"/>
      <c r="E70"/>
      <c r="F70"/>
      <c r="G70"/>
      <c r="H70"/>
      <c r="I70"/>
      <c r="J70"/>
      <c r="K70"/>
      <c r="L70"/>
    </row>
    <row r="71" spans="1:12" x14ac:dyDescent="0.25">
      <c r="A71"/>
      <c r="B71"/>
      <c r="C71"/>
      <c r="D71"/>
      <c r="E71"/>
      <c r="F71"/>
      <c r="G71"/>
      <c r="H71"/>
      <c r="I71"/>
      <c r="J71"/>
      <c r="K71"/>
      <c r="L71"/>
    </row>
    <row r="72" spans="1:12" x14ac:dyDescent="0.25">
      <c r="A72"/>
      <c r="B72"/>
      <c r="C72"/>
      <c r="D72"/>
      <c r="E72"/>
      <c r="F72"/>
      <c r="G72"/>
      <c r="H72"/>
      <c r="I72"/>
      <c r="J72"/>
      <c r="K72"/>
      <c r="L72"/>
    </row>
    <row r="73" spans="1:12" x14ac:dyDescent="0.25">
      <c r="A73"/>
      <c r="B73"/>
      <c r="C73"/>
      <c r="D73"/>
      <c r="E73"/>
      <c r="F73"/>
      <c r="G73"/>
      <c r="H73"/>
      <c r="I73"/>
      <c r="J73"/>
      <c r="K73"/>
      <c r="L73"/>
    </row>
    <row r="74" spans="1:12" x14ac:dyDescent="0.25">
      <c r="A74"/>
      <c r="B74"/>
      <c r="C74"/>
      <c r="D74"/>
      <c r="E74"/>
      <c r="F74"/>
      <c r="G74"/>
      <c r="H74"/>
      <c r="I74"/>
      <c r="J74"/>
      <c r="K74"/>
      <c r="L74"/>
    </row>
    <row r="75" spans="1:12" x14ac:dyDescent="0.25">
      <c r="A75"/>
      <c r="B75"/>
      <c r="C75"/>
      <c r="D75"/>
      <c r="E75"/>
      <c r="F75"/>
      <c r="G75"/>
      <c r="H75"/>
      <c r="I75"/>
      <c r="J75"/>
      <c r="K75"/>
      <c r="L75"/>
    </row>
    <row r="76" spans="1:12" x14ac:dyDescent="0.25">
      <c r="A76"/>
      <c r="B76"/>
      <c r="C76"/>
      <c r="D76"/>
      <c r="E76"/>
      <c r="F76"/>
      <c r="G76"/>
      <c r="H76"/>
      <c r="I76"/>
      <c r="J76"/>
      <c r="K76"/>
      <c r="L76"/>
    </row>
    <row r="77" spans="1:12" x14ac:dyDescent="0.25">
      <c r="A77"/>
      <c r="B77"/>
      <c r="C77"/>
      <c r="D77"/>
      <c r="E77"/>
      <c r="F77"/>
      <c r="G77"/>
      <c r="H77"/>
      <c r="I77"/>
      <c r="J77"/>
      <c r="K77"/>
      <c r="L77"/>
    </row>
    <row r="78" spans="1:12" x14ac:dyDescent="0.25">
      <c r="A78"/>
      <c r="B78"/>
      <c r="C78"/>
      <c r="D78"/>
      <c r="E78"/>
      <c r="F78"/>
      <c r="G78"/>
      <c r="H78"/>
      <c r="I78"/>
      <c r="J78"/>
      <c r="K78"/>
      <c r="L78"/>
    </row>
    <row r="79" spans="1:12" x14ac:dyDescent="0.25">
      <c r="A79"/>
      <c r="B79"/>
      <c r="C79"/>
      <c r="D79"/>
      <c r="E79"/>
      <c r="F79"/>
      <c r="G79"/>
      <c r="H79"/>
      <c r="I79"/>
      <c r="J79"/>
      <c r="K79"/>
      <c r="L79"/>
    </row>
    <row r="80" spans="1:12" x14ac:dyDescent="0.25">
      <c r="A80"/>
      <c r="B80"/>
      <c r="C80"/>
      <c r="D80"/>
      <c r="E80"/>
      <c r="F80"/>
      <c r="G80"/>
      <c r="H80"/>
      <c r="I80"/>
      <c r="J80"/>
      <c r="K80"/>
      <c r="L80"/>
    </row>
    <row r="81" spans="1:12" x14ac:dyDescent="0.25">
      <c r="A81"/>
      <c r="B81"/>
      <c r="C81"/>
      <c r="D81"/>
      <c r="E81"/>
      <c r="F81"/>
      <c r="G81"/>
      <c r="H81"/>
      <c r="I81"/>
      <c r="J81"/>
      <c r="K81"/>
      <c r="L81"/>
    </row>
    <row r="82" spans="1:12" x14ac:dyDescent="0.25">
      <c r="A82"/>
      <c r="B82"/>
      <c r="C82"/>
      <c r="D82"/>
      <c r="E82"/>
      <c r="F82"/>
      <c r="G82"/>
      <c r="H82"/>
      <c r="I82"/>
      <c r="J82"/>
      <c r="K82"/>
      <c r="L82"/>
    </row>
    <row r="83" spans="1:12" x14ac:dyDescent="0.25">
      <c r="A83"/>
      <c r="B83"/>
      <c r="C83"/>
      <c r="D83"/>
      <c r="E83"/>
      <c r="F83"/>
      <c r="G83"/>
      <c r="H83"/>
      <c r="I83"/>
      <c r="J83"/>
      <c r="K83"/>
      <c r="L83"/>
    </row>
    <row r="84" spans="1:12" x14ac:dyDescent="0.25">
      <c r="A84"/>
      <c r="B84"/>
      <c r="C84"/>
      <c r="D84"/>
      <c r="E84"/>
      <c r="F84"/>
      <c r="G84"/>
      <c r="H84"/>
      <c r="I84"/>
      <c r="J84"/>
      <c r="K84"/>
      <c r="L84"/>
    </row>
    <row r="85" spans="1:12" x14ac:dyDescent="0.25">
      <c r="A85"/>
      <c r="B85"/>
      <c r="C85"/>
      <c r="D85"/>
      <c r="E85"/>
      <c r="F85"/>
      <c r="G85"/>
      <c r="H85"/>
      <c r="I85"/>
      <c r="J85"/>
      <c r="K85"/>
      <c r="L85"/>
    </row>
    <row r="86" spans="1:12" x14ac:dyDescent="0.25">
      <c r="A86"/>
      <c r="B86"/>
      <c r="C86"/>
      <c r="D86"/>
      <c r="E86"/>
      <c r="F86"/>
      <c r="G86"/>
      <c r="H86"/>
      <c r="I86"/>
      <c r="J86"/>
      <c r="K86"/>
      <c r="L86"/>
    </row>
    <row r="87" spans="1:12" x14ac:dyDescent="0.25">
      <c r="A87"/>
      <c r="B87"/>
      <c r="C87"/>
      <c r="D87"/>
      <c r="E87"/>
      <c r="F87"/>
      <c r="G87"/>
      <c r="H87"/>
      <c r="I87"/>
      <c r="J87"/>
      <c r="K87"/>
      <c r="L87"/>
    </row>
    <row r="88" spans="1:12" x14ac:dyDescent="0.25">
      <c r="A88"/>
      <c r="B88"/>
      <c r="C88"/>
      <c r="D88"/>
      <c r="E88"/>
      <c r="F88"/>
      <c r="G88"/>
      <c r="H88"/>
      <c r="I88"/>
      <c r="J88"/>
      <c r="K88"/>
      <c r="L88"/>
    </row>
    <row r="89" spans="1:12" x14ac:dyDescent="0.25">
      <c r="A89"/>
      <c r="B89"/>
      <c r="C89"/>
      <c r="D89"/>
      <c r="E89"/>
      <c r="F89"/>
      <c r="G89"/>
      <c r="H89"/>
      <c r="I89"/>
      <c r="J89"/>
      <c r="K89"/>
      <c r="L89"/>
    </row>
    <row r="90" spans="1:12" x14ac:dyDescent="0.25">
      <c r="A90"/>
      <c r="B90"/>
      <c r="C90"/>
      <c r="D90"/>
      <c r="E90"/>
      <c r="F90"/>
      <c r="G90"/>
      <c r="H90"/>
      <c r="I90"/>
      <c r="J90"/>
      <c r="K90"/>
      <c r="L90"/>
    </row>
    <row r="91" spans="1:12" x14ac:dyDescent="0.25">
      <c r="A91"/>
      <c r="B91"/>
      <c r="C91"/>
      <c r="D91"/>
      <c r="E91"/>
      <c r="F91"/>
      <c r="G91"/>
      <c r="H91"/>
      <c r="I91"/>
      <c r="J91"/>
      <c r="K91"/>
      <c r="L91"/>
    </row>
    <row r="92" spans="1:12" x14ac:dyDescent="0.25">
      <c r="A92"/>
      <c r="B92"/>
      <c r="C92"/>
      <c r="D92"/>
      <c r="E92"/>
      <c r="F92"/>
      <c r="G92"/>
      <c r="H92"/>
      <c r="I92"/>
      <c r="J92"/>
      <c r="K92"/>
      <c r="L92"/>
    </row>
    <row r="93" spans="1:12" x14ac:dyDescent="0.25">
      <c r="A93"/>
      <c r="B93"/>
      <c r="C93"/>
      <c r="D93"/>
      <c r="E93"/>
      <c r="F93"/>
      <c r="G93"/>
      <c r="H93"/>
      <c r="I93"/>
      <c r="J93"/>
      <c r="K93"/>
      <c r="L93"/>
    </row>
    <row r="94" spans="1:12" x14ac:dyDescent="0.25">
      <c r="A94"/>
      <c r="B94"/>
      <c r="C94"/>
      <c r="D94"/>
      <c r="E94"/>
      <c r="F94"/>
      <c r="G94"/>
      <c r="H94"/>
      <c r="I94"/>
      <c r="J94"/>
      <c r="K94"/>
      <c r="L94"/>
    </row>
    <row r="95" spans="1:12" x14ac:dyDescent="0.25">
      <c r="A95"/>
      <c r="B95"/>
      <c r="C95"/>
      <c r="D95"/>
      <c r="E95"/>
      <c r="F95"/>
      <c r="G95"/>
      <c r="H95"/>
      <c r="I95"/>
      <c r="J95"/>
      <c r="K95"/>
      <c r="L95"/>
    </row>
    <row r="96" spans="1:12" x14ac:dyDescent="0.25">
      <c r="A96"/>
      <c r="B96"/>
      <c r="C96"/>
      <c r="D96"/>
      <c r="E96"/>
      <c r="F96"/>
      <c r="G96"/>
      <c r="H96"/>
      <c r="I96"/>
      <c r="J96"/>
      <c r="K96"/>
      <c r="L96"/>
    </row>
    <row r="97" spans="1:12" x14ac:dyDescent="0.25">
      <c r="A97"/>
      <c r="B97"/>
      <c r="C97"/>
      <c r="D97"/>
      <c r="E97"/>
      <c r="F97"/>
      <c r="G97"/>
      <c r="H97"/>
      <c r="I97"/>
      <c r="J97"/>
      <c r="K97"/>
      <c r="L97"/>
    </row>
    <row r="98" spans="1:12" x14ac:dyDescent="0.25">
      <c r="A98"/>
      <c r="B98"/>
      <c r="C98"/>
      <c r="D98"/>
      <c r="E98"/>
      <c r="F98"/>
      <c r="G98"/>
      <c r="H98"/>
      <c r="I98"/>
      <c r="J98"/>
      <c r="K98"/>
      <c r="L98"/>
    </row>
    <row r="99" spans="1:12" x14ac:dyDescent="0.25">
      <c r="A99"/>
      <c r="B99"/>
      <c r="C99"/>
      <c r="D99"/>
      <c r="E99"/>
      <c r="F99"/>
      <c r="G99"/>
      <c r="H99"/>
      <c r="I99"/>
      <c r="J99"/>
      <c r="K99"/>
      <c r="L99"/>
    </row>
    <row r="100" spans="1:12" x14ac:dyDescent="0.25">
      <c r="A100"/>
      <c r="B100"/>
      <c r="C100"/>
      <c r="D100"/>
      <c r="E100"/>
      <c r="F100"/>
      <c r="G100"/>
      <c r="H100"/>
      <c r="I100"/>
      <c r="J100"/>
      <c r="K100"/>
      <c r="L100"/>
    </row>
    <row r="101" spans="1:12" x14ac:dyDescent="0.25">
      <c r="A101"/>
      <c r="B101"/>
      <c r="C101"/>
      <c r="D101"/>
      <c r="E101"/>
      <c r="F101"/>
      <c r="G101"/>
      <c r="H101"/>
      <c r="I101"/>
      <c r="J101"/>
      <c r="K101"/>
      <c r="L101"/>
    </row>
    <row r="102" spans="1:12" x14ac:dyDescent="0.25">
      <c r="A102"/>
      <c r="B102"/>
      <c r="C102"/>
      <c r="D102"/>
      <c r="E102"/>
      <c r="F102"/>
      <c r="G102"/>
      <c r="H102"/>
      <c r="I102"/>
      <c r="J102"/>
      <c r="K102"/>
      <c r="L102"/>
    </row>
    <row r="103" spans="1:12" x14ac:dyDescent="0.25">
      <c r="A103"/>
      <c r="B103"/>
      <c r="C103"/>
      <c r="D103"/>
      <c r="E103"/>
      <c r="F103"/>
      <c r="G103"/>
      <c r="H103"/>
      <c r="I103"/>
      <c r="J103"/>
      <c r="K103"/>
      <c r="L103"/>
    </row>
    <row r="104" spans="1:12" x14ac:dyDescent="0.25">
      <c r="A104"/>
      <c r="B104"/>
      <c r="C104"/>
      <c r="D104"/>
      <c r="E104"/>
      <c r="F104"/>
      <c r="G104"/>
      <c r="H104"/>
      <c r="I104"/>
      <c r="J104"/>
      <c r="K104"/>
      <c r="L104"/>
    </row>
    <row r="105" spans="1:12" x14ac:dyDescent="0.25">
      <c r="A105"/>
      <c r="B105"/>
      <c r="C105"/>
      <c r="D105"/>
      <c r="E105"/>
      <c r="F105"/>
      <c r="G105"/>
      <c r="H105"/>
      <c r="I105"/>
      <c r="J105"/>
      <c r="K105"/>
      <c r="L105"/>
    </row>
    <row r="106" spans="1:12" x14ac:dyDescent="0.25">
      <c r="A106"/>
      <c r="B106"/>
      <c r="C106"/>
      <c r="D106"/>
      <c r="E106"/>
      <c r="F106"/>
      <c r="G106"/>
      <c r="H106"/>
      <c r="I106"/>
      <c r="J106"/>
      <c r="K106"/>
      <c r="L106"/>
    </row>
    <row r="107" spans="1:12" x14ac:dyDescent="0.25">
      <c r="A107"/>
      <c r="B107"/>
      <c r="C107"/>
      <c r="D107"/>
      <c r="E107"/>
      <c r="F107"/>
      <c r="G107"/>
      <c r="H107"/>
      <c r="I107"/>
      <c r="J107"/>
      <c r="K107"/>
      <c r="L107"/>
    </row>
    <row r="108" spans="1:12" x14ac:dyDescent="0.25">
      <c r="A108"/>
      <c r="B108"/>
      <c r="C108"/>
      <c r="D108"/>
      <c r="E108"/>
      <c r="F108"/>
      <c r="G108"/>
      <c r="H108"/>
      <c r="I108"/>
      <c r="J108"/>
      <c r="K108"/>
      <c r="L108"/>
    </row>
    <row r="109" spans="1:12" x14ac:dyDescent="0.25">
      <c r="A109"/>
      <c r="B109"/>
      <c r="C109"/>
      <c r="D109"/>
      <c r="E109"/>
      <c r="F109"/>
      <c r="G109"/>
      <c r="H109"/>
      <c r="I109"/>
      <c r="J109"/>
      <c r="K109"/>
      <c r="L109"/>
    </row>
    <row r="110" spans="1:12" x14ac:dyDescent="0.25">
      <c r="A110"/>
      <c r="B110"/>
      <c r="C110"/>
      <c r="D110"/>
      <c r="E110"/>
      <c r="F110"/>
      <c r="G110"/>
      <c r="H110"/>
      <c r="I110"/>
      <c r="J110"/>
      <c r="K110"/>
      <c r="L110"/>
    </row>
    <row r="111" spans="1:12" x14ac:dyDescent="0.25">
      <c r="A111"/>
      <c r="B111"/>
      <c r="C111"/>
      <c r="D111"/>
      <c r="E111"/>
      <c r="F111"/>
      <c r="G111"/>
      <c r="H111"/>
      <c r="I111"/>
      <c r="J111"/>
      <c r="K111"/>
      <c r="L111"/>
    </row>
    <row r="112" spans="1:12" x14ac:dyDescent="0.25">
      <c r="A112"/>
      <c r="B112"/>
      <c r="C112"/>
      <c r="D112"/>
      <c r="E112"/>
      <c r="F112"/>
      <c r="G112"/>
      <c r="H112"/>
      <c r="I112"/>
      <c r="J112"/>
      <c r="K112"/>
      <c r="L112"/>
    </row>
    <row r="113" spans="1:12" x14ac:dyDescent="0.25">
      <c r="A113"/>
      <c r="B113"/>
      <c r="C113"/>
      <c r="D113"/>
      <c r="E113"/>
      <c r="F113"/>
      <c r="G113"/>
      <c r="H113"/>
      <c r="I113"/>
      <c r="J113"/>
      <c r="K113"/>
      <c r="L113"/>
    </row>
    <row r="114" spans="1:12" x14ac:dyDescent="0.25">
      <c r="A114"/>
      <c r="B114"/>
      <c r="C114"/>
      <c r="D114"/>
      <c r="E114"/>
      <c r="F114"/>
      <c r="G114"/>
      <c r="H114"/>
      <c r="I114"/>
      <c r="J114"/>
      <c r="K114"/>
      <c r="L114"/>
    </row>
    <row r="115" spans="1:12" x14ac:dyDescent="0.25">
      <c r="A115"/>
      <c r="B115"/>
      <c r="C115"/>
      <c r="D115"/>
      <c r="E115"/>
      <c r="F115"/>
      <c r="G115"/>
      <c r="H115"/>
      <c r="I115"/>
      <c r="J115"/>
      <c r="K115"/>
      <c r="L115"/>
    </row>
    <row r="116" spans="1:12" x14ac:dyDescent="0.25">
      <c r="A116"/>
      <c r="B116"/>
      <c r="C116"/>
      <c r="D116"/>
      <c r="E116"/>
      <c r="F116"/>
      <c r="G116"/>
      <c r="H116"/>
      <c r="I116"/>
      <c r="J116"/>
      <c r="K116"/>
      <c r="L116"/>
    </row>
    <row r="117" spans="1:12" x14ac:dyDescent="0.25">
      <c r="A117"/>
      <c r="B117"/>
      <c r="C117"/>
      <c r="D117"/>
      <c r="E117"/>
      <c r="F117"/>
      <c r="G117"/>
      <c r="H117"/>
      <c r="I117"/>
      <c r="J117"/>
      <c r="K117"/>
      <c r="L117"/>
    </row>
    <row r="118" spans="1:12" x14ac:dyDescent="0.25">
      <c r="A118"/>
      <c r="B118"/>
      <c r="C118"/>
      <c r="D118"/>
      <c r="E118"/>
      <c r="F118"/>
      <c r="G118"/>
      <c r="H118"/>
      <c r="I118"/>
      <c r="J118"/>
      <c r="K118"/>
      <c r="L118"/>
    </row>
    <row r="119" spans="1:12" x14ac:dyDescent="0.25">
      <c r="A119"/>
      <c r="B119"/>
      <c r="C119"/>
      <c r="D119"/>
      <c r="E119"/>
      <c r="F119"/>
      <c r="G119"/>
      <c r="H119"/>
      <c r="I119"/>
      <c r="J119"/>
      <c r="K119"/>
      <c r="L119"/>
    </row>
    <row r="120" spans="1:12" x14ac:dyDescent="0.25">
      <c r="A120"/>
      <c r="B120"/>
      <c r="C120"/>
      <c r="D120"/>
      <c r="E120"/>
      <c r="F120"/>
      <c r="G120"/>
      <c r="H120"/>
      <c r="I120"/>
      <c r="J120"/>
      <c r="K120"/>
      <c r="L120"/>
    </row>
    <row r="121" spans="1:12" x14ac:dyDescent="0.25">
      <c r="A121"/>
      <c r="B121"/>
      <c r="C121"/>
      <c r="D121"/>
      <c r="E121"/>
      <c r="F121"/>
      <c r="G121"/>
      <c r="H121"/>
      <c r="I121"/>
      <c r="J121"/>
      <c r="K121"/>
      <c r="L121"/>
    </row>
    <row r="122" spans="1:12" x14ac:dyDescent="0.25">
      <c r="A122"/>
      <c r="B122"/>
      <c r="C122"/>
      <c r="D122"/>
      <c r="E122"/>
      <c r="F122"/>
      <c r="G122"/>
      <c r="H122"/>
      <c r="I122"/>
      <c r="J122"/>
      <c r="K122"/>
      <c r="L122"/>
    </row>
    <row r="123" spans="1:12" x14ac:dyDescent="0.25">
      <c r="A123"/>
      <c r="B123"/>
      <c r="C123"/>
      <c r="D123"/>
      <c r="E123"/>
      <c r="F123"/>
      <c r="G123"/>
      <c r="H123"/>
      <c r="I123"/>
      <c r="J123"/>
      <c r="K123"/>
      <c r="L123"/>
    </row>
    <row r="124" spans="1:12" x14ac:dyDescent="0.25">
      <c r="A124"/>
      <c r="B124"/>
      <c r="C124"/>
      <c r="D124"/>
      <c r="E124"/>
      <c r="F124"/>
      <c r="G124"/>
      <c r="H124"/>
      <c r="I124"/>
      <c r="J124"/>
      <c r="K124"/>
      <c r="L124"/>
    </row>
    <row r="125" spans="1:12" x14ac:dyDescent="0.25">
      <c r="A125"/>
      <c r="B125"/>
      <c r="C125"/>
      <c r="D125"/>
      <c r="E125"/>
      <c r="F125"/>
      <c r="G125"/>
      <c r="H125"/>
      <c r="I125"/>
      <c r="J125"/>
      <c r="K125"/>
      <c r="L125"/>
    </row>
    <row r="126" spans="1:12" x14ac:dyDescent="0.25">
      <c r="A126"/>
      <c r="B126"/>
      <c r="C126"/>
      <c r="D126"/>
      <c r="E126"/>
      <c r="F126"/>
      <c r="G126"/>
      <c r="H126"/>
      <c r="I126"/>
      <c r="J126"/>
      <c r="K126"/>
      <c r="L126"/>
    </row>
    <row r="127" spans="1:12" x14ac:dyDescent="0.25">
      <c r="A127"/>
      <c r="B127"/>
      <c r="C127"/>
      <c r="D127"/>
      <c r="E127"/>
      <c r="F127"/>
      <c r="G127"/>
      <c r="H127"/>
      <c r="I127"/>
      <c r="J127"/>
      <c r="K127"/>
      <c r="L127"/>
    </row>
    <row r="128" spans="1:12" x14ac:dyDescent="0.25">
      <c r="A128"/>
      <c r="B128"/>
      <c r="C128"/>
      <c r="D128"/>
      <c r="E128"/>
      <c r="F128"/>
      <c r="G128"/>
      <c r="H128"/>
      <c r="I128"/>
      <c r="J128"/>
      <c r="K128"/>
      <c r="L128"/>
    </row>
    <row r="129" spans="1:12" x14ac:dyDescent="0.25">
      <c r="A129"/>
      <c r="B129"/>
      <c r="C129"/>
      <c r="D129"/>
      <c r="E129"/>
      <c r="F129"/>
      <c r="G129"/>
      <c r="H129"/>
      <c r="I129"/>
      <c r="J129"/>
      <c r="K129"/>
      <c r="L129"/>
    </row>
    <row r="130" spans="1:12" x14ac:dyDescent="0.25">
      <c r="A130"/>
      <c r="B130"/>
      <c r="C130"/>
      <c r="D130"/>
      <c r="E130"/>
      <c r="F130"/>
      <c r="G130"/>
      <c r="H130"/>
      <c r="I130"/>
      <c r="J130"/>
      <c r="K130"/>
      <c r="L130"/>
    </row>
    <row r="131" spans="1:12" x14ac:dyDescent="0.25">
      <c r="A131"/>
      <c r="B131"/>
      <c r="C131"/>
      <c r="D131"/>
      <c r="E131"/>
      <c r="F131"/>
      <c r="G131"/>
      <c r="H131"/>
      <c r="I131"/>
      <c r="J131"/>
      <c r="K131"/>
      <c r="L131"/>
    </row>
    <row r="132" spans="1:12" x14ac:dyDescent="0.25">
      <c r="A132"/>
      <c r="B132"/>
      <c r="C132"/>
      <c r="D132"/>
      <c r="E132"/>
      <c r="F132"/>
      <c r="G132"/>
      <c r="H132"/>
      <c r="I132"/>
      <c r="J132"/>
      <c r="K132"/>
      <c r="L132"/>
    </row>
    <row r="133" spans="1:12" x14ac:dyDescent="0.25">
      <c r="A133"/>
      <c r="B133"/>
      <c r="C133"/>
      <c r="D133"/>
      <c r="E133"/>
      <c r="F133"/>
      <c r="G133"/>
      <c r="H133"/>
      <c r="I133"/>
      <c r="J133"/>
      <c r="K133"/>
      <c r="L133"/>
    </row>
    <row r="134" spans="1:12" x14ac:dyDescent="0.25">
      <c r="A134"/>
      <c r="B134"/>
      <c r="C134"/>
      <c r="D134"/>
      <c r="E134"/>
      <c r="F134"/>
      <c r="G134"/>
      <c r="H134"/>
      <c r="I134"/>
      <c r="J134"/>
      <c r="K134"/>
      <c r="L134"/>
    </row>
    <row r="135" spans="1:12" x14ac:dyDescent="0.25">
      <c r="A135"/>
      <c r="B135"/>
      <c r="C135"/>
      <c r="D135"/>
      <c r="E135"/>
      <c r="F135"/>
      <c r="G135"/>
      <c r="H135"/>
      <c r="I135"/>
      <c r="J135"/>
      <c r="K135"/>
      <c r="L135"/>
    </row>
    <row r="136" spans="1:12" x14ac:dyDescent="0.25">
      <c r="A136"/>
      <c r="B136"/>
      <c r="C136"/>
      <c r="D136"/>
      <c r="E136"/>
      <c r="F136"/>
      <c r="G136"/>
      <c r="H136"/>
      <c r="I136"/>
      <c r="J136"/>
      <c r="K136"/>
      <c r="L136"/>
    </row>
    <row r="137" spans="1:12" x14ac:dyDescent="0.25">
      <c r="A137"/>
      <c r="B137"/>
      <c r="C137"/>
      <c r="D137"/>
      <c r="E137"/>
      <c r="F137"/>
      <c r="G137"/>
      <c r="H137"/>
      <c r="I137"/>
      <c r="J137"/>
      <c r="K137"/>
      <c r="L137"/>
    </row>
    <row r="138" spans="1:12" x14ac:dyDescent="0.25">
      <c r="A138"/>
      <c r="B138"/>
      <c r="C138"/>
      <c r="D138"/>
      <c r="E138"/>
      <c r="F138"/>
      <c r="G138"/>
      <c r="H138"/>
      <c r="I138"/>
      <c r="J138"/>
      <c r="K138"/>
      <c r="L138"/>
    </row>
    <row r="139" spans="1:12" x14ac:dyDescent="0.25">
      <c r="A139"/>
      <c r="B139"/>
      <c r="C139"/>
      <c r="D139"/>
      <c r="E139"/>
      <c r="F139"/>
      <c r="G139"/>
      <c r="H139"/>
      <c r="I139"/>
      <c r="J139"/>
      <c r="K139"/>
      <c r="L139"/>
    </row>
    <row r="140" spans="1:12" x14ac:dyDescent="0.25">
      <c r="A140"/>
      <c r="B140"/>
      <c r="C140"/>
      <c r="D140"/>
      <c r="E140"/>
      <c r="F140"/>
      <c r="G140"/>
      <c r="H140"/>
      <c r="I140"/>
      <c r="J140"/>
      <c r="K140"/>
      <c r="L140"/>
    </row>
    <row r="141" spans="1:12" x14ac:dyDescent="0.25">
      <c r="A141"/>
      <c r="B141"/>
      <c r="C141"/>
      <c r="D141"/>
      <c r="E141"/>
      <c r="F141"/>
      <c r="G141"/>
      <c r="H141"/>
      <c r="I141"/>
      <c r="J141"/>
      <c r="K141"/>
      <c r="L141"/>
    </row>
    <row r="142" spans="1:12" x14ac:dyDescent="0.25">
      <c r="A142"/>
      <c r="B142"/>
      <c r="C142"/>
      <c r="D142"/>
      <c r="E142"/>
      <c r="F142"/>
      <c r="G142"/>
      <c r="H142"/>
      <c r="I142"/>
      <c r="J142"/>
      <c r="K142"/>
      <c r="L142"/>
    </row>
    <row r="143" spans="1:12" x14ac:dyDescent="0.25">
      <c r="A143"/>
      <c r="B143"/>
      <c r="C143"/>
      <c r="D143"/>
      <c r="E143"/>
      <c r="F143"/>
      <c r="G143"/>
      <c r="H143"/>
      <c r="I143"/>
      <c r="J143"/>
      <c r="K143"/>
      <c r="L143"/>
    </row>
    <row r="144" spans="1:12" x14ac:dyDescent="0.25">
      <c r="A144"/>
      <c r="B144"/>
      <c r="C144"/>
      <c r="D144"/>
      <c r="E144"/>
      <c r="F144"/>
      <c r="G144"/>
      <c r="H144"/>
      <c r="I144"/>
      <c r="J144"/>
      <c r="K144"/>
      <c r="L144"/>
    </row>
    <row r="145" spans="1:12" x14ac:dyDescent="0.25">
      <c r="A145"/>
      <c r="B145"/>
      <c r="C145"/>
      <c r="D145"/>
      <c r="E145"/>
      <c r="F145"/>
      <c r="G145"/>
      <c r="H145"/>
      <c r="I145"/>
      <c r="J145"/>
      <c r="K145"/>
      <c r="L145"/>
    </row>
    <row r="146" spans="1:12" x14ac:dyDescent="0.25">
      <c r="A146"/>
      <c r="B146"/>
      <c r="C146"/>
      <c r="D146"/>
      <c r="E146"/>
      <c r="F146"/>
      <c r="G146"/>
      <c r="H146"/>
      <c r="I146"/>
      <c r="J146"/>
      <c r="K146"/>
      <c r="L146"/>
    </row>
    <row r="147" spans="1:12" x14ac:dyDescent="0.25">
      <c r="A147"/>
      <c r="B147"/>
      <c r="C147"/>
      <c r="D147"/>
      <c r="E147"/>
      <c r="F147"/>
      <c r="G147"/>
      <c r="H147"/>
      <c r="I147"/>
      <c r="J147"/>
      <c r="K147"/>
      <c r="L147"/>
    </row>
    <row r="148" spans="1:12" x14ac:dyDescent="0.25">
      <c r="A148"/>
      <c r="B148"/>
      <c r="C148"/>
      <c r="D148"/>
      <c r="E148"/>
      <c r="F148"/>
      <c r="G148"/>
      <c r="H148"/>
      <c r="I148"/>
      <c r="J148"/>
      <c r="K148"/>
      <c r="L148"/>
    </row>
    <row r="149" spans="1:12" x14ac:dyDescent="0.25">
      <c r="A149"/>
      <c r="B149"/>
      <c r="C149"/>
      <c r="D149"/>
      <c r="E149"/>
      <c r="F149"/>
      <c r="G149"/>
      <c r="H149"/>
      <c r="I149"/>
      <c r="J149"/>
      <c r="K149"/>
      <c r="L149"/>
    </row>
    <row r="150" spans="1:12" x14ac:dyDescent="0.25">
      <c r="A150"/>
      <c r="B150"/>
      <c r="C150"/>
      <c r="D150"/>
      <c r="E150"/>
      <c r="F150"/>
      <c r="G150"/>
      <c r="H150"/>
      <c r="I150"/>
      <c r="J150"/>
      <c r="K150"/>
      <c r="L150"/>
    </row>
    <row r="151" spans="1:12" x14ac:dyDescent="0.25">
      <c r="A151"/>
      <c r="B151"/>
      <c r="C151"/>
      <c r="D151"/>
      <c r="E151"/>
      <c r="F151"/>
      <c r="G151"/>
      <c r="H151"/>
      <c r="I151"/>
      <c r="J151"/>
      <c r="K151"/>
      <c r="L151"/>
    </row>
    <row r="152" spans="1:12" x14ac:dyDescent="0.25">
      <c r="A152"/>
      <c r="B152"/>
      <c r="C152"/>
      <c r="D152"/>
      <c r="E152"/>
      <c r="F152"/>
      <c r="G152"/>
      <c r="H152"/>
      <c r="I152"/>
      <c r="J152"/>
      <c r="K152"/>
      <c r="L152"/>
    </row>
    <row r="153" spans="1:12" x14ac:dyDescent="0.25">
      <c r="A153"/>
      <c r="B153"/>
      <c r="C153"/>
      <c r="D153"/>
      <c r="E153"/>
      <c r="F153"/>
      <c r="G153"/>
      <c r="H153"/>
      <c r="I153"/>
      <c r="J153"/>
      <c r="K153"/>
      <c r="L153"/>
    </row>
    <row r="154" spans="1:12" x14ac:dyDescent="0.25">
      <c r="A154"/>
      <c r="B154"/>
      <c r="C154"/>
      <c r="D154"/>
      <c r="E154"/>
      <c r="F154"/>
      <c r="G154"/>
      <c r="H154"/>
      <c r="I154"/>
      <c r="J154"/>
      <c r="K154"/>
      <c r="L154"/>
    </row>
    <row r="155" spans="1:12" x14ac:dyDescent="0.25">
      <c r="A155"/>
      <c r="B155"/>
      <c r="C155"/>
      <c r="D155"/>
      <c r="E155"/>
      <c r="F155"/>
      <c r="G155"/>
      <c r="H155"/>
      <c r="I155"/>
      <c r="J155"/>
      <c r="K155"/>
      <c r="L155"/>
    </row>
    <row r="156" spans="1:12" x14ac:dyDescent="0.25">
      <c r="A156"/>
      <c r="B156"/>
      <c r="C156"/>
      <c r="D156"/>
      <c r="E156"/>
      <c r="F156"/>
      <c r="G156"/>
      <c r="H156"/>
      <c r="I156"/>
      <c r="J156"/>
      <c r="K156"/>
      <c r="L156"/>
    </row>
    <row r="157" spans="1:12" x14ac:dyDescent="0.25">
      <c r="A157"/>
      <c r="B157"/>
      <c r="C157"/>
      <c r="D157"/>
      <c r="E157"/>
      <c r="F157"/>
      <c r="G157"/>
      <c r="H157"/>
      <c r="I157"/>
      <c r="J157"/>
      <c r="K157"/>
      <c r="L157"/>
    </row>
    <row r="158" spans="1:12" x14ac:dyDescent="0.25">
      <c r="A158"/>
      <c r="B158"/>
      <c r="C158"/>
      <c r="D158"/>
      <c r="E158"/>
      <c r="F158"/>
      <c r="G158"/>
      <c r="H158"/>
      <c r="I158"/>
      <c r="J158"/>
      <c r="K158"/>
      <c r="L158"/>
    </row>
    <row r="159" spans="1:12" x14ac:dyDescent="0.25">
      <c r="A159"/>
      <c r="B159"/>
      <c r="C159"/>
      <c r="D159"/>
      <c r="E159"/>
      <c r="F159"/>
      <c r="G159"/>
      <c r="H159"/>
      <c r="I159"/>
      <c r="J159"/>
      <c r="K159"/>
      <c r="L159"/>
    </row>
    <row r="160" spans="1:12" x14ac:dyDescent="0.25">
      <c r="A160"/>
      <c r="B160"/>
      <c r="C160"/>
      <c r="D160"/>
      <c r="E160"/>
      <c r="F160"/>
      <c r="G160"/>
      <c r="H160"/>
      <c r="I160"/>
      <c r="J160"/>
      <c r="K160"/>
      <c r="L160"/>
    </row>
    <row r="161" spans="1:12" x14ac:dyDescent="0.25">
      <c r="A161"/>
      <c r="B161"/>
      <c r="C161"/>
      <c r="D161"/>
      <c r="E161"/>
      <c r="F161"/>
      <c r="G161"/>
      <c r="H161"/>
      <c r="I161"/>
      <c r="J161"/>
      <c r="K161"/>
      <c r="L161"/>
    </row>
    <row r="162" spans="1:12" x14ac:dyDescent="0.25">
      <c r="A162"/>
      <c r="B162"/>
      <c r="C162"/>
      <c r="D162"/>
      <c r="E162"/>
      <c r="F162"/>
      <c r="G162"/>
      <c r="H162"/>
      <c r="I162"/>
      <c r="J162"/>
      <c r="K162"/>
      <c r="L162"/>
    </row>
    <row r="163" spans="1:12" x14ac:dyDescent="0.25">
      <c r="A163"/>
      <c r="B163"/>
      <c r="C163"/>
      <c r="D163"/>
      <c r="E163"/>
      <c r="F163"/>
      <c r="G163"/>
      <c r="H163"/>
      <c r="I163"/>
      <c r="J163"/>
      <c r="K163"/>
      <c r="L163"/>
    </row>
    <row r="164" spans="1:12" x14ac:dyDescent="0.25">
      <c r="A164"/>
      <c r="B164"/>
      <c r="C164"/>
      <c r="D164"/>
      <c r="E164"/>
      <c r="F164"/>
      <c r="G164"/>
      <c r="H164"/>
      <c r="I164"/>
      <c r="J164"/>
      <c r="K164"/>
      <c r="L164"/>
    </row>
    <row r="165" spans="1:12" x14ac:dyDescent="0.25">
      <c r="A165"/>
      <c r="B165"/>
      <c r="C165"/>
      <c r="D165"/>
      <c r="E165"/>
      <c r="F165"/>
      <c r="G165"/>
      <c r="H165"/>
      <c r="I165"/>
      <c r="J165"/>
      <c r="K165"/>
      <c r="L165"/>
    </row>
    <row r="166" spans="1:12" x14ac:dyDescent="0.25">
      <c r="A166"/>
      <c r="B166"/>
      <c r="C166"/>
      <c r="D166"/>
      <c r="E166"/>
      <c r="F166"/>
      <c r="G166"/>
      <c r="H166"/>
      <c r="I166"/>
      <c r="J166"/>
      <c r="K166"/>
      <c r="L166"/>
    </row>
    <row r="167" spans="1:12" x14ac:dyDescent="0.25">
      <c r="A167"/>
      <c r="B167"/>
      <c r="C167"/>
      <c r="D167"/>
      <c r="E167"/>
      <c r="F167"/>
      <c r="G167"/>
      <c r="H167"/>
      <c r="I167"/>
      <c r="J167"/>
      <c r="K167"/>
      <c r="L167"/>
    </row>
    <row r="168" spans="1:12" x14ac:dyDescent="0.25">
      <c r="A168"/>
      <c r="B168"/>
      <c r="C168"/>
      <c r="D168"/>
      <c r="E168"/>
      <c r="F168"/>
      <c r="G168"/>
      <c r="H168"/>
      <c r="I168"/>
      <c r="J168"/>
      <c r="K168"/>
      <c r="L168"/>
    </row>
    <row r="169" spans="1:12" x14ac:dyDescent="0.25">
      <c r="A169"/>
      <c r="B169"/>
      <c r="C169"/>
      <c r="D169"/>
      <c r="E169"/>
      <c r="F169"/>
      <c r="G169"/>
      <c r="H169"/>
      <c r="I169"/>
      <c r="J169"/>
      <c r="K169"/>
      <c r="L169"/>
    </row>
    <row r="170" spans="1:12" x14ac:dyDescent="0.25">
      <c r="A170"/>
      <c r="B170"/>
      <c r="C170"/>
      <c r="D170"/>
      <c r="E170"/>
      <c r="F170"/>
      <c r="G170"/>
      <c r="H170"/>
      <c r="I170"/>
      <c r="J170"/>
      <c r="K170"/>
      <c r="L170"/>
    </row>
    <row r="171" spans="1:12" x14ac:dyDescent="0.25">
      <c r="A171"/>
      <c r="B171"/>
      <c r="C171"/>
      <c r="D171"/>
      <c r="E171"/>
      <c r="F171"/>
      <c r="G171"/>
      <c r="H171"/>
      <c r="I171"/>
      <c r="J171"/>
      <c r="K171"/>
      <c r="L171"/>
    </row>
    <row r="172" spans="1:12" x14ac:dyDescent="0.25">
      <c r="A172"/>
      <c r="B172"/>
      <c r="C172"/>
      <c r="D172"/>
      <c r="E172"/>
      <c r="F172"/>
      <c r="G172"/>
      <c r="H172"/>
      <c r="I172"/>
      <c r="J172"/>
      <c r="K172"/>
      <c r="L172"/>
    </row>
    <row r="173" spans="1:12" x14ac:dyDescent="0.25">
      <c r="A173"/>
      <c r="B173"/>
      <c r="C173"/>
      <c r="D173"/>
      <c r="E173"/>
      <c r="F173"/>
      <c r="G173"/>
      <c r="H173"/>
      <c r="I173"/>
      <c r="J173"/>
      <c r="K173"/>
      <c r="L173"/>
    </row>
    <row r="174" spans="1:12" x14ac:dyDescent="0.25">
      <c r="A174"/>
      <c r="B174"/>
      <c r="C174"/>
      <c r="D174"/>
      <c r="E174"/>
      <c r="F174"/>
      <c r="G174"/>
      <c r="H174"/>
      <c r="I174"/>
      <c r="J174"/>
      <c r="K174"/>
      <c r="L174"/>
    </row>
    <row r="175" spans="1:12" x14ac:dyDescent="0.25">
      <c r="A175"/>
      <c r="B175"/>
      <c r="C175"/>
      <c r="D175"/>
      <c r="E175"/>
      <c r="F175"/>
      <c r="G175"/>
      <c r="H175"/>
      <c r="I175"/>
      <c r="J175"/>
      <c r="K175"/>
      <c r="L175"/>
    </row>
    <row r="176" spans="1:12" x14ac:dyDescent="0.25">
      <c r="A176"/>
      <c r="B176"/>
      <c r="C176"/>
      <c r="D176"/>
      <c r="E176"/>
      <c r="F176"/>
      <c r="G176"/>
      <c r="H176"/>
      <c r="I176"/>
      <c r="J176"/>
      <c r="K176"/>
      <c r="L176"/>
    </row>
    <row r="177" spans="1:12" x14ac:dyDescent="0.25">
      <c r="A177"/>
      <c r="B177"/>
      <c r="C177"/>
      <c r="D177"/>
      <c r="E177"/>
      <c r="F177"/>
      <c r="G177"/>
      <c r="H177"/>
      <c r="I177"/>
      <c r="J177"/>
      <c r="K177"/>
      <c r="L177"/>
    </row>
    <row r="178" spans="1:12" x14ac:dyDescent="0.25">
      <c r="A178"/>
      <c r="B178"/>
      <c r="C178"/>
      <c r="D178"/>
      <c r="E178"/>
      <c r="F178"/>
      <c r="G178"/>
      <c r="H178"/>
      <c r="I178"/>
      <c r="J178"/>
      <c r="K178"/>
      <c r="L178"/>
    </row>
    <row r="179" spans="1:12" x14ac:dyDescent="0.25">
      <c r="A179"/>
      <c r="B179"/>
      <c r="C179"/>
      <c r="D179"/>
      <c r="E179"/>
      <c r="F179"/>
      <c r="G179"/>
      <c r="H179"/>
      <c r="I179"/>
      <c r="J179"/>
      <c r="K179"/>
      <c r="L179"/>
    </row>
    <row r="180" spans="1:12" x14ac:dyDescent="0.25">
      <c r="A180"/>
      <c r="B180"/>
      <c r="C180"/>
      <c r="D180"/>
      <c r="E180"/>
      <c r="F180"/>
      <c r="G180"/>
      <c r="H180"/>
      <c r="I180"/>
      <c r="J180"/>
      <c r="K180"/>
      <c r="L180"/>
    </row>
    <row r="181" spans="1:12" x14ac:dyDescent="0.25">
      <c r="A181"/>
      <c r="B181"/>
      <c r="C181"/>
      <c r="D181"/>
      <c r="E181"/>
      <c r="F181"/>
      <c r="G181"/>
      <c r="H181"/>
      <c r="I181"/>
      <c r="J181"/>
      <c r="K181"/>
      <c r="L181"/>
    </row>
    <row r="182" spans="1:12" x14ac:dyDescent="0.25">
      <c r="A182"/>
      <c r="B182"/>
      <c r="C182"/>
      <c r="D182"/>
      <c r="E182"/>
      <c r="F182"/>
      <c r="G182"/>
      <c r="H182"/>
      <c r="I182"/>
      <c r="J182"/>
      <c r="K182"/>
      <c r="L182"/>
    </row>
    <row r="183" spans="1:12" x14ac:dyDescent="0.25">
      <c r="A183"/>
      <c r="B183"/>
      <c r="C183"/>
      <c r="D183"/>
      <c r="E183"/>
      <c r="F183"/>
      <c r="G183"/>
      <c r="H183"/>
      <c r="I183"/>
      <c r="J183"/>
      <c r="K183"/>
      <c r="L183"/>
    </row>
    <row r="184" spans="1:12" x14ac:dyDescent="0.25">
      <c r="A184"/>
      <c r="B184"/>
      <c r="C184"/>
      <c r="D184"/>
      <c r="E184"/>
      <c r="F184"/>
      <c r="G184"/>
      <c r="H184"/>
      <c r="I184"/>
      <c r="J184"/>
      <c r="K184"/>
      <c r="L184"/>
    </row>
    <row r="185" spans="1:12" x14ac:dyDescent="0.25">
      <c r="A185"/>
      <c r="B185"/>
      <c r="C185"/>
      <c r="D185"/>
      <c r="E185"/>
      <c r="F185"/>
      <c r="G185"/>
      <c r="H185"/>
      <c r="I185"/>
      <c r="J185"/>
      <c r="K185"/>
      <c r="L185"/>
    </row>
    <row r="186" spans="1:12" x14ac:dyDescent="0.25">
      <c r="A186"/>
      <c r="B186"/>
      <c r="C186"/>
      <c r="D186"/>
      <c r="E186"/>
      <c r="F186"/>
      <c r="G186"/>
      <c r="H186"/>
      <c r="I186"/>
      <c r="J186"/>
      <c r="K186"/>
      <c r="L186"/>
    </row>
    <row r="187" spans="1:12" x14ac:dyDescent="0.25">
      <c r="A187"/>
      <c r="B187"/>
      <c r="C187"/>
      <c r="D187"/>
      <c r="E187"/>
      <c r="F187"/>
      <c r="G187"/>
      <c r="H187"/>
      <c r="I187"/>
      <c r="J187"/>
      <c r="K187"/>
      <c r="L187"/>
    </row>
    <row r="188" spans="1:12" x14ac:dyDescent="0.25">
      <c r="A188"/>
      <c r="B188"/>
      <c r="C188"/>
      <c r="D188"/>
      <c r="E188"/>
      <c r="F188"/>
      <c r="G188"/>
      <c r="H188"/>
      <c r="I188"/>
      <c r="J188"/>
      <c r="K188"/>
      <c r="L188"/>
    </row>
    <row r="189" spans="1:12" x14ac:dyDescent="0.25">
      <c r="A189"/>
      <c r="B189"/>
      <c r="C189"/>
      <c r="D189"/>
      <c r="E189"/>
      <c r="F189"/>
      <c r="G189"/>
      <c r="H189"/>
      <c r="I189"/>
      <c r="J189"/>
      <c r="K189"/>
      <c r="L189"/>
    </row>
    <row r="190" spans="1:12" x14ac:dyDescent="0.25">
      <c r="A190"/>
      <c r="B190"/>
      <c r="C190"/>
      <c r="D190"/>
      <c r="E190"/>
      <c r="F190"/>
      <c r="G190"/>
      <c r="H190"/>
      <c r="I190"/>
      <c r="J190"/>
      <c r="K190"/>
      <c r="L190"/>
    </row>
    <row r="191" spans="1:12" x14ac:dyDescent="0.25">
      <c r="A191"/>
      <c r="B191"/>
      <c r="C191"/>
      <c r="D191"/>
      <c r="E191"/>
      <c r="F191"/>
      <c r="G191"/>
      <c r="H191"/>
      <c r="I191"/>
      <c r="J191"/>
      <c r="K191"/>
      <c r="L191"/>
    </row>
    <row r="192" spans="1:12" x14ac:dyDescent="0.25">
      <c r="A192"/>
      <c r="B192"/>
      <c r="C192"/>
      <c r="D192"/>
      <c r="E192"/>
      <c r="F192"/>
      <c r="G192"/>
      <c r="H192"/>
      <c r="I192"/>
      <c r="J192"/>
      <c r="K192"/>
      <c r="L192"/>
    </row>
    <row r="193" spans="1:12" x14ac:dyDescent="0.25">
      <c r="A193"/>
      <c r="B193"/>
      <c r="C193"/>
      <c r="D193"/>
      <c r="E193"/>
      <c r="F193"/>
      <c r="G193"/>
      <c r="H193"/>
      <c r="I193"/>
      <c r="J193"/>
      <c r="K193"/>
      <c r="L193"/>
    </row>
    <row r="194" spans="1:12" x14ac:dyDescent="0.25">
      <c r="A194"/>
      <c r="B194"/>
      <c r="C194"/>
      <c r="D194"/>
      <c r="E194"/>
      <c r="F194"/>
      <c r="G194"/>
      <c r="H194"/>
      <c r="I194"/>
      <c r="J194"/>
      <c r="K194"/>
      <c r="L194"/>
    </row>
    <row r="195" spans="1:12" x14ac:dyDescent="0.25">
      <c r="A195"/>
      <c r="B195"/>
      <c r="C195"/>
      <c r="D195"/>
      <c r="E195"/>
      <c r="F195"/>
      <c r="G195"/>
      <c r="H195"/>
      <c r="I195"/>
      <c r="J195"/>
      <c r="K195"/>
      <c r="L195"/>
    </row>
    <row r="196" spans="1:12" x14ac:dyDescent="0.25">
      <c r="A196"/>
      <c r="B196"/>
      <c r="C196"/>
      <c r="D196"/>
      <c r="E196"/>
      <c r="F196"/>
      <c r="G196"/>
      <c r="H196"/>
      <c r="I196"/>
      <c r="J196"/>
      <c r="K196"/>
      <c r="L196"/>
    </row>
    <row r="197" spans="1:12" x14ac:dyDescent="0.25">
      <c r="A197"/>
      <c r="B197"/>
      <c r="C197"/>
      <c r="D197"/>
      <c r="E197"/>
      <c r="F197"/>
      <c r="G197"/>
      <c r="H197"/>
      <c r="I197"/>
      <c r="J197"/>
      <c r="K197"/>
      <c r="L197"/>
    </row>
    <row r="198" spans="1:12" x14ac:dyDescent="0.25">
      <c r="A198"/>
      <c r="B198"/>
      <c r="C198"/>
      <c r="D198"/>
      <c r="E198"/>
      <c r="F198"/>
      <c r="G198"/>
      <c r="H198"/>
      <c r="I198"/>
      <c r="J198"/>
      <c r="K198"/>
      <c r="L198"/>
    </row>
    <row r="199" spans="1:12" x14ac:dyDescent="0.25">
      <c r="A199"/>
      <c r="B199"/>
      <c r="C199"/>
      <c r="D199"/>
      <c r="E199"/>
      <c r="F199"/>
      <c r="G199"/>
      <c r="H199"/>
      <c r="I199"/>
      <c r="J199"/>
      <c r="K199"/>
      <c r="L199"/>
    </row>
    <row r="200" spans="1:12" x14ac:dyDescent="0.25">
      <c r="A200"/>
      <c r="B200"/>
      <c r="C200"/>
      <c r="D200"/>
      <c r="E200"/>
      <c r="F200"/>
      <c r="G200"/>
      <c r="H200"/>
      <c r="I200"/>
      <c r="J200"/>
      <c r="K200"/>
      <c r="L200"/>
    </row>
    <row r="201" spans="1:12" x14ac:dyDescent="0.25">
      <c r="A201"/>
      <c r="B201"/>
      <c r="C201"/>
      <c r="D201"/>
      <c r="E201"/>
      <c r="F201"/>
      <c r="G201"/>
      <c r="H201"/>
      <c r="I201"/>
      <c r="J201"/>
      <c r="K201"/>
      <c r="L201"/>
    </row>
    <row r="202" spans="1:12" x14ac:dyDescent="0.25">
      <c r="A202"/>
      <c r="B202"/>
      <c r="C202"/>
      <c r="D202"/>
      <c r="E202"/>
      <c r="F202"/>
      <c r="G202"/>
      <c r="H202"/>
      <c r="I202"/>
      <c r="J202"/>
      <c r="K202"/>
      <c r="L202"/>
    </row>
    <row r="203" spans="1:12" x14ac:dyDescent="0.25">
      <c r="A203"/>
      <c r="B203"/>
      <c r="C203"/>
      <c r="D203"/>
      <c r="E203"/>
      <c r="F203"/>
      <c r="G203"/>
      <c r="H203"/>
      <c r="I203"/>
      <c r="J203"/>
      <c r="K203"/>
      <c r="L203"/>
    </row>
    <row r="204" spans="1:12" x14ac:dyDescent="0.25">
      <c r="A204"/>
      <c r="B204"/>
      <c r="C204"/>
      <c r="D204"/>
      <c r="E204"/>
      <c r="F204"/>
      <c r="G204"/>
      <c r="H204"/>
      <c r="I204"/>
      <c r="J204"/>
      <c r="K204"/>
      <c r="L204"/>
    </row>
    <row r="205" spans="1:12" x14ac:dyDescent="0.25">
      <c r="A205"/>
      <c r="B205"/>
      <c r="C205"/>
      <c r="D205"/>
      <c r="E205"/>
      <c r="F205"/>
      <c r="G205"/>
      <c r="H205"/>
      <c r="I205"/>
      <c r="J205"/>
      <c r="K205"/>
      <c r="L205"/>
    </row>
    <row r="206" spans="1:12" x14ac:dyDescent="0.25">
      <c r="A206"/>
      <c r="B206"/>
      <c r="C206"/>
      <c r="D206"/>
      <c r="E206"/>
      <c r="F206"/>
      <c r="G206"/>
      <c r="H206"/>
      <c r="I206"/>
      <c r="J206"/>
      <c r="K206"/>
      <c r="L206"/>
    </row>
    <row r="207" spans="1:12" x14ac:dyDescent="0.25">
      <c r="A207"/>
      <c r="B207"/>
      <c r="C207"/>
      <c r="D207"/>
      <c r="E207"/>
      <c r="F207"/>
      <c r="G207"/>
      <c r="H207"/>
      <c r="I207"/>
      <c r="J207"/>
      <c r="K207"/>
      <c r="L207"/>
    </row>
    <row r="208" spans="1:12" x14ac:dyDescent="0.25">
      <c r="A208"/>
      <c r="B208"/>
      <c r="C208"/>
      <c r="D208"/>
      <c r="E208"/>
      <c r="F208"/>
      <c r="G208"/>
      <c r="H208"/>
      <c r="I208"/>
      <c r="J208"/>
      <c r="K208"/>
      <c r="L208"/>
    </row>
    <row r="209" spans="1:12" x14ac:dyDescent="0.25">
      <c r="A209"/>
      <c r="B209"/>
      <c r="C209"/>
      <c r="D209"/>
      <c r="E209"/>
      <c r="F209"/>
      <c r="G209"/>
      <c r="H209"/>
      <c r="I209"/>
      <c r="J209"/>
      <c r="K209"/>
      <c r="L209"/>
    </row>
    <row r="210" spans="1:12" x14ac:dyDescent="0.25">
      <c r="A210"/>
      <c r="B210"/>
      <c r="C210"/>
      <c r="D210"/>
      <c r="E210"/>
      <c r="F210"/>
      <c r="G210"/>
      <c r="H210"/>
      <c r="I210"/>
      <c r="J210"/>
      <c r="K210"/>
      <c r="L210"/>
    </row>
    <row r="211" spans="1:12" x14ac:dyDescent="0.25">
      <c r="A211"/>
      <c r="B211"/>
      <c r="C211"/>
      <c r="D211"/>
      <c r="E211"/>
      <c r="F211"/>
      <c r="G211"/>
      <c r="H211"/>
      <c r="I211"/>
      <c r="J211"/>
      <c r="K211"/>
      <c r="L211"/>
    </row>
    <row r="212" spans="1:12" x14ac:dyDescent="0.25">
      <c r="A212"/>
      <c r="B212"/>
      <c r="C212"/>
      <c r="D212"/>
      <c r="E212"/>
      <c r="F212"/>
      <c r="G212"/>
      <c r="H212"/>
      <c r="I212"/>
      <c r="J212"/>
      <c r="K212"/>
      <c r="L212"/>
    </row>
    <row r="213" spans="1:12" x14ac:dyDescent="0.25">
      <c r="A213"/>
      <c r="B213"/>
      <c r="C213"/>
      <c r="D213"/>
      <c r="E213"/>
      <c r="F213"/>
      <c r="G213"/>
      <c r="H213"/>
      <c r="I213"/>
      <c r="J213"/>
      <c r="K213"/>
      <c r="L213"/>
    </row>
    <row r="214" spans="1:12" x14ac:dyDescent="0.25">
      <c r="A214"/>
      <c r="B214"/>
      <c r="C214"/>
      <c r="D214"/>
      <c r="E214"/>
      <c r="F214"/>
      <c r="G214"/>
      <c r="H214"/>
      <c r="I214"/>
      <c r="J214"/>
      <c r="K214"/>
      <c r="L214"/>
    </row>
    <row r="215" spans="1:12" x14ac:dyDescent="0.25">
      <c r="A215"/>
      <c r="B215"/>
      <c r="C215"/>
      <c r="D215"/>
      <c r="E215"/>
      <c r="F215"/>
      <c r="G215"/>
      <c r="H215"/>
      <c r="I215"/>
      <c r="J215"/>
      <c r="K215"/>
      <c r="L215"/>
    </row>
    <row r="216" spans="1:12" x14ac:dyDescent="0.25">
      <c r="A216"/>
      <c r="B216"/>
      <c r="C216"/>
      <c r="D216"/>
      <c r="E216"/>
      <c r="F216"/>
      <c r="G216"/>
      <c r="H216"/>
      <c r="I216"/>
      <c r="J216"/>
      <c r="K216"/>
      <c r="L216"/>
    </row>
    <row r="217" spans="1:12" x14ac:dyDescent="0.25">
      <c r="A217"/>
      <c r="B217"/>
      <c r="C217"/>
      <c r="D217"/>
      <c r="E217"/>
      <c r="F217"/>
      <c r="G217"/>
      <c r="H217"/>
      <c r="I217"/>
      <c r="J217"/>
      <c r="K217"/>
      <c r="L217"/>
    </row>
    <row r="218" spans="1:12" x14ac:dyDescent="0.25">
      <c r="A218"/>
      <c r="B218"/>
      <c r="C218"/>
      <c r="D218"/>
      <c r="E218"/>
      <c r="F218"/>
      <c r="G218"/>
      <c r="H218"/>
      <c r="I218"/>
      <c r="J218"/>
      <c r="K218"/>
      <c r="L218"/>
    </row>
    <row r="219" spans="1:12" x14ac:dyDescent="0.25">
      <c r="A219"/>
      <c r="B219"/>
      <c r="C219"/>
      <c r="D219"/>
      <c r="E219"/>
      <c r="F219"/>
      <c r="G219"/>
      <c r="H219"/>
      <c r="I219"/>
      <c r="J219"/>
      <c r="K219"/>
      <c r="L219"/>
    </row>
    <row r="220" spans="1:12" x14ac:dyDescent="0.25">
      <c r="A220"/>
      <c r="B220"/>
      <c r="C220"/>
      <c r="D220"/>
      <c r="E220"/>
      <c r="F220"/>
      <c r="G220"/>
      <c r="H220"/>
      <c r="I220"/>
      <c r="J220"/>
      <c r="K220"/>
      <c r="L220"/>
    </row>
    <row r="221" spans="1:12" x14ac:dyDescent="0.25">
      <c r="A221"/>
      <c r="B221"/>
      <c r="C221"/>
      <c r="D221"/>
      <c r="E221"/>
      <c r="F221"/>
      <c r="G221"/>
      <c r="H221"/>
      <c r="I221"/>
      <c r="J221"/>
      <c r="K221"/>
      <c r="L221"/>
    </row>
    <row r="222" spans="1:12" x14ac:dyDescent="0.25">
      <c r="A222"/>
      <c r="B222"/>
      <c r="C222"/>
      <c r="D222"/>
      <c r="E222"/>
      <c r="F222"/>
      <c r="G222"/>
      <c r="H222"/>
      <c r="I222"/>
      <c r="J222"/>
      <c r="K222"/>
      <c r="L222"/>
    </row>
    <row r="223" spans="1:12" x14ac:dyDescent="0.25">
      <c r="A223"/>
      <c r="B223"/>
      <c r="C223"/>
      <c r="D223"/>
      <c r="E223"/>
      <c r="F223"/>
      <c r="G223"/>
      <c r="H223"/>
      <c r="I223"/>
      <c r="J223"/>
      <c r="K223"/>
      <c r="L223"/>
    </row>
    <row r="224" spans="1:12" x14ac:dyDescent="0.25">
      <c r="A224"/>
      <c r="B224"/>
      <c r="C224"/>
      <c r="D224"/>
      <c r="E224"/>
      <c r="F224"/>
      <c r="G224"/>
      <c r="H224"/>
      <c r="I224"/>
      <c r="J224"/>
      <c r="K224"/>
      <c r="L224"/>
    </row>
    <row r="225" spans="1:12" x14ac:dyDescent="0.25">
      <c r="A225"/>
      <c r="B225"/>
      <c r="C225"/>
      <c r="D225"/>
      <c r="E225"/>
      <c r="F225"/>
      <c r="G225"/>
      <c r="H225"/>
      <c r="I225"/>
      <c r="J225"/>
      <c r="K225"/>
      <c r="L225"/>
    </row>
    <row r="226" spans="1:12" x14ac:dyDescent="0.25">
      <c r="A226"/>
      <c r="B226"/>
      <c r="C226"/>
      <c r="D226"/>
      <c r="E226"/>
      <c r="F226"/>
      <c r="G226"/>
      <c r="H226"/>
      <c r="I226"/>
      <c r="J226"/>
      <c r="K226"/>
      <c r="L226"/>
    </row>
    <row r="227" spans="1:12" x14ac:dyDescent="0.25">
      <c r="A227"/>
      <c r="B227"/>
      <c r="C227"/>
      <c r="D227"/>
      <c r="E227"/>
      <c r="F227"/>
      <c r="G227"/>
      <c r="H227"/>
      <c r="I227"/>
      <c r="J227"/>
      <c r="K227"/>
      <c r="L227"/>
    </row>
    <row r="228" spans="1:12" x14ac:dyDescent="0.25">
      <c r="A228"/>
      <c r="B228"/>
      <c r="C228"/>
      <c r="D228"/>
      <c r="E228"/>
      <c r="F228"/>
      <c r="G228"/>
      <c r="H228"/>
      <c r="I228"/>
      <c r="J228"/>
      <c r="K228"/>
      <c r="L228"/>
    </row>
    <row r="229" spans="1:12" x14ac:dyDescent="0.25">
      <c r="A229"/>
      <c r="B229"/>
      <c r="C229"/>
      <c r="D229"/>
      <c r="E229"/>
      <c r="F229"/>
      <c r="G229"/>
      <c r="H229"/>
      <c r="I229"/>
      <c r="J229"/>
      <c r="K229"/>
      <c r="L229"/>
    </row>
    <row r="230" spans="1:12" x14ac:dyDescent="0.25">
      <c r="A230"/>
      <c r="B230"/>
      <c r="C230"/>
      <c r="D230"/>
      <c r="E230"/>
      <c r="F230"/>
      <c r="G230"/>
      <c r="H230"/>
      <c r="I230"/>
      <c r="J230"/>
      <c r="K230"/>
      <c r="L230"/>
    </row>
    <row r="231" spans="1:12" x14ac:dyDescent="0.25">
      <c r="A231"/>
      <c r="B231"/>
      <c r="C231"/>
      <c r="D231"/>
      <c r="E231"/>
      <c r="F231"/>
      <c r="G231"/>
      <c r="H231"/>
      <c r="I231"/>
      <c r="J231"/>
      <c r="K231"/>
      <c r="L231"/>
    </row>
    <row r="232" spans="1:12" x14ac:dyDescent="0.25">
      <c r="A232"/>
      <c r="B232"/>
      <c r="C232"/>
      <c r="D232"/>
      <c r="E232"/>
      <c r="F232"/>
      <c r="G232"/>
      <c r="H232"/>
      <c r="I232"/>
      <c r="J232"/>
      <c r="K232"/>
      <c r="L232"/>
    </row>
    <row r="233" spans="1:12" x14ac:dyDescent="0.25">
      <c r="A233"/>
      <c r="B233"/>
      <c r="C233"/>
      <c r="D233"/>
      <c r="E233"/>
      <c r="F233"/>
      <c r="G233"/>
      <c r="H233"/>
      <c r="I233"/>
      <c r="J233"/>
      <c r="K233"/>
      <c r="L233"/>
    </row>
    <row r="234" spans="1:12" x14ac:dyDescent="0.25">
      <c r="A234"/>
      <c r="B234"/>
      <c r="C234"/>
      <c r="D234"/>
      <c r="E234"/>
      <c r="F234"/>
      <c r="G234"/>
      <c r="H234"/>
      <c r="I234"/>
      <c r="J234"/>
      <c r="K234"/>
      <c r="L234"/>
    </row>
    <row r="235" spans="1:12" x14ac:dyDescent="0.25">
      <c r="A235"/>
      <c r="B235"/>
      <c r="C235"/>
      <c r="D235"/>
      <c r="E235"/>
      <c r="F235"/>
      <c r="G235"/>
      <c r="H235"/>
      <c r="I235"/>
      <c r="J235"/>
      <c r="K235"/>
      <c r="L235"/>
    </row>
    <row r="236" spans="1:12" x14ac:dyDescent="0.25">
      <c r="A236"/>
      <c r="B236"/>
      <c r="C236"/>
      <c r="D236"/>
      <c r="E236"/>
      <c r="F236"/>
      <c r="G236"/>
      <c r="H236"/>
      <c r="I236"/>
      <c r="J236"/>
      <c r="K236"/>
      <c r="L236"/>
    </row>
    <row r="237" spans="1:12" x14ac:dyDescent="0.25">
      <c r="A237"/>
      <c r="B237"/>
      <c r="C237"/>
      <c r="D237"/>
      <c r="E237"/>
      <c r="F237"/>
      <c r="G237"/>
      <c r="H237"/>
      <c r="I237"/>
      <c r="J237"/>
      <c r="K237"/>
      <c r="L237"/>
    </row>
    <row r="238" spans="1:12" x14ac:dyDescent="0.25">
      <c r="A238"/>
      <c r="B238"/>
      <c r="C238"/>
      <c r="D238"/>
      <c r="E238"/>
      <c r="F238"/>
      <c r="G238"/>
      <c r="H238"/>
      <c r="I238"/>
      <c r="J238"/>
      <c r="K238"/>
      <c r="L238"/>
    </row>
    <row r="239" spans="1:12" x14ac:dyDescent="0.25">
      <c r="A239"/>
      <c r="B239"/>
      <c r="C239"/>
      <c r="D239"/>
      <c r="E239"/>
      <c r="F239"/>
      <c r="G239"/>
      <c r="H239"/>
      <c r="I239"/>
      <c r="J239"/>
      <c r="K239"/>
      <c r="L239"/>
    </row>
    <row r="240" spans="1:12" x14ac:dyDescent="0.25">
      <c r="A240"/>
      <c r="B240"/>
      <c r="C240"/>
      <c r="D240"/>
      <c r="E240"/>
      <c r="F240"/>
      <c r="G240"/>
      <c r="H240"/>
      <c r="I240"/>
      <c r="J240"/>
      <c r="K240"/>
      <c r="L240"/>
    </row>
    <row r="241" spans="1:12" x14ac:dyDescent="0.25">
      <c r="A241"/>
      <c r="B241"/>
      <c r="C241"/>
      <c r="D241"/>
      <c r="E241"/>
      <c r="F241"/>
      <c r="G241"/>
      <c r="H241"/>
      <c r="I241"/>
      <c r="J241"/>
      <c r="K241"/>
      <c r="L241"/>
    </row>
    <row r="242" spans="1:12" x14ac:dyDescent="0.25">
      <c r="A242"/>
      <c r="B242"/>
      <c r="C242"/>
      <c r="D242"/>
      <c r="E242"/>
      <c r="F242"/>
      <c r="G242"/>
      <c r="H242"/>
      <c r="I242"/>
      <c r="J242"/>
      <c r="K242"/>
      <c r="L242"/>
    </row>
    <row r="243" spans="1:12" x14ac:dyDescent="0.25">
      <c r="A243"/>
      <c r="B243"/>
      <c r="C243"/>
      <c r="D243"/>
      <c r="E243"/>
      <c r="F243"/>
      <c r="G243"/>
      <c r="H243"/>
      <c r="I243"/>
      <c r="J243"/>
      <c r="K243"/>
      <c r="L243"/>
    </row>
    <row r="244" spans="1:12" x14ac:dyDescent="0.25">
      <c r="A244"/>
      <c r="B244"/>
      <c r="C244"/>
      <c r="D244"/>
      <c r="E244"/>
      <c r="F244"/>
      <c r="G244"/>
      <c r="H244"/>
      <c r="I244"/>
      <c r="J244"/>
      <c r="K244"/>
      <c r="L244"/>
    </row>
    <row r="245" spans="1:12" x14ac:dyDescent="0.25">
      <c r="A245"/>
      <c r="B245"/>
      <c r="C245"/>
      <c r="D245"/>
      <c r="E245"/>
      <c r="F245"/>
      <c r="G245"/>
      <c r="H245"/>
      <c r="I245"/>
      <c r="J245"/>
      <c r="K245"/>
      <c r="L245"/>
    </row>
    <row r="246" spans="1:12" x14ac:dyDescent="0.25">
      <c r="A246"/>
      <c r="B246"/>
      <c r="C246"/>
      <c r="D246"/>
      <c r="E246"/>
      <c r="F246"/>
      <c r="G246"/>
      <c r="H246"/>
      <c r="I246"/>
      <c r="J246"/>
      <c r="K246"/>
      <c r="L246"/>
    </row>
    <row r="247" spans="1:12" x14ac:dyDescent="0.25">
      <c r="A247"/>
      <c r="B247"/>
      <c r="C247"/>
      <c r="D247"/>
      <c r="E247"/>
      <c r="F247"/>
      <c r="G247"/>
      <c r="H247"/>
      <c r="I247"/>
      <c r="J247"/>
      <c r="K247"/>
      <c r="L247"/>
    </row>
    <row r="248" spans="1:12" x14ac:dyDescent="0.25">
      <c r="A248"/>
      <c r="B248"/>
      <c r="C248"/>
      <c r="D248"/>
      <c r="E248"/>
      <c r="F248"/>
      <c r="G248"/>
      <c r="H248"/>
      <c r="I248"/>
      <c r="J248"/>
      <c r="K248"/>
      <c r="L248"/>
    </row>
    <row r="249" spans="1:12" x14ac:dyDescent="0.25">
      <c r="A249"/>
      <c r="B249"/>
      <c r="C249"/>
      <c r="D249"/>
      <c r="E249"/>
      <c r="F249"/>
      <c r="G249"/>
      <c r="H249"/>
      <c r="I249"/>
      <c r="J249"/>
      <c r="K249"/>
      <c r="L249"/>
    </row>
  </sheetData>
  <mergeCells count="4">
    <mergeCell ref="A3:L3"/>
    <mergeCell ref="A5:L5"/>
    <mergeCell ref="B8:C8"/>
    <mergeCell ref="D8:E8"/>
  </mergeCells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A9B56-4761-4439-AB2A-05B084E4A2FA}">
  <dimension ref="A1:BW314"/>
  <sheetViews>
    <sheetView zoomScale="120" zoomScaleNormal="120" workbookViewId="0"/>
  </sheetViews>
  <sheetFormatPr defaultColWidth="9.140625" defaultRowHeight="15.75" x14ac:dyDescent="0.25"/>
  <cols>
    <col min="1" max="1" width="9.140625" style="4"/>
    <col min="2" max="6" width="16.7109375" style="4" customWidth="1"/>
    <col min="7" max="12" width="9.140625" style="4"/>
    <col min="13" max="13" width="9.140625" customWidth="1"/>
    <col min="76" max="16384" width="9.140625" style="4"/>
  </cols>
  <sheetData>
    <row r="1" spans="1:12" ht="15.75" customHeight="1" x14ac:dyDescent="0.3">
      <c r="A1" s="26" t="s">
        <v>33</v>
      </c>
      <c r="B1" s="27"/>
      <c r="C1" s="11" t="s">
        <v>23</v>
      </c>
      <c r="D1" s="27"/>
      <c r="E1" s="27"/>
      <c r="F1" s="27"/>
      <c r="G1" s="27"/>
      <c r="H1" s="27"/>
      <c r="I1" s="27"/>
      <c r="J1" s="27"/>
      <c r="K1" s="27"/>
      <c r="L1" s="28"/>
    </row>
    <row r="2" spans="1:12" ht="15.75" customHeight="1" x14ac:dyDescent="0.25">
      <c r="A2" s="32"/>
      <c r="B2" s="32"/>
      <c r="C2" s="85" t="s">
        <v>124</v>
      </c>
      <c r="D2" s="88"/>
      <c r="E2" s="88"/>
      <c r="F2" s="88"/>
      <c r="G2" s="88"/>
      <c r="H2" s="88"/>
      <c r="I2" s="88"/>
      <c r="J2" s="88"/>
      <c r="K2" s="88"/>
      <c r="L2" s="89"/>
    </row>
    <row r="3" spans="1:12" ht="15.75" customHeight="1" x14ac:dyDescent="0.25">
      <c r="A3" s="225" t="s">
        <v>113</v>
      </c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</row>
    <row r="4" spans="1:12" ht="15.75" customHeight="1" x14ac:dyDescent="0.25">
      <c r="A4" s="32"/>
      <c r="B4" s="9"/>
      <c r="C4" s="9"/>
      <c r="D4" s="9"/>
      <c r="E4" s="9"/>
      <c r="F4" s="9"/>
      <c r="G4" s="9"/>
      <c r="H4" s="9"/>
      <c r="I4" s="9"/>
      <c r="J4" s="9"/>
      <c r="K4" s="9"/>
      <c r="L4" s="12"/>
    </row>
    <row r="5" spans="1:12" ht="31.5" customHeight="1" x14ac:dyDescent="0.25">
      <c r="A5" s="225" t="s">
        <v>114</v>
      </c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</row>
    <row r="6" spans="1:12" ht="15.75" customHeight="1" x14ac:dyDescent="0.25">
      <c r="A6" s="9"/>
      <c r="B6" s="54"/>
      <c r="C6" s="54"/>
      <c r="D6" s="54"/>
      <c r="E6" s="9"/>
      <c r="F6" s="9"/>
      <c r="G6" s="9"/>
      <c r="H6" s="9"/>
      <c r="I6" s="9"/>
      <c r="J6" s="9"/>
      <c r="K6" s="9"/>
      <c r="L6" s="12"/>
    </row>
    <row r="7" spans="1:12" ht="15.75" customHeight="1" x14ac:dyDescent="0.25">
      <c r="A7" s="9"/>
      <c r="B7" s="238" t="s">
        <v>156</v>
      </c>
      <c r="C7" s="238" t="s">
        <v>116</v>
      </c>
      <c r="D7" s="235" t="s">
        <v>115</v>
      </c>
      <c r="E7" s="236"/>
      <c r="F7" s="237"/>
      <c r="G7" s="9"/>
      <c r="H7" s="9"/>
      <c r="I7" s="9"/>
      <c r="J7" s="9"/>
      <c r="K7" s="9"/>
      <c r="L7" s="12"/>
    </row>
    <row r="8" spans="1:12" ht="31.5" customHeight="1" x14ac:dyDescent="0.25">
      <c r="A8" s="9"/>
      <c r="B8" s="239"/>
      <c r="C8" s="239"/>
      <c r="D8" s="25" t="s">
        <v>10</v>
      </c>
      <c r="E8" s="25" t="s">
        <v>11</v>
      </c>
      <c r="F8" s="25" t="s">
        <v>12</v>
      </c>
      <c r="G8" s="9"/>
      <c r="H8" s="9"/>
      <c r="I8" s="9"/>
      <c r="J8" s="9"/>
      <c r="K8" s="9"/>
      <c r="L8" s="12"/>
    </row>
    <row r="9" spans="1:12" ht="15.75" customHeight="1" x14ac:dyDescent="0.25">
      <c r="A9" s="9"/>
      <c r="B9" s="24" t="s">
        <v>13</v>
      </c>
      <c r="C9" s="91">
        <v>8000</v>
      </c>
      <c r="D9" s="105">
        <v>0.06</v>
      </c>
      <c r="E9" s="105">
        <v>0.05</v>
      </c>
      <c r="F9" s="105">
        <v>4.4999999999999998E-2</v>
      </c>
      <c r="G9" s="9"/>
      <c r="H9" s="9"/>
      <c r="I9" s="9"/>
      <c r="J9" s="9"/>
      <c r="K9" s="9"/>
      <c r="L9" s="12"/>
    </row>
    <row r="10" spans="1:12" ht="15.75" customHeight="1" x14ac:dyDescent="0.25">
      <c r="A10" s="9"/>
      <c r="B10" s="24" t="s">
        <v>117</v>
      </c>
      <c r="C10" s="91">
        <v>4000</v>
      </c>
      <c r="D10" s="105">
        <v>0.1</v>
      </c>
      <c r="E10" s="105">
        <v>0.09</v>
      </c>
      <c r="F10" s="105">
        <v>0.04</v>
      </c>
      <c r="G10" s="9"/>
      <c r="H10" s="9"/>
      <c r="I10" s="9"/>
      <c r="J10" s="9"/>
      <c r="K10" s="9"/>
      <c r="L10" s="12"/>
    </row>
    <row r="11" spans="1:12" ht="15.75" customHeight="1" x14ac:dyDescent="0.25">
      <c r="A11" s="9"/>
      <c r="B11" s="25" t="s">
        <v>118</v>
      </c>
      <c r="C11" s="93">
        <v>12000</v>
      </c>
      <c r="D11" s="106">
        <v>5.1999999999999998E-2</v>
      </c>
      <c r="E11" s="106">
        <v>0.05</v>
      </c>
      <c r="F11" s="106">
        <v>3.3000000000000002E-2</v>
      </c>
      <c r="G11" s="9"/>
      <c r="H11" s="9"/>
      <c r="I11" s="9"/>
      <c r="J11" s="9"/>
      <c r="K11" s="9"/>
      <c r="L11" s="12"/>
    </row>
    <row r="12" spans="1:12" ht="15.75" customHeight="1" x14ac:dyDescent="0.25">
      <c r="A12" s="9"/>
      <c r="B12" s="33"/>
      <c r="C12" s="34"/>
      <c r="D12" s="35"/>
      <c r="E12" s="9"/>
      <c r="F12" s="9"/>
      <c r="G12" s="9"/>
      <c r="H12" s="9"/>
      <c r="I12" s="9"/>
      <c r="J12" s="9"/>
      <c r="K12" s="9"/>
      <c r="L12" s="12"/>
    </row>
    <row r="13" spans="1:12" ht="15.75" customHeight="1" x14ac:dyDescent="0.25">
      <c r="A13" s="55" t="s">
        <v>62</v>
      </c>
      <c r="B13" s="61" t="s">
        <v>120</v>
      </c>
      <c r="C13" s="34"/>
      <c r="D13" s="35"/>
      <c r="E13" s="81">
        <v>0.25</v>
      </c>
      <c r="F13" s="9"/>
      <c r="G13" s="9"/>
      <c r="H13" s="9"/>
      <c r="I13" s="9"/>
      <c r="J13" s="9"/>
      <c r="K13" s="9"/>
      <c r="L13" s="12"/>
    </row>
    <row r="14" spans="1:12" ht="15.75" customHeight="1" x14ac:dyDescent="0.25">
      <c r="A14" s="55" t="s">
        <v>62</v>
      </c>
      <c r="B14" s="9" t="s">
        <v>121</v>
      </c>
      <c r="C14" s="9"/>
      <c r="D14" s="9"/>
      <c r="E14" s="81">
        <v>0</v>
      </c>
      <c r="F14" s="9"/>
      <c r="G14" s="9"/>
      <c r="H14" s="9"/>
      <c r="I14" s="9"/>
      <c r="J14" s="9"/>
      <c r="K14" s="9"/>
      <c r="L14" s="12"/>
    </row>
    <row r="15" spans="1:12" ht="15.75" customHeight="1" x14ac:dyDescent="0.25">
      <c r="A15" s="55" t="s">
        <v>62</v>
      </c>
      <c r="B15" s="9" t="s">
        <v>119</v>
      </c>
      <c r="C15" s="9"/>
      <c r="D15" s="9"/>
      <c r="E15" s="9"/>
      <c r="F15" s="9"/>
      <c r="G15" s="9"/>
      <c r="H15" s="9"/>
      <c r="I15" s="9"/>
      <c r="J15" s="9"/>
      <c r="K15" s="36"/>
      <c r="L15" s="12"/>
    </row>
    <row r="16" spans="1:12" ht="15.75" customHeight="1" x14ac:dyDescent="0.25">
      <c r="A16" s="55" t="s">
        <v>62</v>
      </c>
      <c r="B16" s="9" t="s">
        <v>122</v>
      </c>
      <c r="C16" s="9"/>
      <c r="D16" s="9"/>
      <c r="E16" s="16">
        <v>0.84160000000000001</v>
      </c>
      <c r="F16" s="9"/>
      <c r="G16" s="9"/>
      <c r="H16" s="9"/>
      <c r="I16" s="9"/>
      <c r="J16" s="9"/>
      <c r="K16" s="36"/>
      <c r="L16" s="12"/>
    </row>
    <row r="17" spans="1:12" ht="15.75" customHeight="1" x14ac:dyDescent="0.25">
      <c r="A17" s="9"/>
      <c r="B17" s="9"/>
      <c r="C17" s="37"/>
      <c r="D17" s="9"/>
      <c r="E17" s="9"/>
      <c r="F17" s="9"/>
      <c r="G17" s="9"/>
      <c r="H17" s="9"/>
      <c r="I17" s="9"/>
      <c r="J17" s="9"/>
      <c r="K17" s="36"/>
      <c r="L17" s="9"/>
    </row>
    <row r="18" spans="1:12" ht="15.75" customHeight="1" x14ac:dyDescent="0.25">
      <c r="A18" s="3" t="s">
        <v>45</v>
      </c>
      <c r="B18" s="3" t="s">
        <v>155</v>
      </c>
      <c r="C18" s="3"/>
      <c r="D18" s="3"/>
      <c r="E18" s="3"/>
      <c r="F18" s="3"/>
      <c r="G18" s="47"/>
      <c r="H18" s="47"/>
      <c r="I18" s="47"/>
      <c r="J18" s="47"/>
      <c r="K18" s="47"/>
      <c r="L18" s="48"/>
    </row>
    <row r="19" spans="1:12" ht="15.75" customHeight="1" x14ac:dyDescent="0.25">
      <c r="A19" s="11"/>
      <c r="B19" s="11" t="s">
        <v>46</v>
      </c>
      <c r="C19" s="11"/>
      <c r="D19" s="10"/>
      <c r="E19" s="10"/>
      <c r="F19" s="10"/>
      <c r="G19" s="10"/>
      <c r="H19" s="3"/>
      <c r="I19" s="3"/>
      <c r="J19" s="1"/>
      <c r="K19" s="47"/>
      <c r="L19" s="48"/>
    </row>
    <row r="20" spans="1:12" ht="15.75" customHeight="1" x14ac:dyDescent="0.25">
      <c r="A20"/>
      <c r="C20"/>
      <c r="D20"/>
      <c r="E20"/>
      <c r="F20"/>
      <c r="G20"/>
      <c r="H20"/>
      <c r="I20"/>
      <c r="J20"/>
      <c r="K20"/>
      <c r="L20"/>
    </row>
    <row r="21" spans="1:12" ht="15.75" customHeight="1" x14ac:dyDescent="0.25">
      <c r="A21"/>
      <c r="B21" s="185">
        <f>SQRT(E9^2*(C9/C11)^2+E10^2*(C10/C11)^2+2*E13*E9*E10*(C9/C11)*(C10/C11))</f>
        <v>5.0110987927909696E-2</v>
      </c>
      <c r="C21"/>
      <c r="D21"/>
      <c r="E21"/>
      <c r="F21"/>
      <c r="G21"/>
      <c r="H21"/>
      <c r="I21"/>
      <c r="J21"/>
      <c r="K21"/>
      <c r="L21"/>
    </row>
    <row r="22" spans="1:12" ht="15.75" customHeight="1" x14ac:dyDescent="0.25">
      <c r="A22"/>
      <c r="B22"/>
      <c r="C22"/>
      <c r="D22"/>
      <c r="E22"/>
      <c r="F22"/>
      <c r="G22"/>
      <c r="H22"/>
      <c r="I22"/>
      <c r="J22"/>
      <c r="K22"/>
      <c r="L22"/>
    </row>
    <row r="23" spans="1:12" ht="15.75" customHeight="1" x14ac:dyDescent="0.25">
      <c r="A23" s="3" t="s">
        <v>0</v>
      </c>
      <c r="B23" s="3" t="s">
        <v>123</v>
      </c>
      <c r="C23" s="3"/>
      <c r="D23" s="3"/>
      <c r="E23" s="3"/>
      <c r="F23" s="3"/>
      <c r="G23" s="47"/>
      <c r="H23" s="47"/>
      <c r="I23" s="47"/>
      <c r="J23" s="47"/>
      <c r="K23" s="47"/>
      <c r="L23" s="48"/>
    </row>
    <row r="24" spans="1:12" ht="15.75" customHeight="1" x14ac:dyDescent="0.25">
      <c r="A24" s="9"/>
      <c r="B24" s="11" t="s">
        <v>46</v>
      </c>
      <c r="C24" s="42"/>
      <c r="D24" s="9"/>
      <c r="E24" s="9"/>
      <c r="F24" s="9"/>
      <c r="G24" s="9"/>
      <c r="H24" s="9"/>
      <c r="I24" s="9"/>
      <c r="J24" s="9"/>
      <c r="K24" s="9"/>
      <c r="L24" s="12"/>
    </row>
    <row r="25" spans="1:12" ht="15.75" customHeight="1" x14ac:dyDescent="0.25">
      <c r="A25"/>
      <c r="C25"/>
      <c r="D25"/>
      <c r="E25"/>
      <c r="F25"/>
      <c r="G25"/>
      <c r="H25"/>
      <c r="I25"/>
      <c r="J25"/>
      <c r="K25"/>
      <c r="L25"/>
    </row>
    <row r="26" spans="1:12" ht="15.75" customHeight="1" x14ac:dyDescent="0.25">
      <c r="A26"/>
      <c r="B26" s="186">
        <f>SQRT(D11^2+E11^2+F11^2)</f>
        <v>7.9328431221094994E-2</v>
      </c>
      <c r="C26"/>
      <c r="D26"/>
      <c r="E26"/>
      <c r="F26"/>
      <c r="G26"/>
      <c r="H26"/>
      <c r="I26"/>
      <c r="J26"/>
      <c r="K26"/>
      <c r="L26"/>
    </row>
    <row r="27" spans="1:12" ht="15.75" customHeight="1" x14ac:dyDescent="0.25">
      <c r="A27"/>
      <c r="B27"/>
      <c r="C27"/>
      <c r="D27"/>
      <c r="E27"/>
      <c r="F27"/>
      <c r="G27"/>
      <c r="H27"/>
      <c r="I27"/>
      <c r="J27"/>
      <c r="K27"/>
      <c r="L27"/>
    </row>
    <row r="28" spans="1:12" x14ac:dyDescent="0.25">
      <c r="A28" s="3" t="s">
        <v>2</v>
      </c>
      <c r="B28" s="3" t="s">
        <v>178</v>
      </c>
      <c r="C28" s="3"/>
      <c r="D28" s="3"/>
      <c r="E28" s="3"/>
      <c r="F28" s="3"/>
      <c r="G28" s="47"/>
      <c r="H28" s="47"/>
      <c r="I28" s="47"/>
      <c r="J28" s="47"/>
      <c r="K28" s="47"/>
      <c r="L28" s="48"/>
    </row>
    <row r="29" spans="1:12" ht="15.75" customHeight="1" x14ac:dyDescent="0.25">
      <c r="A29" s="9"/>
      <c r="B29" s="11" t="s">
        <v>46</v>
      </c>
      <c r="C29" s="42"/>
      <c r="D29" s="9"/>
      <c r="E29" s="9"/>
      <c r="F29" s="9"/>
      <c r="G29" s="9"/>
      <c r="H29" s="9"/>
      <c r="I29" s="9"/>
      <c r="J29" s="9"/>
      <c r="K29" s="9"/>
      <c r="L29" s="12"/>
    </row>
    <row r="30" spans="1:12" ht="15.75" customHeight="1" x14ac:dyDescent="0.25">
      <c r="A30"/>
      <c r="C30"/>
      <c r="D30"/>
      <c r="E30"/>
      <c r="F30"/>
      <c r="G30"/>
      <c r="H30"/>
      <c r="I30"/>
      <c r="J30"/>
      <c r="K30"/>
      <c r="L30"/>
    </row>
    <row r="31" spans="1:12" ht="15.75" customHeight="1" x14ac:dyDescent="0.25">
      <c r="A31"/>
      <c r="B31" s="187">
        <f>C11*E16*B26</f>
        <v>801.15369258808266</v>
      </c>
      <c r="C31"/>
      <c r="D31"/>
      <c r="E31"/>
      <c r="F31"/>
      <c r="G31"/>
      <c r="H31"/>
      <c r="I31"/>
      <c r="J31"/>
      <c r="K31"/>
      <c r="L31"/>
    </row>
    <row r="32" spans="1:12" ht="15.75" customHeight="1" x14ac:dyDescent="0.25">
      <c r="A32"/>
      <c r="B32"/>
      <c r="C32"/>
      <c r="D32"/>
      <c r="E32"/>
      <c r="F32"/>
      <c r="G32"/>
      <c r="H32"/>
      <c r="I32"/>
      <c r="J32"/>
      <c r="K32"/>
      <c r="L32"/>
    </row>
    <row r="33" spans="1:12" ht="15.75" customHeight="1" x14ac:dyDescent="0.25">
      <c r="A33"/>
      <c r="B33"/>
      <c r="C33"/>
      <c r="D33"/>
      <c r="E33"/>
      <c r="F33"/>
      <c r="G33"/>
      <c r="H33"/>
      <c r="I33"/>
      <c r="J33"/>
      <c r="K33"/>
      <c r="L33"/>
    </row>
    <row r="34" spans="1:12" ht="15.75" customHeight="1" x14ac:dyDescent="0.25">
      <c r="A34"/>
      <c r="B34"/>
      <c r="C34"/>
      <c r="D34"/>
      <c r="E34"/>
      <c r="F34"/>
      <c r="G34"/>
      <c r="H34"/>
      <c r="I34"/>
      <c r="J34"/>
      <c r="K34"/>
      <c r="L34"/>
    </row>
    <row r="35" spans="1:12" ht="15.75" customHeight="1" x14ac:dyDescent="0.25">
      <c r="A35"/>
      <c r="B35"/>
      <c r="C35"/>
      <c r="D35"/>
      <c r="E35"/>
      <c r="F35"/>
      <c r="G35"/>
      <c r="H35"/>
      <c r="I35"/>
      <c r="J35"/>
      <c r="K35"/>
      <c r="L35"/>
    </row>
    <row r="36" spans="1:12" ht="15.75" customHeight="1" x14ac:dyDescent="0.25">
      <c r="A36"/>
      <c r="B36"/>
      <c r="C36"/>
      <c r="D36"/>
      <c r="E36"/>
      <c r="F36"/>
      <c r="G36"/>
      <c r="H36"/>
      <c r="I36"/>
      <c r="J36"/>
      <c r="K36"/>
      <c r="L36"/>
    </row>
    <row r="37" spans="1:12" ht="15.75" customHeight="1" x14ac:dyDescent="0.25">
      <c r="A37"/>
      <c r="B37"/>
      <c r="C37"/>
      <c r="D37"/>
      <c r="E37"/>
      <c r="F37"/>
      <c r="G37"/>
      <c r="H37"/>
      <c r="I37"/>
      <c r="J37"/>
      <c r="K37"/>
      <c r="L37"/>
    </row>
    <row r="38" spans="1:12" ht="15.75" customHeight="1" x14ac:dyDescent="0.25">
      <c r="A38"/>
      <c r="B38"/>
      <c r="C38"/>
      <c r="D38"/>
      <c r="E38"/>
      <c r="F38"/>
      <c r="G38"/>
      <c r="H38"/>
      <c r="I38"/>
      <c r="J38"/>
      <c r="K38"/>
      <c r="L38"/>
    </row>
    <row r="39" spans="1:12" ht="15.75" customHeight="1" x14ac:dyDescent="0.25">
      <c r="A39"/>
      <c r="B39"/>
      <c r="C39"/>
      <c r="D39"/>
      <c r="E39"/>
      <c r="F39"/>
      <c r="G39"/>
      <c r="H39"/>
      <c r="I39"/>
      <c r="J39"/>
      <c r="K39"/>
      <c r="L39"/>
    </row>
    <row r="40" spans="1:12" ht="15.75" customHeight="1" x14ac:dyDescent="0.25">
      <c r="A40"/>
      <c r="B40"/>
      <c r="C40"/>
      <c r="D40"/>
      <c r="E40"/>
      <c r="F40"/>
      <c r="G40"/>
      <c r="H40"/>
      <c r="I40"/>
      <c r="J40"/>
      <c r="K40"/>
      <c r="L40"/>
    </row>
    <row r="41" spans="1:12" ht="15.75" customHeight="1" x14ac:dyDescent="0.25">
      <c r="A41"/>
      <c r="B41"/>
      <c r="C41"/>
      <c r="D41"/>
      <c r="E41"/>
      <c r="F41"/>
      <c r="G41"/>
      <c r="H41"/>
      <c r="I41"/>
      <c r="J41"/>
      <c r="K41"/>
      <c r="L41"/>
    </row>
    <row r="42" spans="1:12" ht="15.75" customHeight="1" x14ac:dyDescent="0.25">
      <c r="A42"/>
      <c r="B42"/>
      <c r="C42"/>
      <c r="D42"/>
      <c r="E42"/>
      <c r="F42"/>
      <c r="G42"/>
      <c r="H42"/>
      <c r="I42"/>
      <c r="J42"/>
      <c r="K42"/>
      <c r="L42"/>
    </row>
    <row r="43" spans="1:12" ht="15.75" customHeight="1" x14ac:dyDescent="0.25">
      <c r="A43"/>
      <c r="B43"/>
      <c r="C43"/>
      <c r="D43"/>
      <c r="E43"/>
      <c r="F43"/>
      <c r="G43"/>
      <c r="H43"/>
      <c r="I43"/>
      <c r="J43"/>
      <c r="K43"/>
      <c r="L43"/>
    </row>
    <row r="44" spans="1:12" ht="15.75" customHeight="1" x14ac:dyDescent="0.25">
      <c r="A44"/>
      <c r="B44"/>
      <c r="C44"/>
      <c r="D44"/>
      <c r="E44"/>
      <c r="F44"/>
      <c r="G44"/>
      <c r="H44"/>
      <c r="I44"/>
      <c r="J44"/>
      <c r="K44"/>
      <c r="L44"/>
    </row>
    <row r="45" spans="1:12" ht="15.75" customHeight="1" x14ac:dyDescent="0.25">
      <c r="A45"/>
      <c r="B45"/>
      <c r="C45"/>
      <c r="D45"/>
      <c r="E45"/>
      <c r="F45"/>
      <c r="G45"/>
      <c r="H45"/>
      <c r="I45"/>
      <c r="J45"/>
      <c r="K45"/>
      <c r="L45"/>
    </row>
    <row r="46" spans="1:12" ht="15.75" customHeight="1" x14ac:dyDescent="0.25">
      <c r="A46"/>
      <c r="B46"/>
      <c r="C46"/>
      <c r="D46"/>
      <c r="E46"/>
      <c r="F46"/>
      <c r="G46"/>
      <c r="H46"/>
      <c r="I46"/>
      <c r="J46"/>
      <c r="K46"/>
      <c r="L46"/>
    </row>
    <row r="47" spans="1:12" ht="15.75" customHeight="1" x14ac:dyDescent="0.25">
      <c r="A47"/>
      <c r="B47"/>
      <c r="C47"/>
      <c r="D47"/>
      <c r="E47"/>
      <c r="F47"/>
      <c r="G47"/>
      <c r="H47"/>
      <c r="I47"/>
      <c r="J47"/>
      <c r="K47"/>
      <c r="L47"/>
    </row>
    <row r="48" spans="1:12" x14ac:dyDescent="0.25">
      <c r="A48"/>
      <c r="B48"/>
      <c r="C48"/>
      <c r="D48"/>
      <c r="E48"/>
      <c r="F48"/>
      <c r="G48"/>
      <c r="H48"/>
      <c r="I48"/>
      <c r="J48"/>
      <c r="K48"/>
      <c r="L48"/>
    </row>
    <row r="49" spans="1:12" x14ac:dyDescent="0.25">
      <c r="A49"/>
      <c r="B49"/>
      <c r="C49"/>
      <c r="D49"/>
      <c r="E49"/>
      <c r="F49"/>
      <c r="G49"/>
      <c r="H49"/>
      <c r="I49"/>
      <c r="J49"/>
      <c r="K49"/>
      <c r="L49"/>
    </row>
    <row r="50" spans="1:12" x14ac:dyDescent="0.25">
      <c r="A50"/>
      <c r="B50"/>
      <c r="C50"/>
      <c r="D50"/>
      <c r="E50"/>
      <c r="F50"/>
      <c r="G50"/>
      <c r="H50"/>
      <c r="I50"/>
      <c r="J50"/>
      <c r="K50"/>
      <c r="L50"/>
    </row>
    <row r="51" spans="1:12" x14ac:dyDescent="0.25">
      <c r="A51"/>
      <c r="B51"/>
      <c r="C51"/>
      <c r="D51"/>
      <c r="E51"/>
      <c r="F51"/>
      <c r="G51"/>
      <c r="H51"/>
      <c r="I51"/>
      <c r="J51"/>
      <c r="K51"/>
      <c r="L51"/>
    </row>
    <row r="52" spans="1:12" x14ac:dyDescent="0.25">
      <c r="A52"/>
      <c r="B52"/>
      <c r="C52"/>
      <c r="D52"/>
      <c r="E52"/>
      <c r="F52"/>
      <c r="G52"/>
      <c r="H52"/>
      <c r="I52"/>
      <c r="J52"/>
      <c r="K52"/>
      <c r="L52"/>
    </row>
    <row r="53" spans="1:12" x14ac:dyDescent="0.25">
      <c r="A53"/>
      <c r="B53"/>
      <c r="C53"/>
      <c r="D53"/>
      <c r="E53"/>
      <c r="F53"/>
      <c r="G53"/>
      <c r="H53"/>
      <c r="I53"/>
      <c r="J53"/>
      <c r="K53"/>
      <c r="L53"/>
    </row>
    <row r="54" spans="1:12" x14ac:dyDescent="0.25">
      <c r="A54"/>
      <c r="B54"/>
      <c r="C54"/>
      <c r="D54"/>
      <c r="E54"/>
      <c r="F54"/>
      <c r="G54"/>
      <c r="H54"/>
      <c r="I54"/>
      <c r="J54"/>
      <c r="K54"/>
      <c r="L54"/>
    </row>
    <row r="55" spans="1:12" x14ac:dyDescent="0.25">
      <c r="A55"/>
      <c r="B55"/>
      <c r="C55"/>
      <c r="D55"/>
      <c r="E55"/>
      <c r="F55"/>
      <c r="G55"/>
      <c r="H55"/>
      <c r="I55"/>
      <c r="J55"/>
      <c r="K55"/>
      <c r="L55"/>
    </row>
    <row r="56" spans="1:12" x14ac:dyDescent="0.25">
      <c r="A56"/>
      <c r="B56"/>
      <c r="C56"/>
      <c r="D56"/>
      <c r="E56"/>
      <c r="F56"/>
      <c r="G56"/>
      <c r="H56"/>
      <c r="I56"/>
      <c r="J56"/>
      <c r="K56"/>
      <c r="L56"/>
    </row>
    <row r="57" spans="1:12" x14ac:dyDescent="0.25">
      <c r="A57"/>
      <c r="B57"/>
      <c r="C57"/>
      <c r="D57"/>
      <c r="E57"/>
      <c r="F57"/>
      <c r="G57"/>
      <c r="H57"/>
      <c r="I57"/>
      <c r="J57"/>
      <c r="K57"/>
      <c r="L57"/>
    </row>
    <row r="58" spans="1:12" x14ac:dyDescent="0.25">
      <c r="A58"/>
      <c r="B58"/>
      <c r="C58"/>
      <c r="D58"/>
      <c r="E58"/>
      <c r="F58"/>
      <c r="G58"/>
      <c r="H58"/>
      <c r="I58"/>
      <c r="J58"/>
      <c r="K58"/>
      <c r="L58"/>
    </row>
    <row r="59" spans="1:12" x14ac:dyDescent="0.25">
      <c r="A59"/>
      <c r="B59"/>
      <c r="C59"/>
      <c r="D59"/>
      <c r="E59"/>
      <c r="F59"/>
      <c r="G59"/>
      <c r="H59"/>
      <c r="I59"/>
      <c r="J59"/>
      <c r="K59"/>
      <c r="L59"/>
    </row>
    <row r="60" spans="1:12" x14ac:dyDescent="0.25">
      <c r="A60"/>
      <c r="B60"/>
      <c r="C60"/>
      <c r="D60"/>
      <c r="E60"/>
      <c r="F60"/>
      <c r="G60"/>
      <c r="H60"/>
      <c r="I60"/>
      <c r="J60"/>
      <c r="K60"/>
      <c r="L60"/>
    </row>
    <row r="61" spans="1:12" x14ac:dyDescent="0.25">
      <c r="A61"/>
      <c r="B61"/>
      <c r="C61"/>
      <c r="D61"/>
      <c r="E61"/>
      <c r="F61"/>
      <c r="G61"/>
      <c r="H61"/>
      <c r="I61"/>
      <c r="J61"/>
      <c r="K61"/>
      <c r="L61"/>
    </row>
    <row r="62" spans="1:12" x14ac:dyDescent="0.25">
      <c r="A62"/>
      <c r="B62"/>
      <c r="C62"/>
      <c r="D62"/>
      <c r="E62"/>
      <c r="F62"/>
      <c r="G62"/>
      <c r="H62"/>
      <c r="I62"/>
      <c r="J62"/>
      <c r="K62"/>
      <c r="L62"/>
    </row>
    <row r="63" spans="1:12" x14ac:dyDescent="0.25">
      <c r="A63"/>
      <c r="B63"/>
      <c r="C63"/>
      <c r="D63"/>
      <c r="E63"/>
      <c r="F63"/>
      <c r="G63"/>
      <c r="H63"/>
      <c r="I63"/>
      <c r="J63"/>
      <c r="K63"/>
      <c r="L63"/>
    </row>
    <row r="64" spans="1:12" x14ac:dyDescent="0.25">
      <c r="A64"/>
      <c r="B64"/>
      <c r="C64"/>
      <c r="D64"/>
      <c r="E64"/>
      <c r="F64"/>
      <c r="G64"/>
      <c r="H64"/>
      <c r="I64"/>
      <c r="J64"/>
      <c r="K64"/>
      <c r="L64"/>
    </row>
    <row r="65" spans="1:12" x14ac:dyDescent="0.25">
      <c r="A65"/>
      <c r="B65"/>
      <c r="C65"/>
      <c r="D65"/>
      <c r="E65"/>
      <c r="F65"/>
      <c r="G65"/>
      <c r="H65"/>
      <c r="I65"/>
      <c r="J65"/>
      <c r="K65"/>
      <c r="L65"/>
    </row>
    <row r="66" spans="1:12" x14ac:dyDescent="0.25">
      <c r="A66"/>
      <c r="B66"/>
      <c r="C66"/>
      <c r="D66"/>
      <c r="E66"/>
      <c r="F66"/>
      <c r="G66"/>
      <c r="H66"/>
      <c r="I66"/>
      <c r="J66"/>
      <c r="K66"/>
      <c r="L66"/>
    </row>
    <row r="67" spans="1:12" x14ac:dyDescent="0.25">
      <c r="A67"/>
      <c r="B67"/>
      <c r="C67"/>
      <c r="D67"/>
      <c r="E67"/>
      <c r="F67"/>
      <c r="G67"/>
      <c r="H67"/>
      <c r="I67"/>
      <c r="J67"/>
      <c r="K67"/>
      <c r="L67"/>
    </row>
    <row r="68" spans="1:12" x14ac:dyDescent="0.25">
      <c r="A68"/>
      <c r="B68"/>
      <c r="C68"/>
      <c r="D68"/>
      <c r="E68"/>
      <c r="F68"/>
      <c r="G68"/>
      <c r="H68"/>
      <c r="I68"/>
      <c r="J68"/>
      <c r="K68"/>
      <c r="L68"/>
    </row>
    <row r="69" spans="1:12" x14ac:dyDescent="0.25">
      <c r="A69"/>
      <c r="B69"/>
      <c r="C69"/>
      <c r="D69"/>
      <c r="E69"/>
      <c r="F69"/>
      <c r="G69"/>
      <c r="H69"/>
      <c r="I69"/>
      <c r="J69"/>
      <c r="K69"/>
      <c r="L69"/>
    </row>
    <row r="70" spans="1:12" x14ac:dyDescent="0.25">
      <c r="A70"/>
      <c r="B70"/>
      <c r="C70"/>
      <c r="D70"/>
      <c r="E70"/>
      <c r="F70"/>
      <c r="G70"/>
      <c r="H70"/>
      <c r="I70"/>
      <c r="J70"/>
      <c r="K70"/>
      <c r="L70"/>
    </row>
    <row r="71" spans="1:12" x14ac:dyDescent="0.25">
      <c r="A71"/>
      <c r="B71"/>
      <c r="C71"/>
      <c r="D71"/>
      <c r="E71"/>
      <c r="F71"/>
      <c r="G71"/>
      <c r="H71"/>
      <c r="I71"/>
      <c r="J71"/>
      <c r="K71"/>
      <c r="L71"/>
    </row>
    <row r="72" spans="1:12" x14ac:dyDescent="0.25">
      <c r="A72"/>
      <c r="B72"/>
      <c r="C72"/>
      <c r="D72"/>
      <c r="E72"/>
      <c r="F72"/>
      <c r="G72"/>
      <c r="H72"/>
      <c r="I72"/>
      <c r="J72"/>
      <c r="K72"/>
      <c r="L72"/>
    </row>
    <row r="73" spans="1:12" x14ac:dyDescent="0.25">
      <c r="A73"/>
      <c r="B73"/>
      <c r="C73"/>
      <c r="D73"/>
      <c r="E73"/>
      <c r="F73"/>
      <c r="G73"/>
      <c r="H73"/>
      <c r="I73"/>
      <c r="J73"/>
      <c r="K73"/>
      <c r="L73"/>
    </row>
    <row r="74" spans="1:12" x14ac:dyDescent="0.25">
      <c r="A74"/>
      <c r="B74"/>
      <c r="C74"/>
      <c r="D74"/>
      <c r="E74"/>
      <c r="F74"/>
      <c r="G74"/>
      <c r="H74"/>
      <c r="I74"/>
      <c r="J74"/>
      <c r="K74"/>
      <c r="L74"/>
    </row>
    <row r="75" spans="1:12" x14ac:dyDescent="0.25">
      <c r="A75"/>
      <c r="B75"/>
      <c r="C75"/>
      <c r="D75"/>
      <c r="E75"/>
      <c r="F75"/>
      <c r="G75"/>
      <c r="H75"/>
      <c r="I75"/>
      <c r="J75"/>
      <c r="K75"/>
      <c r="L75"/>
    </row>
    <row r="76" spans="1:12" x14ac:dyDescent="0.25">
      <c r="A76"/>
      <c r="B76"/>
      <c r="C76"/>
      <c r="D76"/>
      <c r="E76"/>
      <c r="F76"/>
      <c r="G76"/>
      <c r="H76"/>
      <c r="I76"/>
      <c r="J76"/>
      <c r="K76"/>
      <c r="L76"/>
    </row>
    <row r="77" spans="1:12" x14ac:dyDescent="0.25">
      <c r="A77"/>
      <c r="B77"/>
      <c r="C77"/>
      <c r="D77"/>
      <c r="E77"/>
      <c r="F77"/>
      <c r="G77"/>
      <c r="H77"/>
      <c r="I77"/>
      <c r="J77"/>
      <c r="K77"/>
      <c r="L77"/>
    </row>
    <row r="78" spans="1:12" x14ac:dyDescent="0.25">
      <c r="A78"/>
      <c r="B78"/>
      <c r="C78"/>
      <c r="D78"/>
      <c r="E78"/>
      <c r="F78"/>
      <c r="G78"/>
      <c r="H78"/>
      <c r="I78"/>
      <c r="J78"/>
      <c r="K78"/>
      <c r="L78"/>
    </row>
    <row r="79" spans="1:12" x14ac:dyDescent="0.25">
      <c r="A79"/>
      <c r="B79"/>
      <c r="C79"/>
      <c r="D79"/>
      <c r="E79"/>
      <c r="F79"/>
      <c r="G79"/>
      <c r="H79"/>
      <c r="I79"/>
      <c r="J79"/>
      <c r="K79"/>
      <c r="L79"/>
    </row>
    <row r="80" spans="1:12" x14ac:dyDescent="0.25">
      <c r="A80"/>
      <c r="B80"/>
      <c r="C80"/>
      <c r="D80"/>
      <c r="E80"/>
      <c r="F80"/>
      <c r="G80"/>
      <c r="H80"/>
      <c r="I80"/>
      <c r="J80"/>
      <c r="K80"/>
      <c r="L80"/>
    </row>
    <row r="81" spans="1:12" x14ac:dyDescent="0.25">
      <c r="A81"/>
      <c r="B81"/>
      <c r="C81"/>
      <c r="D81"/>
      <c r="E81"/>
      <c r="F81"/>
      <c r="G81"/>
      <c r="H81"/>
      <c r="I81"/>
      <c r="J81"/>
      <c r="K81"/>
      <c r="L81"/>
    </row>
    <row r="82" spans="1:12" x14ac:dyDescent="0.25">
      <c r="A82"/>
      <c r="B82"/>
      <c r="C82"/>
      <c r="D82"/>
      <c r="E82"/>
      <c r="F82"/>
      <c r="G82"/>
      <c r="H82"/>
      <c r="I82"/>
      <c r="J82"/>
      <c r="K82"/>
      <c r="L82"/>
    </row>
    <row r="83" spans="1:12" x14ac:dyDescent="0.25">
      <c r="A83"/>
      <c r="B83"/>
      <c r="C83"/>
      <c r="D83"/>
      <c r="E83"/>
      <c r="F83"/>
      <c r="G83"/>
      <c r="H83"/>
      <c r="I83"/>
      <c r="J83"/>
      <c r="K83"/>
      <c r="L83"/>
    </row>
    <row r="84" spans="1:12" x14ac:dyDescent="0.25">
      <c r="A84"/>
      <c r="B84"/>
      <c r="C84"/>
      <c r="D84"/>
      <c r="E84"/>
      <c r="F84"/>
      <c r="G84"/>
      <c r="H84"/>
      <c r="I84"/>
      <c r="J84"/>
      <c r="K84"/>
      <c r="L84"/>
    </row>
    <row r="85" spans="1:12" x14ac:dyDescent="0.25">
      <c r="A85"/>
      <c r="B85"/>
      <c r="C85"/>
      <c r="D85"/>
      <c r="E85"/>
      <c r="F85"/>
      <c r="G85"/>
      <c r="H85"/>
      <c r="I85"/>
      <c r="J85"/>
      <c r="K85"/>
      <c r="L85"/>
    </row>
    <row r="86" spans="1:12" x14ac:dyDescent="0.25">
      <c r="A86"/>
      <c r="B86"/>
      <c r="C86"/>
      <c r="D86"/>
      <c r="E86"/>
      <c r="F86"/>
      <c r="G86"/>
      <c r="H86"/>
      <c r="I86"/>
      <c r="J86"/>
      <c r="K86"/>
      <c r="L86"/>
    </row>
    <row r="87" spans="1:12" x14ac:dyDescent="0.25">
      <c r="A87"/>
      <c r="B87"/>
      <c r="C87"/>
      <c r="D87"/>
      <c r="E87"/>
      <c r="F87"/>
      <c r="G87"/>
      <c r="H87"/>
      <c r="I87"/>
      <c r="J87"/>
      <c r="K87"/>
      <c r="L87"/>
    </row>
    <row r="88" spans="1:12" x14ac:dyDescent="0.25">
      <c r="A88"/>
      <c r="B88"/>
      <c r="C88"/>
      <c r="D88"/>
      <c r="E88"/>
      <c r="F88"/>
      <c r="G88"/>
      <c r="H88"/>
      <c r="I88"/>
      <c r="J88"/>
      <c r="K88"/>
      <c r="L88"/>
    </row>
    <row r="89" spans="1:12" x14ac:dyDescent="0.25">
      <c r="A89"/>
      <c r="B89"/>
      <c r="C89"/>
      <c r="D89"/>
      <c r="E89"/>
      <c r="F89"/>
      <c r="G89"/>
      <c r="H89"/>
      <c r="I89"/>
      <c r="J89"/>
      <c r="K89"/>
      <c r="L89"/>
    </row>
    <row r="90" spans="1:12" x14ac:dyDescent="0.25">
      <c r="A90"/>
      <c r="B90"/>
      <c r="C90"/>
      <c r="D90"/>
      <c r="E90"/>
      <c r="F90"/>
      <c r="G90"/>
      <c r="H90"/>
      <c r="I90"/>
      <c r="J90"/>
      <c r="K90"/>
      <c r="L90"/>
    </row>
    <row r="91" spans="1:12" x14ac:dyDescent="0.25">
      <c r="A91"/>
      <c r="B91"/>
      <c r="C91"/>
      <c r="D91"/>
      <c r="E91"/>
      <c r="F91"/>
      <c r="G91"/>
      <c r="H91"/>
      <c r="I91"/>
      <c r="J91"/>
      <c r="K91"/>
      <c r="L91"/>
    </row>
    <row r="92" spans="1:12" x14ac:dyDescent="0.25">
      <c r="A92"/>
      <c r="B92"/>
      <c r="C92"/>
      <c r="D92"/>
      <c r="E92"/>
      <c r="F92"/>
      <c r="G92"/>
      <c r="H92"/>
      <c r="I92"/>
      <c r="J92"/>
      <c r="K92"/>
      <c r="L92"/>
    </row>
    <row r="93" spans="1:12" x14ac:dyDescent="0.25">
      <c r="A93"/>
      <c r="B93"/>
      <c r="C93"/>
      <c r="D93"/>
      <c r="E93"/>
      <c r="F93"/>
      <c r="G93"/>
      <c r="H93"/>
      <c r="I93"/>
      <c r="J93"/>
      <c r="K93"/>
      <c r="L93"/>
    </row>
    <row r="94" spans="1:12" x14ac:dyDescent="0.25">
      <c r="A94"/>
      <c r="B94"/>
      <c r="C94"/>
      <c r="D94"/>
      <c r="E94"/>
      <c r="F94"/>
      <c r="G94"/>
      <c r="H94"/>
      <c r="I94"/>
      <c r="J94"/>
      <c r="K94"/>
      <c r="L94"/>
    </row>
    <row r="95" spans="1:12" x14ac:dyDescent="0.25">
      <c r="A95"/>
      <c r="B95"/>
      <c r="C95"/>
      <c r="D95"/>
      <c r="E95"/>
      <c r="F95"/>
      <c r="G95"/>
      <c r="H95"/>
      <c r="I95"/>
      <c r="J95"/>
      <c r="K95"/>
      <c r="L95"/>
    </row>
    <row r="96" spans="1:12" x14ac:dyDescent="0.25">
      <c r="A96"/>
      <c r="B96"/>
      <c r="C96"/>
      <c r="D96"/>
      <c r="E96"/>
      <c r="F96"/>
      <c r="G96"/>
      <c r="H96"/>
      <c r="I96"/>
      <c r="J96"/>
      <c r="K96"/>
      <c r="L96"/>
    </row>
    <row r="97" spans="1:12" x14ac:dyDescent="0.25">
      <c r="A97"/>
      <c r="B97"/>
      <c r="C97"/>
      <c r="D97"/>
      <c r="E97"/>
      <c r="F97"/>
      <c r="G97"/>
      <c r="H97"/>
      <c r="I97"/>
      <c r="J97"/>
      <c r="K97"/>
      <c r="L97"/>
    </row>
    <row r="98" spans="1:12" x14ac:dyDescent="0.25">
      <c r="A98"/>
      <c r="B98"/>
      <c r="C98"/>
      <c r="D98"/>
      <c r="E98"/>
      <c r="F98"/>
      <c r="G98"/>
      <c r="H98"/>
      <c r="I98"/>
      <c r="J98"/>
      <c r="K98"/>
      <c r="L98"/>
    </row>
    <row r="99" spans="1:12" x14ac:dyDescent="0.25">
      <c r="A99"/>
      <c r="B99"/>
      <c r="C99"/>
      <c r="D99"/>
      <c r="E99"/>
      <c r="F99"/>
      <c r="G99"/>
      <c r="H99"/>
      <c r="I99"/>
      <c r="J99"/>
      <c r="K99"/>
      <c r="L99"/>
    </row>
    <row r="100" spans="1:12" x14ac:dyDescent="0.25">
      <c r="A100"/>
      <c r="B100"/>
      <c r="C100"/>
      <c r="D100"/>
      <c r="E100"/>
      <c r="F100"/>
      <c r="G100"/>
      <c r="H100"/>
      <c r="I100"/>
      <c r="J100"/>
      <c r="K100"/>
      <c r="L100"/>
    </row>
    <row r="101" spans="1:12" x14ac:dyDescent="0.25">
      <c r="A101"/>
      <c r="B101"/>
      <c r="C101"/>
      <c r="D101"/>
      <c r="E101"/>
      <c r="F101"/>
      <c r="G101"/>
      <c r="H101"/>
      <c r="I101"/>
      <c r="J101"/>
      <c r="K101"/>
      <c r="L101"/>
    </row>
    <row r="102" spans="1:12" x14ac:dyDescent="0.25">
      <c r="A102"/>
      <c r="B102"/>
      <c r="C102"/>
      <c r="D102"/>
      <c r="E102"/>
      <c r="F102"/>
      <c r="G102"/>
      <c r="H102"/>
      <c r="I102"/>
      <c r="J102"/>
      <c r="K102"/>
      <c r="L102"/>
    </row>
    <row r="103" spans="1:12" x14ac:dyDescent="0.25">
      <c r="A103"/>
      <c r="B103"/>
      <c r="C103"/>
      <c r="D103"/>
      <c r="E103"/>
      <c r="F103"/>
      <c r="G103"/>
      <c r="H103"/>
      <c r="I103"/>
      <c r="J103"/>
      <c r="K103"/>
      <c r="L103"/>
    </row>
    <row r="104" spans="1:12" x14ac:dyDescent="0.25">
      <c r="A104"/>
      <c r="B104"/>
      <c r="C104"/>
      <c r="D104"/>
      <c r="E104"/>
      <c r="F104"/>
      <c r="G104"/>
      <c r="H104"/>
      <c r="I104"/>
      <c r="J104"/>
      <c r="K104"/>
      <c r="L104"/>
    </row>
    <row r="105" spans="1:12" x14ac:dyDescent="0.25">
      <c r="A105"/>
      <c r="B105"/>
      <c r="C105"/>
      <c r="D105"/>
      <c r="E105"/>
      <c r="F105"/>
      <c r="G105"/>
      <c r="H105"/>
      <c r="I105"/>
      <c r="J105"/>
      <c r="K105"/>
      <c r="L105"/>
    </row>
    <row r="106" spans="1:12" x14ac:dyDescent="0.25">
      <c r="A106"/>
      <c r="B106"/>
      <c r="C106"/>
      <c r="D106"/>
      <c r="E106"/>
      <c r="F106"/>
      <c r="G106"/>
      <c r="H106"/>
      <c r="I106"/>
      <c r="J106"/>
      <c r="K106"/>
      <c r="L106"/>
    </row>
    <row r="107" spans="1:12" x14ac:dyDescent="0.25">
      <c r="A107"/>
      <c r="B107"/>
      <c r="C107"/>
      <c r="D107"/>
      <c r="E107"/>
      <c r="F107"/>
      <c r="G107"/>
      <c r="H107"/>
      <c r="I107"/>
      <c r="J107"/>
      <c r="K107"/>
      <c r="L107"/>
    </row>
    <row r="108" spans="1:12" x14ac:dyDescent="0.25">
      <c r="A108"/>
      <c r="B108"/>
      <c r="C108"/>
      <c r="D108"/>
      <c r="E108"/>
      <c r="F108"/>
      <c r="G108"/>
      <c r="H108"/>
      <c r="I108"/>
      <c r="J108"/>
      <c r="K108"/>
      <c r="L108"/>
    </row>
    <row r="109" spans="1:12" x14ac:dyDescent="0.25">
      <c r="A109"/>
      <c r="B109"/>
      <c r="C109"/>
      <c r="D109"/>
      <c r="E109"/>
      <c r="F109"/>
      <c r="G109"/>
      <c r="H109"/>
      <c r="I109"/>
      <c r="J109"/>
      <c r="K109"/>
      <c r="L109"/>
    </row>
    <row r="110" spans="1:12" x14ac:dyDescent="0.25">
      <c r="A110"/>
      <c r="B110"/>
      <c r="C110"/>
      <c r="D110"/>
      <c r="E110"/>
      <c r="F110"/>
      <c r="G110"/>
      <c r="H110"/>
      <c r="I110"/>
      <c r="J110"/>
      <c r="K110"/>
      <c r="L110"/>
    </row>
    <row r="111" spans="1:12" x14ac:dyDescent="0.25">
      <c r="A111"/>
      <c r="B111"/>
      <c r="C111"/>
      <c r="D111"/>
      <c r="E111"/>
      <c r="F111"/>
      <c r="G111"/>
      <c r="H111"/>
      <c r="I111"/>
      <c r="J111"/>
      <c r="K111"/>
      <c r="L111"/>
    </row>
    <row r="112" spans="1:12" x14ac:dyDescent="0.25">
      <c r="A112"/>
      <c r="B112"/>
      <c r="C112"/>
      <c r="D112"/>
      <c r="E112"/>
      <c r="F112"/>
      <c r="G112"/>
      <c r="H112"/>
      <c r="I112"/>
      <c r="J112"/>
      <c r="K112"/>
      <c r="L112"/>
    </row>
    <row r="113" spans="1:12" x14ac:dyDescent="0.25">
      <c r="A113"/>
      <c r="B113"/>
      <c r="C113"/>
      <c r="D113"/>
      <c r="E113"/>
      <c r="F113"/>
      <c r="G113"/>
      <c r="H113"/>
      <c r="I113"/>
      <c r="J113"/>
      <c r="K113"/>
      <c r="L113"/>
    </row>
    <row r="114" spans="1:12" x14ac:dyDescent="0.25">
      <c r="A114"/>
      <c r="B114"/>
      <c r="C114"/>
      <c r="D114"/>
      <c r="E114"/>
      <c r="F114"/>
      <c r="G114"/>
      <c r="H114"/>
      <c r="I114"/>
      <c r="J114"/>
      <c r="K114"/>
      <c r="L114"/>
    </row>
    <row r="115" spans="1:12" x14ac:dyDescent="0.25">
      <c r="A115"/>
      <c r="B115"/>
      <c r="C115"/>
      <c r="D115"/>
      <c r="E115"/>
      <c r="F115"/>
      <c r="G115"/>
      <c r="H115"/>
      <c r="I115"/>
      <c r="J115"/>
      <c r="K115"/>
      <c r="L115"/>
    </row>
    <row r="116" spans="1:12" x14ac:dyDescent="0.25">
      <c r="A116"/>
      <c r="B116"/>
      <c r="C116"/>
      <c r="D116"/>
      <c r="E116"/>
      <c r="F116"/>
      <c r="G116"/>
      <c r="H116"/>
      <c r="I116"/>
      <c r="J116"/>
      <c r="K116"/>
      <c r="L116"/>
    </row>
    <row r="117" spans="1:12" x14ac:dyDescent="0.25">
      <c r="A117"/>
      <c r="B117"/>
      <c r="C117"/>
      <c r="D117"/>
      <c r="E117"/>
      <c r="F117"/>
      <c r="G117"/>
      <c r="H117"/>
      <c r="I117"/>
      <c r="J117"/>
      <c r="K117"/>
      <c r="L117"/>
    </row>
    <row r="118" spans="1:12" x14ac:dyDescent="0.25">
      <c r="A118"/>
      <c r="B118"/>
      <c r="C118"/>
      <c r="D118"/>
      <c r="E118"/>
      <c r="F118"/>
      <c r="G118"/>
      <c r="H118"/>
      <c r="I118"/>
      <c r="J118"/>
      <c r="K118"/>
      <c r="L118"/>
    </row>
    <row r="119" spans="1:12" x14ac:dyDescent="0.25">
      <c r="A119"/>
      <c r="B119"/>
      <c r="C119"/>
      <c r="D119"/>
      <c r="E119"/>
      <c r="F119"/>
      <c r="G119"/>
      <c r="H119"/>
      <c r="I119"/>
      <c r="J119"/>
      <c r="K119"/>
      <c r="L119"/>
    </row>
    <row r="120" spans="1:12" x14ac:dyDescent="0.25">
      <c r="A120"/>
      <c r="B120"/>
      <c r="C120"/>
      <c r="D120"/>
      <c r="E120"/>
      <c r="F120"/>
      <c r="G120"/>
      <c r="H120"/>
      <c r="I120"/>
      <c r="J120"/>
      <c r="K120"/>
      <c r="L120"/>
    </row>
    <row r="121" spans="1:12" x14ac:dyDescent="0.25">
      <c r="A121"/>
      <c r="B121"/>
      <c r="C121"/>
      <c r="D121"/>
      <c r="E121"/>
      <c r="F121"/>
      <c r="G121"/>
      <c r="H121"/>
      <c r="I121"/>
      <c r="J121"/>
      <c r="K121"/>
      <c r="L121"/>
    </row>
    <row r="122" spans="1:12" x14ac:dyDescent="0.25">
      <c r="A122"/>
      <c r="B122"/>
      <c r="C122"/>
      <c r="D122"/>
      <c r="E122"/>
      <c r="F122"/>
      <c r="G122"/>
      <c r="H122"/>
      <c r="I122"/>
      <c r="J122"/>
      <c r="K122"/>
      <c r="L122"/>
    </row>
    <row r="123" spans="1:12" x14ac:dyDescent="0.25">
      <c r="A123"/>
      <c r="B123"/>
      <c r="C123"/>
      <c r="D123"/>
      <c r="E123"/>
      <c r="F123"/>
      <c r="G123"/>
      <c r="H123"/>
      <c r="I123"/>
      <c r="J123"/>
      <c r="K123"/>
      <c r="L123"/>
    </row>
    <row r="124" spans="1:12" x14ac:dyDescent="0.25">
      <c r="A124"/>
      <c r="B124"/>
      <c r="C124"/>
      <c r="D124"/>
      <c r="E124"/>
      <c r="F124"/>
      <c r="G124"/>
      <c r="H124"/>
      <c r="I124"/>
      <c r="J124"/>
      <c r="K124"/>
      <c r="L124"/>
    </row>
    <row r="125" spans="1:12" x14ac:dyDescent="0.25">
      <c r="A125"/>
      <c r="B125"/>
      <c r="C125"/>
      <c r="D125"/>
      <c r="E125"/>
      <c r="F125"/>
      <c r="G125"/>
      <c r="H125"/>
      <c r="I125"/>
      <c r="J125"/>
      <c r="K125"/>
      <c r="L125"/>
    </row>
    <row r="126" spans="1:12" x14ac:dyDescent="0.25">
      <c r="A126"/>
      <c r="B126"/>
      <c r="C126"/>
      <c r="D126"/>
      <c r="E126"/>
      <c r="F126"/>
      <c r="G126"/>
      <c r="H126"/>
      <c r="I126"/>
      <c r="J126"/>
      <c r="K126"/>
      <c r="L126"/>
    </row>
    <row r="127" spans="1:12" x14ac:dyDescent="0.25">
      <c r="A127"/>
      <c r="B127"/>
      <c r="C127"/>
      <c r="D127"/>
      <c r="E127"/>
      <c r="F127"/>
      <c r="G127"/>
      <c r="H127"/>
      <c r="I127"/>
      <c r="J127"/>
      <c r="K127"/>
      <c r="L127"/>
    </row>
    <row r="128" spans="1:12" x14ac:dyDescent="0.25">
      <c r="A128"/>
      <c r="B128"/>
      <c r="C128"/>
      <c r="D128"/>
      <c r="E128"/>
      <c r="F128"/>
      <c r="G128"/>
      <c r="H128"/>
      <c r="I128"/>
      <c r="J128"/>
      <c r="K128"/>
      <c r="L128"/>
    </row>
    <row r="129" spans="1:12" x14ac:dyDescent="0.25">
      <c r="A129"/>
      <c r="B129"/>
      <c r="C129"/>
      <c r="D129"/>
      <c r="E129"/>
      <c r="F129"/>
      <c r="G129"/>
      <c r="H129"/>
      <c r="I129"/>
      <c r="J129"/>
      <c r="K129"/>
      <c r="L129"/>
    </row>
    <row r="130" spans="1:12" x14ac:dyDescent="0.25">
      <c r="A130"/>
      <c r="B130"/>
      <c r="C130"/>
      <c r="D130"/>
      <c r="E130"/>
      <c r="F130"/>
      <c r="G130"/>
      <c r="H130"/>
      <c r="I130"/>
      <c r="J130"/>
      <c r="K130"/>
      <c r="L130"/>
    </row>
    <row r="131" spans="1:12" x14ac:dyDescent="0.25">
      <c r="A131"/>
      <c r="B131"/>
      <c r="C131"/>
      <c r="D131"/>
      <c r="E131"/>
      <c r="F131"/>
      <c r="G131"/>
      <c r="H131"/>
      <c r="I131"/>
      <c r="J131"/>
      <c r="K131"/>
      <c r="L131"/>
    </row>
    <row r="132" spans="1:12" x14ac:dyDescent="0.25">
      <c r="A132"/>
      <c r="B132"/>
      <c r="C132"/>
      <c r="D132"/>
      <c r="E132"/>
      <c r="F132"/>
      <c r="G132"/>
      <c r="H132"/>
      <c r="I132"/>
      <c r="J132"/>
      <c r="K132"/>
      <c r="L132"/>
    </row>
    <row r="133" spans="1:12" x14ac:dyDescent="0.25">
      <c r="A133"/>
      <c r="B133"/>
      <c r="C133"/>
      <c r="D133"/>
      <c r="E133"/>
      <c r="F133"/>
      <c r="G133"/>
      <c r="H133"/>
      <c r="I133"/>
      <c r="J133"/>
      <c r="K133"/>
      <c r="L133"/>
    </row>
    <row r="134" spans="1:12" x14ac:dyDescent="0.25">
      <c r="A134"/>
      <c r="B134"/>
      <c r="C134"/>
      <c r="D134"/>
      <c r="E134"/>
      <c r="F134"/>
      <c r="G134"/>
      <c r="H134"/>
      <c r="I134"/>
      <c r="J134"/>
      <c r="K134"/>
      <c r="L134"/>
    </row>
    <row r="135" spans="1:12" x14ac:dyDescent="0.25">
      <c r="A135"/>
      <c r="B135"/>
      <c r="C135"/>
      <c r="D135"/>
      <c r="E135"/>
      <c r="F135"/>
      <c r="G135"/>
      <c r="H135"/>
      <c r="I135"/>
      <c r="J135"/>
      <c r="K135"/>
      <c r="L135"/>
    </row>
    <row r="136" spans="1:12" x14ac:dyDescent="0.25">
      <c r="A136"/>
      <c r="B136"/>
      <c r="C136"/>
      <c r="D136"/>
      <c r="E136"/>
      <c r="F136"/>
      <c r="G136"/>
      <c r="H136"/>
      <c r="I136"/>
      <c r="J136"/>
      <c r="K136"/>
      <c r="L136"/>
    </row>
    <row r="137" spans="1:12" x14ac:dyDescent="0.25">
      <c r="A137"/>
      <c r="B137"/>
      <c r="C137"/>
      <c r="D137"/>
      <c r="E137"/>
      <c r="F137"/>
      <c r="G137"/>
      <c r="H137"/>
      <c r="I137"/>
      <c r="J137"/>
      <c r="K137"/>
      <c r="L137"/>
    </row>
    <row r="138" spans="1:12" x14ac:dyDescent="0.25">
      <c r="A138"/>
      <c r="B138"/>
      <c r="C138"/>
      <c r="D138"/>
      <c r="E138"/>
      <c r="F138"/>
      <c r="G138"/>
      <c r="H138"/>
      <c r="I138"/>
      <c r="J138"/>
      <c r="K138"/>
      <c r="L138"/>
    </row>
    <row r="139" spans="1:12" x14ac:dyDescent="0.25">
      <c r="A139"/>
      <c r="B139"/>
      <c r="C139"/>
      <c r="D139"/>
      <c r="E139"/>
      <c r="F139"/>
      <c r="G139"/>
      <c r="H139"/>
      <c r="I139"/>
      <c r="J139"/>
      <c r="K139"/>
      <c r="L139"/>
    </row>
    <row r="140" spans="1:12" x14ac:dyDescent="0.25">
      <c r="A140"/>
      <c r="B140"/>
      <c r="C140"/>
      <c r="D140"/>
      <c r="E140"/>
      <c r="F140"/>
      <c r="G140"/>
      <c r="H140"/>
      <c r="I140"/>
      <c r="J140"/>
      <c r="K140"/>
      <c r="L140"/>
    </row>
    <row r="141" spans="1:12" x14ac:dyDescent="0.25">
      <c r="A141"/>
      <c r="B141"/>
      <c r="C141"/>
      <c r="D141"/>
      <c r="E141"/>
      <c r="F141"/>
      <c r="G141"/>
      <c r="H141"/>
      <c r="I141"/>
      <c r="J141"/>
      <c r="K141"/>
      <c r="L141"/>
    </row>
    <row r="142" spans="1:12" x14ac:dyDescent="0.25">
      <c r="A142"/>
      <c r="B142"/>
      <c r="C142"/>
      <c r="D142"/>
      <c r="E142"/>
      <c r="F142"/>
      <c r="G142"/>
      <c r="H142"/>
      <c r="I142"/>
      <c r="J142"/>
      <c r="K142"/>
      <c r="L142"/>
    </row>
    <row r="143" spans="1:12" x14ac:dyDescent="0.25">
      <c r="A143"/>
      <c r="B143"/>
      <c r="C143"/>
      <c r="D143"/>
      <c r="E143"/>
      <c r="F143"/>
      <c r="G143"/>
      <c r="H143"/>
      <c r="I143"/>
      <c r="J143"/>
      <c r="K143"/>
      <c r="L143"/>
    </row>
    <row r="144" spans="1:12" x14ac:dyDescent="0.25">
      <c r="A144"/>
      <c r="B144"/>
      <c r="C144"/>
      <c r="D144"/>
      <c r="E144"/>
      <c r="F144"/>
      <c r="G144"/>
      <c r="H144"/>
      <c r="I144"/>
      <c r="J144"/>
      <c r="K144"/>
      <c r="L144"/>
    </row>
    <row r="145" spans="1:12" x14ac:dyDescent="0.25">
      <c r="A145"/>
      <c r="B145"/>
      <c r="C145"/>
      <c r="D145"/>
      <c r="E145"/>
      <c r="F145"/>
      <c r="G145"/>
      <c r="H145"/>
      <c r="I145"/>
      <c r="J145"/>
      <c r="K145"/>
      <c r="L145"/>
    </row>
    <row r="146" spans="1:12" x14ac:dyDescent="0.25">
      <c r="A146"/>
      <c r="B146"/>
      <c r="C146"/>
      <c r="D146"/>
      <c r="E146"/>
      <c r="F146"/>
      <c r="G146"/>
      <c r="H146"/>
      <c r="I146"/>
      <c r="J146"/>
      <c r="K146"/>
      <c r="L146"/>
    </row>
    <row r="147" spans="1:12" x14ac:dyDescent="0.25">
      <c r="A147"/>
      <c r="B147"/>
      <c r="C147"/>
      <c r="D147"/>
      <c r="E147"/>
      <c r="F147"/>
      <c r="G147"/>
      <c r="H147"/>
      <c r="I147"/>
      <c r="J147"/>
      <c r="K147"/>
      <c r="L147"/>
    </row>
    <row r="148" spans="1:12" x14ac:dyDescent="0.25">
      <c r="A148"/>
      <c r="B148"/>
      <c r="C148"/>
      <c r="D148"/>
      <c r="E148"/>
      <c r="F148"/>
      <c r="G148"/>
      <c r="H148"/>
      <c r="I148"/>
      <c r="J148"/>
      <c r="K148"/>
      <c r="L148"/>
    </row>
    <row r="149" spans="1:12" x14ac:dyDescent="0.25">
      <c r="A149"/>
      <c r="B149"/>
      <c r="C149"/>
      <c r="D149"/>
      <c r="E149"/>
      <c r="F149"/>
      <c r="G149"/>
      <c r="H149"/>
      <c r="I149"/>
      <c r="J149"/>
      <c r="K149"/>
      <c r="L149"/>
    </row>
    <row r="150" spans="1:12" x14ac:dyDescent="0.25">
      <c r="A150"/>
      <c r="B150"/>
      <c r="C150"/>
      <c r="D150"/>
      <c r="E150"/>
      <c r="F150"/>
      <c r="G150"/>
      <c r="H150"/>
      <c r="I150"/>
      <c r="J150"/>
      <c r="K150"/>
      <c r="L150"/>
    </row>
    <row r="151" spans="1:12" x14ac:dyDescent="0.25">
      <c r="A151"/>
      <c r="B151"/>
      <c r="C151"/>
      <c r="D151"/>
      <c r="E151"/>
      <c r="F151"/>
      <c r="G151"/>
      <c r="H151"/>
      <c r="I151"/>
      <c r="J151"/>
      <c r="K151"/>
      <c r="L151"/>
    </row>
    <row r="152" spans="1:12" x14ac:dyDescent="0.25">
      <c r="A152"/>
      <c r="B152"/>
      <c r="C152"/>
      <c r="D152"/>
      <c r="E152"/>
      <c r="F152"/>
      <c r="G152"/>
      <c r="H152"/>
      <c r="I152"/>
      <c r="J152"/>
      <c r="K152"/>
      <c r="L152"/>
    </row>
    <row r="153" spans="1:12" x14ac:dyDescent="0.25">
      <c r="A153"/>
      <c r="B153"/>
      <c r="C153"/>
      <c r="D153"/>
      <c r="E153"/>
      <c r="F153"/>
      <c r="G153"/>
      <c r="H153"/>
      <c r="I153"/>
      <c r="J153"/>
      <c r="K153"/>
      <c r="L153"/>
    </row>
    <row r="154" spans="1:12" x14ac:dyDescent="0.25">
      <c r="A154"/>
      <c r="B154"/>
      <c r="C154"/>
      <c r="D154"/>
      <c r="E154"/>
      <c r="F154"/>
      <c r="G154"/>
      <c r="H154"/>
      <c r="I154"/>
      <c r="J154"/>
      <c r="K154"/>
      <c r="L154"/>
    </row>
    <row r="155" spans="1:12" x14ac:dyDescent="0.25">
      <c r="A155"/>
      <c r="B155"/>
      <c r="C155"/>
      <c r="D155"/>
      <c r="E155"/>
      <c r="F155"/>
      <c r="G155"/>
      <c r="H155"/>
      <c r="I155"/>
      <c r="J155"/>
      <c r="K155"/>
      <c r="L155"/>
    </row>
    <row r="156" spans="1:12" x14ac:dyDescent="0.25">
      <c r="A156"/>
      <c r="B156"/>
      <c r="C156"/>
      <c r="D156"/>
      <c r="E156"/>
      <c r="F156"/>
      <c r="G156"/>
      <c r="H156"/>
      <c r="I156"/>
      <c r="J156"/>
      <c r="K156"/>
      <c r="L156"/>
    </row>
    <row r="157" spans="1:12" x14ac:dyDescent="0.25">
      <c r="A157"/>
      <c r="B157"/>
      <c r="C157"/>
      <c r="D157"/>
      <c r="E157"/>
      <c r="F157"/>
      <c r="G157"/>
      <c r="H157"/>
      <c r="I157"/>
      <c r="J157"/>
      <c r="K157"/>
      <c r="L157"/>
    </row>
    <row r="158" spans="1:12" x14ac:dyDescent="0.25">
      <c r="A158"/>
      <c r="B158"/>
      <c r="C158"/>
      <c r="D158"/>
      <c r="E158"/>
      <c r="F158"/>
      <c r="G158"/>
      <c r="H158"/>
      <c r="I158"/>
      <c r="J158"/>
      <c r="K158"/>
      <c r="L158"/>
    </row>
    <row r="159" spans="1:12" x14ac:dyDescent="0.25">
      <c r="A159"/>
      <c r="B159"/>
      <c r="C159"/>
      <c r="D159"/>
      <c r="E159"/>
      <c r="F159"/>
      <c r="G159"/>
      <c r="H159"/>
      <c r="I159"/>
      <c r="J159"/>
      <c r="K159"/>
      <c r="L159"/>
    </row>
    <row r="160" spans="1:12" x14ac:dyDescent="0.25">
      <c r="A160"/>
      <c r="B160"/>
      <c r="C160"/>
      <c r="D160"/>
      <c r="E160"/>
      <c r="F160"/>
      <c r="G160"/>
      <c r="H160"/>
      <c r="I160"/>
      <c r="J160"/>
      <c r="K160"/>
      <c r="L160"/>
    </row>
    <row r="161" spans="1:12" x14ac:dyDescent="0.25">
      <c r="A161"/>
      <c r="B161"/>
      <c r="C161"/>
      <c r="D161"/>
      <c r="E161"/>
      <c r="F161"/>
      <c r="G161"/>
      <c r="H161"/>
      <c r="I161"/>
      <c r="J161"/>
      <c r="K161"/>
      <c r="L161"/>
    </row>
    <row r="162" spans="1:12" x14ac:dyDescent="0.25">
      <c r="A162"/>
      <c r="B162"/>
      <c r="C162"/>
      <c r="D162"/>
      <c r="E162"/>
      <c r="F162"/>
      <c r="G162"/>
      <c r="H162"/>
      <c r="I162"/>
      <c r="J162"/>
      <c r="K162"/>
      <c r="L162"/>
    </row>
    <row r="163" spans="1:12" x14ac:dyDescent="0.25">
      <c r="A163"/>
      <c r="B163"/>
      <c r="C163"/>
      <c r="D163"/>
      <c r="E163"/>
      <c r="F163"/>
      <c r="G163"/>
      <c r="H163"/>
      <c r="I163"/>
      <c r="J163"/>
      <c r="K163"/>
      <c r="L163"/>
    </row>
    <row r="164" spans="1:12" x14ac:dyDescent="0.25">
      <c r="A164"/>
      <c r="B164"/>
      <c r="C164"/>
      <c r="D164"/>
      <c r="E164"/>
      <c r="F164"/>
      <c r="G164"/>
      <c r="H164"/>
      <c r="I164"/>
      <c r="J164"/>
      <c r="K164"/>
      <c r="L164"/>
    </row>
    <row r="165" spans="1:12" x14ac:dyDescent="0.25">
      <c r="A165"/>
      <c r="B165"/>
      <c r="C165"/>
      <c r="D165"/>
      <c r="E165"/>
      <c r="F165"/>
      <c r="G165"/>
      <c r="H165"/>
      <c r="I165"/>
      <c r="J165"/>
      <c r="K165"/>
      <c r="L165"/>
    </row>
    <row r="166" spans="1:12" x14ac:dyDescent="0.25">
      <c r="A166"/>
      <c r="B166"/>
      <c r="C166"/>
      <c r="D166"/>
      <c r="E166"/>
      <c r="F166"/>
      <c r="G166"/>
      <c r="H166"/>
      <c r="I166"/>
      <c r="J166"/>
      <c r="K166"/>
      <c r="L166"/>
    </row>
    <row r="167" spans="1:12" x14ac:dyDescent="0.25">
      <c r="A167"/>
      <c r="B167"/>
      <c r="C167"/>
      <c r="D167"/>
      <c r="E167"/>
      <c r="F167"/>
      <c r="G167"/>
      <c r="H167"/>
      <c r="I167"/>
      <c r="J167"/>
      <c r="K167"/>
      <c r="L167"/>
    </row>
    <row r="168" spans="1:12" x14ac:dyDescent="0.25">
      <c r="A168"/>
      <c r="B168"/>
      <c r="C168"/>
      <c r="D168"/>
      <c r="E168"/>
      <c r="F168"/>
      <c r="G168"/>
      <c r="H168"/>
      <c r="I168"/>
      <c r="J168"/>
      <c r="K168"/>
      <c r="L168"/>
    </row>
    <row r="169" spans="1:12" x14ac:dyDescent="0.25">
      <c r="A169"/>
      <c r="B169"/>
      <c r="C169"/>
      <c r="D169"/>
      <c r="E169"/>
      <c r="F169"/>
      <c r="G169"/>
      <c r="H169"/>
      <c r="I169"/>
      <c r="J169"/>
      <c r="K169"/>
      <c r="L169"/>
    </row>
    <row r="170" spans="1:12" x14ac:dyDescent="0.25">
      <c r="A170"/>
      <c r="B170"/>
      <c r="C170"/>
      <c r="D170"/>
      <c r="E170"/>
      <c r="F170"/>
      <c r="G170"/>
      <c r="H170"/>
      <c r="I170"/>
      <c r="J170"/>
      <c r="K170"/>
      <c r="L170"/>
    </row>
    <row r="171" spans="1:12" x14ac:dyDescent="0.25">
      <c r="A171"/>
      <c r="B171"/>
      <c r="C171"/>
      <c r="D171"/>
      <c r="E171"/>
      <c r="F171"/>
      <c r="G171"/>
      <c r="H171"/>
      <c r="I171"/>
      <c r="J171"/>
      <c r="K171"/>
      <c r="L171"/>
    </row>
    <row r="172" spans="1:12" x14ac:dyDescent="0.25">
      <c r="A172"/>
      <c r="B172"/>
      <c r="C172"/>
      <c r="D172"/>
      <c r="E172"/>
      <c r="F172"/>
      <c r="G172"/>
      <c r="H172"/>
      <c r="I172"/>
      <c r="J172"/>
      <c r="K172"/>
      <c r="L172"/>
    </row>
    <row r="173" spans="1:12" x14ac:dyDescent="0.25">
      <c r="A173"/>
      <c r="B173"/>
      <c r="C173"/>
      <c r="D173"/>
      <c r="E173"/>
      <c r="F173"/>
      <c r="G173"/>
      <c r="H173"/>
      <c r="I173"/>
      <c r="J173"/>
      <c r="K173"/>
      <c r="L173"/>
    </row>
    <row r="174" spans="1:12" x14ac:dyDescent="0.25">
      <c r="A174"/>
      <c r="B174"/>
      <c r="C174"/>
      <c r="D174"/>
      <c r="E174"/>
      <c r="F174"/>
      <c r="G174"/>
      <c r="H174"/>
      <c r="I174"/>
      <c r="J174"/>
      <c r="K174"/>
      <c r="L174"/>
    </row>
    <row r="175" spans="1:12" x14ac:dyDescent="0.25">
      <c r="A175"/>
      <c r="B175"/>
      <c r="C175"/>
      <c r="D175"/>
      <c r="E175"/>
      <c r="F175"/>
      <c r="G175"/>
      <c r="H175"/>
      <c r="I175"/>
      <c r="J175"/>
      <c r="K175"/>
      <c r="L175"/>
    </row>
    <row r="176" spans="1:12" x14ac:dyDescent="0.25">
      <c r="A176"/>
      <c r="B176"/>
      <c r="C176"/>
      <c r="D176"/>
      <c r="E176"/>
      <c r="F176"/>
      <c r="G176"/>
      <c r="H176"/>
      <c r="I176"/>
      <c r="J176"/>
      <c r="K176"/>
      <c r="L176"/>
    </row>
    <row r="177" spans="1:12" x14ac:dyDescent="0.25">
      <c r="A177"/>
      <c r="B177"/>
      <c r="C177"/>
      <c r="D177"/>
      <c r="E177"/>
      <c r="F177"/>
      <c r="G177"/>
      <c r="H177"/>
      <c r="I177"/>
      <c r="J177"/>
      <c r="K177"/>
      <c r="L177"/>
    </row>
    <row r="178" spans="1:12" x14ac:dyDescent="0.25">
      <c r="A178"/>
      <c r="B178"/>
      <c r="C178"/>
      <c r="D178"/>
      <c r="E178"/>
      <c r="F178"/>
      <c r="G178"/>
      <c r="H178"/>
      <c r="I178"/>
      <c r="J178"/>
      <c r="K178"/>
      <c r="L178"/>
    </row>
    <row r="179" spans="1:12" x14ac:dyDescent="0.25">
      <c r="A179"/>
      <c r="B179"/>
      <c r="C179"/>
      <c r="D179"/>
      <c r="E179"/>
      <c r="F179"/>
      <c r="G179"/>
      <c r="H179"/>
      <c r="I179"/>
      <c r="J179"/>
      <c r="K179"/>
      <c r="L179"/>
    </row>
    <row r="180" spans="1:12" x14ac:dyDescent="0.25">
      <c r="A180"/>
      <c r="B180"/>
      <c r="C180"/>
      <c r="D180"/>
      <c r="E180"/>
      <c r="F180"/>
      <c r="G180"/>
      <c r="H180"/>
      <c r="I180"/>
      <c r="J180"/>
      <c r="K180"/>
      <c r="L180"/>
    </row>
    <row r="181" spans="1:12" x14ac:dyDescent="0.25">
      <c r="A181"/>
      <c r="B181"/>
      <c r="C181"/>
      <c r="D181"/>
      <c r="E181"/>
      <c r="F181"/>
      <c r="G181"/>
      <c r="H181"/>
      <c r="I181"/>
      <c r="J181"/>
      <c r="K181"/>
      <c r="L181"/>
    </row>
    <row r="182" spans="1:12" x14ac:dyDescent="0.25">
      <c r="A182"/>
      <c r="B182"/>
      <c r="C182"/>
      <c r="D182"/>
      <c r="E182"/>
      <c r="F182"/>
      <c r="G182"/>
      <c r="H182"/>
      <c r="I182"/>
      <c r="J182"/>
      <c r="K182"/>
      <c r="L182"/>
    </row>
    <row r="183" spans="1:12" x14ac:dyDescent="0.25">
      <c r="A183"/>
      <c r="B183"/>
      <c r="C183"/>
      <c r="D183"/>
      <c r="E183"/>
      <c r="F183"/>
      <c r="G183"/>
      <c r="H183"/>
      <c r="I183"/>
      <c r="J183"/>
      <c r="K183"/>
      <c r="L183"/>
    </row>
    <row r="184" spans="1:12" x14ac:dyDescent="0.25">
      <c r="A184"/>
      <c r="B184"/>
      <c r="C184"/>
      <c r="D184"/>
      <c r="E184"/>
      <c r="F184"/>
      <c r="G184"/>
      <c r="H184"/>
      <c r="I184"/>
      <c r="J184"/>
      <c r="K184"/>
      <c r="L184"/>
    </row>
    <row r="185" spans="1:12" x14ac:dyDescent="0.25">
      <c r="A185"/>
      <c r="B185"/>
      <c r="C185"/>
      <c r="D185"/>
      <c r="E185"/>
      <c r="F185"/>
      <c r="G185"/>
      <c r="H185"/>
      <c r="I185"/>
      <c r="J185"/>
      <c r="K185"/>
      <c r="L185"/>
    </row>
    <row r="186" spans="1:12" x14ac:dyDescent="0.25">
      <c r="A186"/>
      <c r="B186"/>
      <c r="C186"/>
      <c r="D186"/>
      <c r="E186"/>
      <c r="F186"/>
      <c r="G186"/>
      <c r="H186"/>
      <c r="I186"/>
      <c r="J186"/>
      <c r="K186"/>
      <c r="L186"/>
    </row>
    <row r="187" spans="1:12" x14ac:dyDescent="0.25">
      <c r="A187"/>
      <c r="B187"/>
      <c r="C187"/>
      <c r="D187"/>
      <c r="E187"/>
      <c r="F187"/>
      <c r="G187"/>
      <c r="H187"/>
      <c r="I187"/>
      <c r="J187"/>
      <c r="K187"/>
      <c r="L187"/>
    </row>
    <row r="188" spans="1:12" x14ac:dyDescent="0.25">
      <c r="A188"/>
      <c r="B188"/>
      <c r="C188"/>
      <c r="D188"/>
      <c r="E188"/>
      <c r="F188"/>
      <c r="G188"/>
      <c r="H188"/>
      <c r="I188"/>
      <c r="J188"/>
      <c r="K188"/>
      <c r="L188"/>
    </row>
    <row r="189" spans="1:12" x14ac:dyDescent="0.25">
      <c r="A189"/>
      <c r="B189"/>
      <c r="C189"/>
      <c r="D189"/>
      <c r="E189"/>
      <c r="F189"/>
      <c r="G189"/>
      <c r="H189"/>
      <c r="I189"/>
      <c r="J189"/>
      <c r="K189"/>
      <c r="L189"/>
    </row>
    <row r="190" spans="1:12" x14ac:dyDescent="0.25">
      <c r="A190"/>
      <c r="B190"/>
      <c r="C190"/>
      <c r="D190"/>
      <c r="E190"/>
      <c r="F190"/>
      <c r="G190"/>
      <c r="H190"/>
      <c r="I190"/>
      <c r="J190"/>
      <c r="K190"/>
      <c r="L190"/>
    </row>
    <row r="191" spans="1:12" x14ac:dyDescent="0.25">
      <c r="A191"/>
      <c r="B191"/>
      <c r="C191"/>
      <c r="D191"/>
      <c r="E191"/>
      <c r="F191"/>
      <c r="G191"/>
      <c r="H191"/>
      <c r="I191"/>
      <c r="J191"/>
      <c r="K191"/>
      <c r="L191"/>
    </row>
    <row r="192" spans="1:12" x14ac:dyDescent="0.25">
      <c r="A192"/>
      <c r="B192"/>
      <c r="C192"/>
      <c r="D192"/>
      <c r="E192"/>
      <c r="F192"/>
      <c r="G192"/>
      <c r="H192"/>
      <c r="I192"/>
      <c r="J192"/>
      <c r="K192"/>
      <c r="L192"/>
    </row>
    <row r="193" spans="1:12" x14ac:dyDescent="0.25">
      <c r="A193"/>
      <c r="B193"/>
      <c r="C193"/>
      <c r="D193"/>
      <c r="E193"/>
      <c r="F193"/>
      <c r="G193"/>
      <c r="H193"/>
      <c r="I193"/>
      <c r="J193"/>
      <c r="K193"/>
      <c r="L193"/>
    </row>
    <row r="194" spans="1:12" x14ac:dyDescent="0.25">
      <c r="A194"/>
      <c r="B194"/>
      <c r="C194"/>
      <c r="D194"/>
      <c r="E194"/>
      <c r="F194"/>
      <c r="G194"/>
      <c r="H194"/>
      <c r="I194"/>
      <c r="J194"/>
      <c r="K194"/>
      <c r="L194"/>
    </row>
    <row r="195" spans="1:12" x14ac:dyDescent="0.25">
      <c r="A195"/>
      <c r="B195"/>
      <c r="C195"/>
      <c r="D195"/>
      <c r="E195"/>
      <c r="F195"/>
      <c r="G195"/>
      <c r="H195"/>
      <c r="I195"/>
      <c r="J195"/>
      <c r="K195"/>
      <c r="L195"/>
    </row>
    <row r="196" spans="1:12" x14ac:dyDescent="0.25">
      <c r="A196"/>
      <c r="B196"/>
      <c r="C196"/>
      <c r="D196"/>
      <c r="E196"/>
      <c r="F196"/>
      <c r="G196"/>
      <c r="H196"/>
      <c r="I196"/>
      <c r="J196"/>
      <c r="K196"/>
      <c r="L196"/>
    </row>
    <row r="197" spans="1:12" x14ac:dyDescent="0.25">
      <c r="A197"/>
      <c r="B197"/>
      <c r="C197"/>
      <c r="D197"/>
      <c r="E197"/>
      <c r="F197"/>
      <c r="G197"/>
      <c r="H197"/>
      <c r="I197"/>
      <c r="J197"/>
      <c r="K197"/>
      <c r="L197"/>
    </row>
    <row r="198" spans="1:12" x14ac:dyDescent="0.25">
      <c r="A198"/>
      <c r="B198"/>
      <c r="C198"/>
      <c r="D198"/>
      <c r="E198"/>
      <c r="F198"/>
      <c r="G198"/>
      <c r="H198"/>
      <c r="I198"/>
      <c r="J198"/>
      <c r="K198"/>
      <c r="L198"/>
    </row>
    <row r="199" spans="1:12" x14ac:dyDescent="0.25">
      <c r="A199"/>
      <c r="B199"/>
      <c r="C199"/>
      <c r="D199"/>
      <c r="E199"/>
      <c r="F199"/>
      <c r="G199"/>
      <c r="H199"/>
      <c r="I199"/>
      <c r="J199"/>
      <c r="K199"/>
      <c r="L199"/>
    </row>
    <row r="200" spans="1:12" x14ac:dyDescent="0.25">
      <c r="A200"/>
      <c r="B200"/>
      <c r="C200"/>
      <c r="D200"/>
      <c r="E200"/>
      <c r="F200"/>
      <c r="G200"/>
      <c r="H200"/>
      <c r="I200"/>
      <c r="J200"/>
      <c r="K200"/>
      <c r="L200"/>
    </row>
    <row r="201" spans="1:12" x14ac:dyDescent="0.25">
      <c r="A201"/>
      <c r="B201"/>
      <c r="C201"/>
      <c r="D201"/>
      <c r="E201"/>
      <c r="F201"/>
      <c r="G201"/>
      <c r="H201"/>
      <c r="I201"/>
      <c r="J201"/>
      <c r="K201"/>
      <c r="L201"/>
    </row>
    <row r="202" spans="1:12" x14ac:dyDescent="0.25">
      <c r="A202"/>
      <c r="B202"/>
      <c r="C202"/>
      <c r="D202"/>
      <c r="E202"/>
      <c r="F202"/>
      <c r="G202"/>
      <c r="H202"/>
      <c r="I202"/>
      <c r="J202"/>
      <c r="K202"/>
      <c r="L202"/>
    </row>
    <row r="203" spans="1:12" x14ac:dyDescent="0.25">
      <c r="A203"/>
      <c r="B203"/>
      <c r="C203"/>
      <c r="D203"/>
      <c r="E203"/>
      <c r="F203"/>
      <c r="G203"/>
      <c r="H203"/>
      <c r="I203"/>
      <c r="J203"/>
      <c r="K203"/>
      <c r="L203"/>
    </row>
    <row r="204" spans="1:12" x14ac:dyDescent="0.25">
      <c r="A204"/>
      <c r="B204"/>
      <c r="C204"/>
      <c r="D204"/>
      <c r="E204"/>
      <c r="F204"/>
      <c r="G204"/>
      <c r="H204"/>
      <c r="I204"/>
      <c r="J204"/>
      <c r="K204"/>
      <c r="L204"/>
    </row>
    <row r="205" spans="1:12" x14ac:dyDescent="0.25">
      <c r="A205"/>
      <c r="B205"/>
      <c r="C205"/>
      <c r="D205"/>
      <c r="E205"/>
      <c r="F205"/>
      <c r="G205"/>
      <c r="H205"/>
      <c r="I205"/>
      <c r="J205"/>
      <c r="K205"/>
      <c r="L205"/>
    </row>
    <row r="206" spans="1:12" x14ac:dyDescent="0.25">
      <c r="A206"/>
      <c r="B206"/>
      <c r="C206"/>
      <c r="D206"/>
      <c r="E206"/>
      <c r="F206"/>
      <c r="G206"/>
      <c r="H206"/>
      <c r="I206"/>
      <c r="J206"/>
      <c r="K206"/>
      <c r="L206"/>
    </row>
    <row r="207" spans="1:12" x14ac:dyDescent="0.25">
      <c r="A207"/>
      <c r="B207"/>
      <c r="C207"/>
      <c r="D207"/>
      <c r="E207"/>
      <c r="F207"/>
      <c r="G207"/>
      <c r="H207"/>
      <c r="I207"/>
      <c r="J207"/>
      <c r="K207"/>
      <c r="L207"/>
    </row>
    <row r="208" spans="1:12" x14ac:dyDescent="0.25">
      <c r="A208"/>
      <c r="B208"/>
      <c r="C208"/>
      <c r="D208"/>
      <c r="E208"/>
      <c r="F208"/>
      <c r="G208"/>
      <c r="H208"/>
      <c r="I208"/>
      <c r="J208"/>
      <c r="K208"/>
      <c r="L208"/>
    </row>
    <row r="209" spans="1:12" x14ac:dyDescent="0.25">
      <c r="A209"/>
      <c r="B209"/>
      <c r="C209"/>
      <c r="D209"/>
      <c r="E209"/>
      <c r="F209"/>
      <c r="G209"/>
      <c r="H209"/>
      <c r="I209"/>
      <c r="J209"/>
      <c r="K209"/>
      <c r="L209"/>
    </row>
    <row r="210" spans="1:12" x14ac:dyDescent="0.25">
      <c r="A210"/>
      <c r="B210"/>
      <c r="C210"/>
      <c r="D210"/>
      <c r="E210"/>
      <c r="F210"/>
      <c r="G210"/>
      <c r="H210"/>
      <c r="I210"/>
      <c r="J210"/>
      <c r="K210"/>
      <c r="L210"/>
    </row>
    <row r="211" spans="1:12" x14ac:dyDescent="0.25">
      <c r="A211"/>
      <c r="B211"/>
      <c r="C211"/>
      <c r="D211"/>
      <c r="E211"/>
      <c r="F211"/>
      <c r="G211"/>
      <c r="H211"/>
      <c r="I211"/>
      <c r="J211"/>
      <c r="K211"/>
      <c r="L211"/>
    </row>
    <row r="212" spans="1:12" x14ac:dyDescent="0.25">
      <c r="A212"/>
      <c r="B212"/>
      <c r="C212"/>
      <c r="D212"/>
      <c r="E212"/>
      <c r="F212"/>
      <c r="G212"/>
      <c r="H212"/>
      <c r="I212"/>
      <c r="J212"/>
      <c r="K212"/>
      <c r="L212"/>
    </row>
    <row r="213" spans="1:12" x14ac:dyDescent="0.25">
      <c r="A213"/>
      <c r="B213"/>
      <c r="C213"/>
      <c r="D213"/>
      <c r="E213"/>
      <c r="F213"/>
      <c r="G213"/>
      <c r="H213"/>
      <c r="I213"/>
      <c r="J213"/>
      <c r="K213"/>
      <c r="L213"/>
    </row>
    <row r="214" spans="1:12" x14ac:dyDescent="0.25">
      <c r="A214"/>
      <c r="B214"/>
      <c r="C214"/>
      <c r="D214"/>
      <c r="E214"/>
      <c r="F214"/>
      <c r="G214"/>
      <c r="H214"/>
      <c r="I214"/>
      <c r="J214"/>
      <c r="K214"/>
      <c r="L214"/>
    </row>
    <row r="215" spans="1:12" x14ac:dyDescent="0.25">
      <c r="A215"/>
      <c r="B215"/>
      <c r="C215"/>
      <c r="D215"/>
      <c r="E215"/>
      <c r="F215"/>
      <c r="G215"/>
      <c r="H215"/>
      <c r="I215"/>
      <c r="J215"/>
      <c r="K215"/>
      <c r="L215"/>
    </row>
    <row r="216" spans="1:12" x14ac:dyDescent="0.25">
      <c r="A216"/>
      <c r="B216"/>
      <c r="C216"/>
      <c r="D216"/>
      <c r="E216"/>
      <c r="F216"/>
      <c r="G216"/>
      <c r="H216"/>
      <c r="I216"/>
      <c r="J216"/>
      <c r="K216"/>
      <c r="L216"/>
    </row>
    <row r="217" spans="1:12" x14ac:dyDescent="0.25">
      <c r="A217"/>
      <c r="B217"/>
      <c r="C217"/>
      <c r="D217"/>
      <c r="E217"/>
      <c r="F217"/>
      <c r="G217"/>
      <c r="H217"/>
      <c r="I217"/>
      <c r="J217"/>
      <c r="K217"/>
      <c r="L217"/>
    </row>
    <row r="218" spans="1:12" x14ac:dyDescent="0.25">
      <c r="A218"/>
      <c r="B218"/>
      <c r="C218"/>
      <c r="D218"/>
      <c r="E218"/>
      <c r="F218"/>
      <c r="G218"/>
      <c r="H218"/>
      <c r="I218"/>
      <c r="J218"/>
      <c r="K218"/>
      <c r="L218"/>
    </row>
    <row r="219" spans="1:12" x14ac:dyDescent="0.25">
      <c r="A219"/>
      <c r="B219"/>
      <c r="C219"/>
      <c r="D219"/>
      <c r="E219"/>
      <c r="F219"/>
      <c r="G219"/>
      <c r="H219"/>
      <c r="I219"/>
      <c r="J219"/>
      <c r="K219"/>
      <c r="L219"/>
    </row>
    <row r="220" spans="1:12" x14ac:dyDescent="0.25">
      <c r="A220"/>
      <c r="B220"/>
      <c r="C220"/>
      <c r="D220"/>
      <c r="E220"/>
      <c r="F220"/>
      <c r="G220"/>
      <c r="H220"/>
      <c r="I220"/>
      <c r="J220"/>
      <c r="K220"/>
      <c r="L220"/>
    </row>
    <row r="221" spans="1:12" x14ac:dyDescent="0.25">
      <c r="A221"/>
      <c r="B221"/>
      <c r="C221"/>
      <c r="D221"/>
      <c r="E221"/>
      <c r="F221"/>
      <c r="G221"/>
      <c r="H221"/>
      <c r="I221"/>
      <c r="J221"/>
      <c r="K221"/>
      <c r="L221"/>
    </row>
    <row r="222" spans="1:12" x14ac:dyDescent="0.25">
      <c r="A222"/>
      <c r="B222"/>
      <c r="C222"/>
      <c r="D222"/>
      <c r="E222"/>
      <c r="F222"/>
      <c r="G222"/>
      <c r="H222"/>
      <c r="I222"/>
      <c r="J222"/>
      <c r="K222"/>
      <c r="L222"/>
    </row>
    <row r="223" spans="1:12" x14ac:dyDescent="0.25">
      <c r="A223"/>
      <c r="B223"/>
      <c r="C223"/>
      <c r="D223"/>
      <c r="E223"/>
      <c r="F223"/>
      <c r="G223"/>
      <c r="H223"/>
      <c r="I223"/>
      <c r="J223"/>
      <c r="K223"/>
      <c r="L223"/>
    </row>
    <row r="224" spans="1:12" x14ac:dyDescent="0.25">
      <c r="A224"/>
      <c r="B224"/>
      <c r="C224"/>
      <c r="D224"/>
      <c r="E224"/>
      <c r="F224"/>
      <c r="G224"/>
      <c r="H224"/>
      <c r="I224"/>
      <c r="J224"/>
      <c r="K224"/>
      <c r="L224"/>
    </row>
    <row r="225" spans="1:12" x14ac:dyDescent="0.25">
      <c r="A225"/>
      <c r="B225"/>
      <c r="C225"/>
      <c r="D225"/>
      <c r="E225"/>
      <c r="F225"/>
      <c r="G225"/>
      <c r="H225"/>
      <c r="I225"/>
      <c r="J225"/>
      <c r="K225"/>
      <c r="L225"/>
    </row>
    <row r="226" spans="1:12" x14ac:dyDescent="0.25">
      <c r="A226"/>
      <c r="B226"/>
      <c r="C226"/>
      <c r="D226"/>
      <c r="E226"/>
      <c r="F226"/>
      <c r="G226"/>
      <c r="H226"/>
      <c r="I226"/>
      <c r="J226"/>
      <c r="K226"/>
      <c r="L226"/>
    </row>
    <row r="227" spans="1:12" x14ac:dyDescent="0.25">
      <c r="A227"/>
      <c r="B227"/>
      <c r="C227"/>
      <c r="D227"/>
      <c r="E227"/>
      <c r="F227"/>
      <c r="G227"/>
      <c r="H227"/>
      <c r="I227"/>
      <c r="J227"/>
      <c r="K227"/>
      <c r="L227"/>
    </row>
    <row r="228" spans="1:12" x14ac:dyDescent="0.25">
      <c r="A228"/>
      <c r="B228"/>
      <c r="C228"/>
      <c r="D228"/>
      <c r="E228"/>
      <c r="F228"/>
      <c r="G228"/>
      <c r="H228"/>
      <c r="I228"/>
      <c r="J228"/>
      <c r="K228"/>
      <c r="L228"/>
    </row>
    <row r="229" spans="1:12" x14ac:dyDescent="0.25">
      <c r="A229"/>
      <c r="B229"/>
      <c r="C229"/>
      <c r="D229"/>
      <c r="E229"/>
      <c r="F229"/>
      <c r="G229"/>
      <c r="H229"/>
      <c r="I229"/>
      <c r="J229"/>
      <c r="K229"/>
      <c r="L229"/>
    </row>
    <row r="230" spans="1:12" x14ac:dyDescent="0.25">
      <c r="A230"/>
      <c r="B230"/>
      <c r="C230"/>
      <c r="D230"/>
      <c r="E230"/>
      <c r="F230"/>
      <c r="G230"/>
      <c r="H230"/>
      <c r="I230"/>
      <c r="J230"/>
      <c r="K230"/>
      <c r="L230"/>
    </row>
    <row r="231" spans="1:12" x14ac:dyDescent="0.25">
      <c r="A231"/>
      <c r="B231"/>
      <c r="C231"/>
      <c r="D231"/>
      <c r="E231"/>
      <c r="F231"/>
      <c r="G231"/>
      <c r="H231"/>
      <c r="I231"/>
      <c r="J231"/>
      <c r="K231"/>
      <c r="L231"/>
    </row>
    <row r="232" spans="1:12" x14ac:dyDescent="0.25">
      <c r="A232"/>
      <c r="B232"/>
      <c r="C232"/>
      <c r="D232"/>
      <c r="E232"/>
      <c r="F232"/>
      <c r="G232"/>
      <c r="H232"/>
      <c r="I232"/>
      <c r="J232"/>
      <c r="K232"/>
      <c r="L232"/>
    </row>
    <row r="233" spans="1:12" x14ac:dyDescent="0.25">
      <c r="A233"/>
      <c r="B233"/>
      <c r="C233"/>
      <c r="D233"/>
      <c r="E233"/>
      <c r="F233"/>
      <c r="G233"/>
      <c r="H233"/>
      <c r="I233"/>
      <c r="J233"/>
      <c r="K233"/>
      <c r="L233"/>
    </row>
    <row r="234" spans="1:12" x14ac:dyDescent="0.25">
      <c r="A234"/>
      <c r="B234"/>
      <c r="C234"/>
      <c r="D234"/>
      <c r="E234"/>
      <c r="F234"/>
      <c r="G234"/>
      <c r="H234"/>
      <c r="I234"/>
      <c r="J234"/>
      <c r="K234"/>
      <c r="L234"/>
    </row>
    <row r="235" spans="1:12" x14ac:dyDescent="0.25">
      <c r="A235"/>
      <c r="B235"/>
      <c r="C235"/>
      <c r="D235"/>
      <c r="E235"/>
      <c r="F235"/>
      <c r="G235"/>
      <c r="H235"/>
      <c r="I235"/>
      <c r="J235"/>
      <c r="K235"/>
      <c r="L235"/>
    </row>
    <row r="236" spans="1:12" x14ac:dyDescent="0.25">
      <c r="A236"/>
      <c r="B236"/>
      <c r="C236"/>
      <c r="D236"/>
      <c r="E236"/>
      <c r="F236"/>
      <c r="G236"/>
      <c r="H236"/>
      <c r="I236"/>
      <c r="J236"/>
      <c r="K236"/>
      <c r="L236"/>
    </row>
    <row r="237" spans="1:12" x14ac:dyDescent="0.25">
      <c r="A237"/>
      <c r="B237"/>
      <c r="C237"/>
      <c r="D237"/>
      <c r="E237"/>
      <c r="F237"/>
      <c r="G237"/>
      <c r="H237"/>
      <c r="I237"/>
      <c r="J237"/>
      <c r="K237"/>
      <c r="L237"/>
    </row>
    <row r="238" spans="1:12" x14ac:dyDescent="0.25">
      <c r="A238"/>
      <c r="B238"/>
      <c r="C238"/>
      <c r="D238"/>
      <c r="E238"/>
      <c r="F238"/>
      <c r="G238"/>
      <c r="H238"/>
      <c r="I238"/>
      <c r="J238"/>
      <c r="K238"/>
      <c r="L238"/>
    </row>
    <row r="239" spans="1:12" x14ac:dyDescent="0.25">
      <c r="A239"/>
      <c r="B239"/>
      <c r="C239"/>
      <c r="D239"/>
      <c r="E239"/>
      <c r="F239"/>
      <c r="G239"/>
      <c r="H239"/>
      <c r="I239"/>
      <c r="J239"/>
      <c r="K239"/>
      <c r="L239"/>
    </row>
    <row r="240" spans="1:12" x14ac:dyDescent="0.25">
      <c r="A240"/>
      <c r="B240"/>
      <c r="C240"/>
      <c r="D240"/>
      <c r="E240"/>
      <c r="F240"/>
      <c r="G240"/>
      <c r="H240"/>
      <c r="I240"/>
      <c r="J240"/>
      <c r="K240"/>
      <c r="L240"/>
    </row>
    <row r="241" spans="1:12" x14ac:dyDescent="0.25">
      <c r="A241"/>
      <c r="B241"/>
      <c r="C241"/>
      <c r="D241"/>
      <c r="E241"/>
      <c r="F241"/>
      <c r="G241"/>
      <c r="H241"/>
      <c r="I241"/>
      <c r="J241"/>
      <c r="K241"/>
      <c r="L241"/>
    </row>
    <row r="242" spans="1:12" x14ac:dyDescent="0.25">
      <c r="A242"/>
      <c r="B242"/>
      <c r="C242"/>
      <c r="D242"/>
      <c r="E242"/>
      <c r="F242"/>
      <c r="G242"/>
      <c r="H242"/>
      <c r="I242"/>
      <c r="J242"/>
      <c r="K242"/>
      <c r="L242"/>
    </row>
    <row r="243" spans="1:12" x14ac:dyDescent="0.25">
      <c r="A243"/>
      <c r="B243"/>
      <c r="C243"/>
      <c r="D243"/>
      <c r="E243"/>
      <c r="F243"/>
      <c r="G243"/>
      <c r="H243"/>
      <c r="I243"/>
      <c r="J243"/>
      <c r="K243"/>
      <c r="L243"/>
    </row>
    <row r="244" spans="1:12" x14ac:dyDescent="0.25">
      <c r="A244"/>
      <c r="B244"/>
      <c r="C244"/>
      <c r="D244"/>
      <c r="E244"/>
      <c r="F244"/>
      <c r="G244"/>
      <c r="H244"/>
      <c r="I244"/>
      <c r="J244"/>
      <c r="K244"/>
      <c r="L244"/>
    </row>
    <row r="245" spans="1:12" x14ac:dyDescent="0.25">
      <c r="A245"/>
      <c r="B245"/>
      <c r="C245"/>
      <c r="D245"/>
      <c r="E245"/>
      <c r="F245"/>
      <c r="G245"/>
      <c r="H245"/>
      <c r="I245"/>
      <c r="J245"/>
      <c r="K245"/>
      <c r="L245"/>
    </row>
    <row r="246" spans="1:12" x14ac:dyDescent="0.25">
      <c r="A246"/>
      <c r="B246"/>
      <c r="C246"/>
      <c r="D246"/>
      <c r="E246"/>
      <c r="F246"/>
      <c r="G246"/>
      <c r="H246"/>
      <c r="I246"/>
      <c r="J246"/>
      <c r="K246"/>
      <c r="L246"/>
    </row>
    <row r="247" spans="1:12" x14ac:dyDescent="0.25">
      <c r="A247"/>
      <c r="B247"/>
      <c r="C247"/>
      <c r="D247"/>
      <c r="E247"/>
      <c r="F247"/>
      <c r="G247"/>
      <c r="H247"/>
      <c r="I247"/>
      <c r="J247"/>
      <c r="K247"/>
      <c r="L247"/>
    </row>
    <row r="248" spans="1:12" x14ac:dyDescent="0.25">
      <c r="A248"/>
      <c r="B248"/>
      <c r="C248"/>
      <c r="D248"/>
      <c r="E248"/>
      <c r="F248"/>
      <c r="G248"/>
      <c r="H248"/>
      <c r="I248"/>
      <c r="J248"/>
      <c r="K248"/>
      <c r="L248"/>
    </row>
    <row r="249" spans="1:12" x14ac:dyDescent="0.25">
      <c r="A249"/>
      <c r="B249"/>
      <c r="C249"/>
      <c r="D249"/>
      <c r="E249"/>
      <c r="F249"/>
      <c r="G249"/>
      <c r="H249"/>
      <c r="I249"/>
      <c r="J249"/>
      <c r="K249"/>
      <c r="L249"/>
    </row>
    <row r="250" spans="1:12" x14ac:dyDescent="0.25">
      <c r="A250"/>
      <c r="B250"/>
      <c r="C250"/>
      <c r="D250"/>
      <c r="E250"/>
      <c r="F250"/>
      <c r="G250"/>
      <c r="H250"/>
      <c r="I250"/>
      <c r="J250"/>
      <c r="K250"/>
      <c r="L250"/>
    </row>
    <row r="251" spans="1:12" x14ac:dyDescent="0.25">
      <c r="A251"/>
      <c r="B251"/>
      <c r="C251"/>
      <c r="D251"/>
      <c r="E251"/>
      <c r="F251"/>
      <c r="G251"/>
      <c r="H251"/>
      <c r="I251"/>
      <c r="J251"/>
      <c r="K251"/>
      <c r="L251"/>
    </row>
    <row r="252" spans="1:12" x14ac:dyDescent="0.25">
      <c r="A252"/>
      <c r="B252"/>
      <c r="C252"/>
      <c r="D252"/>
      <c r="E252"/>
      <c r="F252"/>
      <c r="G252"/>
      <c r="H252"/>
      <c r="I252"/>
      <c r="J252"/>
      <c r="K252"/>
      <c r="L252"/>
    </row>
    <row r="253" spans="1:12" x14ac:dyDescent="0.25">
      <c r="A253"/>
      <c r="B253"/>
      <c r="C253"/>
      <c r="D253"/>
      <c r="E253"/>
      <c r="F253"/>
      <c r="G253"/>
      <c r="H253"/>
      <c r="I253"/>
      <c r="J253"/>
      <c r="K253"/>
      <c r="L253"/>
    </row>
    <row r="254" spans="1:12" x14ac:dyDescent="0.25">
      <c r="A254"/>
      <c r="B254"/>
      <c r="C254"/>
      <c r="D254"/>
      <c r="E254"/>
      <c r="F254"/>
      <c r="G254"/>
      <c r="H254"/>
      <c r="I254"/>
      <c r="J254"/>
      <c r="K254"/>
      <c r="L254"/>
    </row>
    <row r="255" spans="1:12" x14ac:dyDescent="0.25">
      <c r="A255"/>
      <c r="B255"/>
      <c r="C255"/>
      <c r="D255"/>
      <c r="E255"/>
      <c r="F255"/>
      <c r="G255"/>
      <c r="H255"/>
      <c r="I255"/>
      <c r="J255"/>
      <c r="K255"/>
      <c r="L255"/>
    </row>
    <row r="256" spans="1:12" x14ac:dyDescent="0.25">
      <c r="A256"/>
      <c r="B256"/>
      <c r="C256"/>
      <c r="D256"/>
      <c r="E256"/>
      <c r="F256"/>
      <c r="G256"/>
      <c r="H256"/>
      <c r="I256"/>
      <c r="J256"/>
      <c r="K256"/>
      <c r="L256"/>
    </row>
    <row r="257" spans="1:12" x14ac:dyDescent="0.25">
      <c r="A257"/>
      <c r="B257"/>
      <c r="C257"/>
      <c r="D257"/>
      <c r="E257"/>
      <c r="F257"/>
      <c r="G257"/>
      <c r="H257"/>
      <c r="I257"/>
      <c r="J257"/>
      <c r="K257"/>
      <c r="L257"/>
    </row>
    <row r="258" spans="1:12" x14ac:dyDescent="0.25">
      <c r="A258"/>
      <c r="B258"/>
      <c r="C258"/>
      <c r="D258"/>
      <c r="E258"/>
      <c r="F258"/>
      <c r="G258"/>
      <c r="H258"/>
      <c r="I258"/>
      <c r="J258"/>
      <c r="K258"/>
      <c r="L258"/>
    </row>
    <row r="259" spans="1:12" x14ac:dyDescent="0.25">
      <c r="A259"/>
      <c r="B259"/>
      <c r="C259"/>
      <c r="D259"/>
      <c r="E259"/>
      <c r="F259"/>
      <c r="G259"/>
      <c r="H259"/>
      <c r="I259"/>
      <c r="J259"/>
      <c r="K259"/>
      <c r="L259"/>
    </row>
    <row r="260" spans="1:12" x14ac:dyDescent="0.25">
      <c r="A260"/>
      <c r="B260"/>
      <c r="C260"/>
      <c r="D260"/>
      <c r="E260"/>
      <c r="F260"/>
      <c r="G260"/>
      <c r="H260"/>
      <c r="I260"/>
      <c r="J260"/>
      <c r="K260"/>
      <c r="L260"/>
    </row>
    <row r="261" spans="1:12" x14ac:dyDescent="0.25">
      <c r="A261"/>
      <c r="B261"/>
      <c r="C261"/>
      <c r="D261"/>
      <c r="E261"/>
      <c r="F261"/>
      <c r="G261"/>
      <c r="H261"/>
      <c r="I261"/>
      <c r="J261"/>
      <c r="K261"/>
      <c r="L261"/>
    </row>
    <row r="262" spans="1:12" x14ac:dyDescent="0.25">
      <c r="A262"/>
      <c r="B262"/>
      <c r="C262"/>
      <c r="D262"/>
      <c r="E262"/>
      <c r="F262"/>
      <c r="G262"/>
      <c r="H262"/>
      <c r="I262"/>
      <c r="J262"/>
      <c r="K262"/>
      <c r="L262"/>
    </row>
    <row r="263" spans="1:12" x14ac:dyDescent="0.25">
      <c r="A263"/>
      <c r="B263"/>
      <c r="C263"/>
      <c r="D263"/>
      <c r="E263"/>
      <c r="F263"/>
      <c r="G263"/>
      <c r="H263"/>
      <c r="I263"/>
      <c r="J263"/>
      <c r="K263"/>
      <c r="L263"/>
    </row>
    <row r="264" spans="1:12" x14ac:dyDescent="0.25">
      <c r="A264"/>
      <c r="B264"/>
      <c r="C264"/>
      <c r="D264"/>
      <c r="E264"/>
      <c r="F264"/>
      <c r="G264"/>
      <c r="H264"/>
      <c r="I264"/>
      <c r="J264"/>
      <c r="K264"/>
      <c r="L264"/>
    </row>
    <row r="265" spans="1:12" x14ac:dyDescent="0.25">
      <c r="A265"/>
      <c r="B265"/>
      <c r="C265"/>
      <c r="D265"/>
      <c r="E265"/>
      <c r="F265"/>
      <c r="G265"/>
      <c r="H265"/>
      <c r="I265"/>
      <c r="J265"/>
      <c r="K265"/>
      <c r="L265"/>
    </row>
    <row r="266" spans="1:12" x14ac:dyDescent="0.25">
      <c r="A266"/>
      <c r="B266"/>
      <c r="C266"/>
      <c r="D266"/>
      <c r="E266"/>
      <c r="F266"/>
      <c r="G266"/>
      <c r="H266"/>
      <c r="I266"/>
      <c r="J266"/>
      <c r="K266"/>
      <c r="L266"/>
    </row>
    <row r="267" spans="1:12" x14ac:dyDescent="0.25">
      <c r="A267"/>
      <c r="B267"/>
      <c r="C267"/>
      <c r="D267"/>
      <c r="E267"/>
      <c r="F267"/>
      <c r="G267"/>
      <c r="H267"/>
      <c r="I267"/>
      <c r="J267"/>
      <c r="K267"/>
      <c r="L267"/>
    </row>
    <row r="268" spans="1:12" x14ac:dyDescent="0.25">
      <c r="A268"/>
      <c r="B268"/>
      <c r="C268"/>
      <c r="D268"/>
      <c r="E268"/>
      <c r="F268"/>
      <c r="G268"/>
      <c r="H268"/>
      <c r="I268"/>
      <c r="J268"/>
      <c r="K268"/>
      <c r="L268"/>
    </row>
    <row r="269" spans="1:12" x14ac:dyDescent="0.25">
      <c r="A269"/>
      <c r="B269"/>
      <c r="C269"/>
      <c r="D269"/>
      <c r="E269"/>
      <c r="F269"/>
      <c r="G269"/>
      <c r="H269"/>
      <c r="I269"/>
      <c r="J269"/>
      <c r="K269"/>
      <c r="L269"/>
    </row>
    <row r="270" spans="1:12" x14ac:dyDescent="0.25">
      <c r="A270"/>
      <c r="B270"/>
      <c r="C270"/>
      <c r="D270"/>
      <c r="E270"/>
      <c r="F270"/>
      <c r="G270"/>
      <c r="H270"/>
      <c r="I270"/>
      <c r="J270"/>
      <c r="K270"/>
      <c r="L270"/>
    </row>
    <row r="271" spans="1:12" x14ac:dyDescent="0.25">
      <c r="A271"/>
      <c r="B271"/>
      <c r="C271"/>
      <c r="D271"/>
      <c r="E271"/>
      <c r="F271"/>
      <c r="G271"/>
      <c r="H271"/>
      <c r="I271"/>
      <c r="J271"/>
      <c r="K271"/>
      <c r="L271"/>
    </row>
    <row r="272" spans="1:12" x14ac:dyDescent="0.25">
      <c r="A272"/>
      <c r="B272"/>
      <c r="C272"/>
      <c r="D272"/>
      <c r="E272"/>
      <c r="F272"/>
      <c r="G272"/>
      <c r="H272"/>
      <c r="I272"/>
      <c r="J272"/>
      <c r="K272"/>
      <c r="L272"/>
    </row>
    <row r="273" spans="1:12" x14ac:dyDescent="0.25">
      <c r="A273"/>
      <c r="B273"/>
      <c r="C273"/>
      <c r="D273"/>
      <c r="E273"/>
      <c r="F273"/>
      <c r="G273"/>
      <c r="H273"/>
      <c r="I273"/>
      <c r="J273"/>
      <c r="K273"/>
      <c r="L273"/>
    </row>
    <row r="274" spans="1:12" x14ac:dyDescent="0.25">
      <c r="A274"/>
      <c r="B274"/>
      <c r="C274"/>
      <c r="D274"/>
      <c r="E274"/>
      <c r="F274"/>
      <c r="G274"/>
      <c r="H274"/>
      <c r="I274"/>
      <c r="J274"/>
      <c r="K274"/>
      <c r="L274"/>
    </row>
    <row r="275" spans="1:12" x14ac:dyDescent="0.25">
      <c r="A275"/>
      <c r="B275"/>
      <c r="C275"/>
      <c r="D275"/>
      <c r="E275"/>
      <c r="F275"/>
      <c r="G275"/>
      <c r="H275"/>
      <c r="I275"/>
      <c r="J275"/>
      <c r="K275"/>
      <c r="L275"/>
    </row>
    <row r="276" spans="1:12" x14ac:dyDescent="0.25">
      <c r="A276"/>
      <c r="B276"/>
      <c r="C276"/>
      <c r="D276"/>
      <c r="E276"/>
      <c r="F276"/>
      <c r="G276"/>
      <c r="H276"/>
      <c r="I276"/>
      <c r="J276"/>
      <c r="K276"/>
      <c r="L276"/>
    </row>
    <row r="277" spans="1:12" x14ac:dyDescent="0.25">
      <c r="A277"/>
      <c r="B277"/>
      <c r="C277"/>
      <c r="D277"/>
      <c r="E277"/>
      <c r="F277"/>
      <c r="G277"/>
      <c r="H277"/>
      <c r="I277"/>
      <c r="J277"/>
      <c r="K277"/>
      <c r="L277"/>
    </row>
    <row r="278" spans="1:12" x14ac:dyDescent="0.25">
      <c r="A278"/>
      <c r="B278"/>
      <c r="C278"/>
      <c r="D278"/>
      <c r="E278"/>
      <c r="F278"/>
      <c r="G278"/>
      <c r="H278"/>
      <c r="I278"/>
      <c r="J278"/>
      <c r="K278"/>
      <c r="L278"/>
    </row>
    <row r="279" spans="1:12" x14ac:dyDescent="0.25">
      <c r="A279"/>
      <c r="B279"/>
      <c r="C279"/>
      <c r="D279"/>
      <c r="E279"/>
      <c r="F279"/>
      <c r="G279"/>
      <c r="H279"/>
      <c r="I279"/>
      <c r="J279"/>
      <c r="K279"/>
      <c r="L279"/>
    </row>
    <row r="280" spans="1:12" x14ac:dyDescent="0.25">
      <c r="A280"/>
      <c r="B280"/>
      <c r="C280"/>
      <c r="D280"/>
      <c r="E280"/>
      <c r="F280"/>
      <c r="G280"/>
      <c r="H280"/>
      <c r="I280"/>
      <c r="J280"/>
      <c r="K280"/>
      <c r="L280"/>
    </row>
    <row r="281" spans="1:12" x14ac:dyDescent="0.25">
      <c r="A281"/>
      <c r="B281"/>
      <c r="C281"/>
      <c r="D281"/>
      <c r="E281"/>
      <c r="F281"/>
      <c r="G281"/>
      <c r="H281"/>
      <c r="I281"/>
      <c r="J281"/>
      <c r="K281"/>
      <c r="L281"/>
    </row>
    <row r="282" spans="1:12" x14ac:dyDescent="0.25">
      <c r="A282"/>
      <c r="B282"/>
      <c r="C282"/>
      <c r="D282"/>
      <c r="E282"/>
      <c r="F282"/>
      <c r="G282"/>
      <c r="H282"/>
      <c r="I282"/>
      <c r="J282"/>
      <c r="K282"/>
      <c r="L282"/>
    </row>
    <row r="283" spans="1:12" x14ac:dyDescent="0.25">
      <c r="A283"/>
      <c r="B283"/>
      <c r="C283"/>
      <c r="D283"/>
      <c r="E283"/>
      <c r="F283"/>
      <c r="G283"/>
      <c r="H283"/>
      <c r="I283"/>
      <c r="J283"/>
      <c r="K283"/>
      <c r="L283"/>
    </row>
    <row r="284" spans="1:12" x14ac:dyDescent="0.25">
      <c r="A284"/>
      <c r="B284"/>
      <c r="C284"/>
      <c r="D284"/>
      <c r="E284"/>
      <c r="F284"/>
      <c r="G284"/>
      <c r="H284"/>
      <c r="I284"/>
      <c r="J284"/>
      <c r="K284"/>
      <c r="L284"/>
    </row>
    <row r="285" spans="1:12" x14ac:dyDescent="0.25">
      <c r="A285"/>
      <c r="B285"/>
      <c r="C285"/>
      <c r="D285"/>
      <c r="E285"/>
      <c r="F285"/>
      <c r="G285"/>
      <c r="H285"/>
      <c r="I285"/>
      <c r="J285"/>
      <c r="K285"/>
      <c r="L285"/>
    </row>
    <row r="286" spans="1:12" x14ac:dyDescent="0.25">
      <c r="A286"/>
      <c r="B286"/>
      <c r="C286"/>
      <c r="D286"/>
      <c r="E286"/>
      <c r="F286"/>
      <c r="G286"/>
      <c r="H286"/>
      <c r="I286"/>
      <c r="J286"/>
      <c r="K286"/>
      <c r="L286"/>
    </row>
    <row r="287" spans="1:12" x14ac:dyDescent="0.25">
      <c r="A287"/>
      <c r="B287"/>
      <c r="C287"/>
      <c r="D287"/>
      <c r="E287"/>
      <c r="F287"/>
      <c r="G287"/>
      <c r="H287"/>
      <c r="I287"/>
      <c r="J287"/>
      <c r="K287"/>
      <c r="L287"/>
    </row>
    <row r="288" spans="1:12" x14ac:dyDescent="0.25">
      <c r="A288"/>
      <c r="B288"/>
      <c r="C288"/>
      <c r="D288"/>
      <c r="E288"/>
      <c r="F288"/>
      <c r="G288"/>
      <c r="H288"/>
      <c r="I288"/>
      <c r="J288"/>
      <c r="K288"/>
      <c r="L288"/>
    </row>
    <row r="289" spans="1:12" x14ac:dyDescent="0.25">
      <c r="A289"/>
      <c r="B289"/>
      <c r="C289"/>
      <c r="D289"/>
      <c r="E289"/>
      <c r="F289"/>
      <c r="G289"/>
      <c r="H289"/>
      <c r="I289"/>
      <c r="J289"/>
      <c r="K289"/>
      <c r="L289"/>
    </row>
    <row r="290" spans="1:12" x14ac:dyDescent="0.25">
      <c r="A290"/>
      <c r="B290"/>
      <c r="C290"/>
      <c r="D290"/>
      <c r="E290"/>
      <c r="F290"/>
      <c r="G290"/>
      <c r="H290"/>
      <c r="I290"/>
      <c r="J290"/>
      <c r="K290"/>
      <c r="L290"/>
    </row>
    <row r="291" spans="1:12" x14ac:dyDescent="0.25">
      <c r="A291"/>
      <c r="B291"/>
      <c r="C291"/>
      <c r="D291"/>
      <c r="E291"/>
      <c r="F291"/>
      <c r="G291"/>
      <c r="H291"/>
      <c r="I291"/>
      <c r="J291"/>
      <c r="K291"/>
      <c r="L291"/>
    </row>
    <row r="292" spans="1:12" x14ac:dyDescent="0.25">
      <c r="A292"/>
      <c r="B292"/>
      <c r="C292"/>
      <c r="D292"/>
      <c r="E292"/>
      <c r="F292"/>
      <c r="G292"/>
      <c r="H292"/>
      <c r="I292"/>
      <c r="J292"/>
      <c r="K292"/>
      <c r="L292"/>
    </row>
    <row r="293" spans="1:12" x14ac:dyDescent="0.25">
      <c r="A293"/>
      <c r="B293"/>
      <c r="C293"/>
      <c r="D293"/>
      <c r="E293"/>
      <c r="F293"/>
      <c r="G293"/>
      <c r="H293"/>
      <c r="I293"/>
      <c r="J293"/>
      <c r="K293"/>
      <c r="L293"/>
    </row>
    <row r="294" spans="1:12" x14ac:dyDescent="0.25">
      <c r="A294"/>
      <c r="B294"/>
      <c r="C294"/>
      <c r="D294"/>
      <c r="E294"/>
      <c r="F294"/>
      <c r="G294"/>
      <c r="H294"/>
      <c r="I294"/>
      <c r="J294"/>
      <c r="K294"/>
      <c r="L294"/>
    </row>
    <row r="295" spans="1:12" x14ac:dyDescent="0.25">
      <c r="A295"/>
      <c r="B295"/>
      <c r="C295"/>
      <c r="D295"/>
      <c r="E295"/>
      <c r="F295"/>
      <c r="G295"/>
      <c r="H295"/>
      <c r="I295"/>
      <c r="J295"/>
      <c r="K295"/>
      <c r="L295"/>
    </row>
    <row r="296" spans="1:12" x14ac:dyDescent="0.25">
      <c r="A296"/>
      <c r="B296"/>
      <c r="C296"/>
      <c r="D296"/>
      <c r="E296"/>
      <c r="F296"/>
      <c r="G296"/>
      <c r="H296"/>
      <c r="I296"/>
      <c r="J296"/>
      <c r="K296"/>
      <c r="L296"/>
    </row>
    <row r="297" spans="1:12" x14ac:dyDescent="0.25">
      <c r="A297"/>
      <c r="B297"/>
      <c r="C297"/>
      <c r="D297"/>
      <c r="E297"/>
      <c r="F297"/>
      <c r="G297"/>
      <c r="H297"/>
      <c r="I297"/>
      <c r="J297"/>
      <c r="K297"/>
      <c r="L297"/>
    </row>
    <row r="298" spans="1:12" x14ac:dyDescent="0.25">
      <c r="A298"/>
      <c r="B298"/>
      <c r="C298"/>
      <c r="D298"/>
      <c r="E298"/>
      <c r="F298"/>
      <c r="G298"/>
      <c r="H298"/>
      <c r="I298"/>
      <c r="J298"/>
      <c r="K298"/>
      <c r="L298"/>
    </row>
    <row r="299" spans="1:12" x14ac:dyDescent="0.25">
      <c r="A299"/>
      <c r="B299"/>
      <c r="C299"/>
      <c r="D299"/>
      <c r="E299"/>
      <c r="F299"/>
      <c r="G299"/>
      <c r="H299"/>
      <c r="I299"/>
      <c r="J299"/>
      <c r="K299"/>
      <c r="L299"/>
    </row>
    <row r="300" spans="1:12" x14ac:dyDescent="0.25">
      <c r="A300"/>
      <c r="B300"/>
      <c r="C300"/>
      <c r="D300"/>
      <c r="E300"/>
      <c r="F300"/>
      <c r="G300"/>
      <c r="H300"/>
      <c r="I300"/>
      <c r="J300"/>
      <c r="K300"/>
      <c r="L300"/>
    </row>
    <row r="301" spans="1:12" x14ac:dyDescent="0.25">
      <c r="A301"/>
      <c r="B301"/>
      <c r="C301"/>
      <c r="D301"/>
      <c r="E301"/>
      <c r="F301"/>
      <c r="G301"/>
      <c r="H301"/>
      <c r="I301"/>
      <c r="J301"/>
      <c r="K301"/>
      <c r="L301"/>
    </row>
    <row r="302" spans="1:12" x14ac:dyDescent="0.25">
      <c r="A302"/>
      <c r="B302"/>
      <c r="C302"/>
      <c r="D302"/>
      <c r="E302"/>
      <c r="F302"/>
      <c r="G302"/>
      <c r="H302"/>
      <c r="I302"/>
      <c r="J302"/>
      <c r="K302"/>
      <c r="L302"/>
    </row>
    <row r="303" spans="1:12" x14ac:dyDescent="0.25">
      <c r="A303"/>
      <c r="B303"/>
      <c r="C303"/>
      <c r="D303"/>
      <c r="E303"/>
      <c r="F303"/>
      <c r="G303"/>
      <c r="H303"/>
      <c r="I303"/>
      <c r="J303"/>
      <c r="K303"/>
      <c r="L303"/>
    </row>
    <row r="304" spans="1:12" x14ac:dyDescent="0.25">
      <c r="A304"/>
      <c r="B304"/>
      <c r="C304"/>
      <c r="D304"/>
      <c r="E304"/>
      <c r="F304"/>
      <c r="G304"/>
      <c r="H304"/>
      <c r="I304"/>
      <c r="J304"/>
      <c r="K304"/>
      <c r="L304"/>
    </row>
    <row r="305" spans="1:12" x14ac:dyDescent="0.25">
      <c r="A305"/>
      <c r="B305"/>
      <c r="C305"/>
      <c r="D305"/>
      <c r="E305"/>
      <c r="F305"/>
      <c r="G305"/>
      <c r="H305"/>
      <c r="I305"/>
      <c r="J305"/>
      <c r="K305"/>
      <c r="L305"/>
    </row>
    <row r="306" spans="1:12" x14ac:dyDescent="0.25">
      <c r="A306"/>
      <c r="B306"/>
      <c r="C306"/>
      <c r="D306"/>
      <c r="E306"/>
      <c r="F306"/>
      <c r="G306"/>
      <c r="H306"/>
      <c r="I306"/>
      <c r="J306"/>
      <c r="K306"/>
      <c r="L306"/>
    </row>
    <row r="307" spans="1:12" x14ac:dyDescent="0.25">
      <c r="A307"/>
      <c r="B307"/>
      <c r="C307"/>
      <c r="D307"/>
      <c r="E307"/>
      <c r="F307"/>
      <c r="G307"/>
      <c r="H307"/>
      <c r="I307"/>
      <c r="J307"/>
      <c r="K307"/>
      <c r="L307"/>
    </row>
    <row r="308" spans="1:12" x14ac:dyDescent="0.25">
      <c r="A308"/>
      <c r="B308"/>
      <c r="C308"/>
      <c r="D308"/>
      <c r="E308"/>
      <c r="F308"/>
      <c r="G308"/>
      <c r="H308"/>
      <c r="I308"/>
      <c r="J308"/>
      <c r="K308"/>
      <c r="L308"/>
    </row>
    <row r="309" spans="1:12" x14ac:dyDescent="0.25">
      <c r="A309"/>
      <c r="B309"/>
      <c r="C309"/>
      <c r="D309"/>
      <c r="E309"/>
      <c r="F309"/>
      <c r="G309"/>
      <c r="H309"/>
      <c r="I309"/>
      <c r="J309"/>
      <c r="K309"/>
      <c r="L309"/>
    </row>
    <row r="310" spans="1:12" x14ac:dyDescent="0.25">
      <c r="A310"/>
      <c r="B310"/>
      <c r="C310"/>
      <c r="D310"/>
      <c r="E310"/>
      <c r="F310"/>
      <c r="G310"/>
      <c r="H310"/>
      <c r="I310"/>
      <c r="J310"/>
      <c r="K310"/>
      <c r="L310"/>
    </row>
    <row r="311" spans="1:12" x14ac:dyDescent="0.25">
      <c r="A311"/>
      <c r="B311"/>
      <c r="C311"/>
      <c r="D311"/>
      <c r="E311"/>
      <c r="F311"/>
      <c r="G311"/>
      <c r="H311"/>
      <c r="I311"/>
      <c r="J311"/>
      <c r="K311"/>
      <c r="L311"/>
    </row>
    <row r="312" spans="1:12" x14ac:dyDescent="0.25">
      <c r="A312"/>
      <c r="B312"/>
      <c r="C312"/>
      <c r="D312"/>
      <c r="E312"/>
      <c r="F312"/>
      <c r="G312"/>
      <c r="H312"/>
      <c r="I312"/>
      <c r="J312"/>
      <c r="K312"/>
      <c r="L312"/>
    </row>
    <row r="313" spans="1:12" x14ac:dyDescent="0.25">
      <c r="A313"/>
      <c r="B313"/>
      <c r="C313"/>
      <c r="D313"/>
      <c r="E313"/>
      <c r="F313"/>
      <c r="G313"/>
      <c r="H313"/>
      <c r="I313"/>
      <c r="J313"/>
      <c r="K313"/>
      <c r="L313"/>
    </row>
    <row r="314" spans="1:12" x14ac:dyDescent="0.25">
      <c r="A314"/>
      <c r="B314"/>
      <c r="C314"/>
      <c r="D314"/>
      <c r="E314"/>
      <c r="F314"/>
      <c r="G314"/>
      <c r="H314"/>
      <c r="I314"/>
      <c r="J314"/>
      <c r="K314"/>
      <c r="L314"/>
    </row>
  </sheetData>
  <mergeCells count="5">
    <mergeCell ref="A3:L3"/>
    <mergeCell ref="A5:L5"/>
    <mergeCell ref="D7:F7"/>
    <mergeCell ref="B7:B8"/>
    <mergeCell ref="C7:C8"/>
  </mergeCells>
  <pageMargins left="0.7" right="0.7" top="0.75" bottom="0.75" header="0.3" footer="0.3"/>
  <pageSetup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1E6A1-7FD1-478E-B738-76875355A082}">
  <dimension ref="A1:BW540"/>
  <sheetViews>
    <sheetView zoomScale="120" zoomScaleNormal="120" workbookViewId="0"/>
  </sheetViews>
  <sheetFormatPr defaultColWidth="9.140625" defaultRowHeight="15.75" x14ac:dyDescent="0.25"/>
  <cols>
    <col min="1" max="12" width="9.140625" style="4"/>
    <col min="13" max="13" width="9.140625" customWidth="1"/>
    <col min="76" max="16384" width="9.140625" style="4"/>
  </cols>
  <sheetData>
    <row r="1" spans="1:12" ht="15.75" customHeight="1" x14ac:dyDescent="0.3">
      <c r="A1" s="26" t="s">
        <v>31</v>
      </c>
      <c r="B1" s="27"/>
      <c r="C1" s="11" t="s">
        <v>23</v>
      </c>
      <c r="D1" s="27"/>
      <c r="E1" s="27"/>
      <c r="F1" s="27"/>
      <c r="G1" s="27"/>
      <c r="H1" s="27"/>
      <c r="I1" s="27"/>
      <c r="J1" s="27"/>
      <c r="K1" s="27"/>
      <c r="L1" s="28"/>
    </row>
    <row r="2" spans="1:12" ht="15.75" customHeight="1" x14ac:dyDescent="0.25">
      <c r="A2" s="32"/>
      <c r="B2" s="32"/>
      <c r="C2" s="32"/>
      <c r="D2" s="32"/>
      <c r="E2" s="32"/>
      <c r="F2" s="32"/>
      <c r="G2" s="32"/>
      <c r="H2" s="32"/>
      <c r="I2" s="31"/>
      <c r="J2" s="9"/>
      <c r="K2" s="9"/>
      <c r="L2" s="12"/>
    </row>
    <row r="3" spans="1:12" ht="15.75" customHeight="1" x14ac:dyDescent="0.25">
      <c r="A3" s="9" t="s">
        <v>157</v>
      </c>
      <c r="B3" s="9"/>
      <c r="C3" s="9"/>
      <c r="D3" s="9"/>
      <c r="E3" s="9"/>
      <c r="F3" s="9"/>
      <c r="G3" s="9"/>
      <c r="H3" s="9"/>
      <c r="I3" s="9"/>
      <c r="J3" s="9"/>
      <c r="K3" s="9"/>
      <c r="L3" s="12"/>
    </row>
    <row r="4" spans="1:12" ht="15.75" customHeight="1" x14ac:dyDescent="0.25">
      <c r="A4" s="32"/>
      <c r="B4" s="30" t="s">
        <v>125</v>
      </c>
      <c r="C4" s="30">
        <v>1</v>
      </c>
      <c r="D4" s="30">
        <v>2</v>
      </c>
      <c r="E4" s="30">
        <v>3</v>
      </c>
      <c r="F4" s="30">
        <v>4</v>
      </c>
      <c r="G4" s="30">
        <v>5</v>
      </c>
      <c r="H4" s="30">
        <v>6</v>
      </c>
      <c r="I4" s="30">
        <v>7</v>
      </c>
      <c r="J4" s="30">
        <v>8</v>
      </c>
      <c r="K4" s="30">
        <v>9</v>
      </c>
      <c r="L4" s="30">
        <v>10</v>
      </c>
    </row>
    <row r="5" spans="1:12" ht="15.75" customHeight="1" x14ac:dyDescent="0.25">
      <c r="A5" s="9"/>
      <c r="B5" s="30" t="s">
        <v>126</v>
      </c>
      <c r="C5" s="30">
        <v>20</v>
      </c>
      <c r="D5" s="30">
        <v>30</v>
      </c>
      <c r="E5" s="30">
        <v>60</v>
      </c>
      <c r="F5" s="30">
        <v>90</v>
      </c>
      <c r="G5" s="30">
        <v>110</v>
      </c>
      <c r="H5" s="30">
        <v>110</v>
      </c>
      <c r="I5" s="30">
        <v>130</v>
      </c>
      <c r="J5" s="30">
        <v>160</v>
      </c>
      <c r="K5" s="30">
        <v>240</v>
      </c>
      <c r="L5" s="30">
        <v>400</v>
      </c>
    </row>
    <row r="6" spans="1:12" ht="15.75" customHeight="1" x14ac:dyDescent="0.25">
      <c r="A6" s="9"/>
      <c r="B6" s="240"/>
      <c r="C6" s="240"/>
      <c r="D6" s="240"/>
      <c r="E6" s="9"/>
      <c r="F6" s="9"/>
      <c r="G6" s="9"/>
      <c r="H6" s="9"/>
      <c r="I6" s="9"/>
      <c r="J6" s="9"/>
      <c r="K6" s="9"/>
      <c r="L6" s="12"/>
    </row>
    <row r="7" spans="1:12" ht="15.75" customHeight="1" x14ac:dyDescent="0.25">
      <c r="A7" s="3" t="s">
        <v>45</v>
      </c>
      <c r="B7" s="3" t="s">
        <v>127</v>
      </c>
      <c r="C7" s="3"/>
      <c r="D7" s="3"/>
      <c r="E7" s="3"/>
      <c r="F7" s="3"/>
      <c r="G7" s="47"/>
      <c r="H7" s="47"/>
      <c r="I7" s="47"/>
      <c r="J7" s="47"/>
      <c r="K7" s="47"/>
      <c r="L7" s="48"/>
    </row>
    <row r="8" spans="1:12" ht="15.75" customHeight="1" x14ac:dyDescent="0.25">
      <c r="A8" s="11"/>
      <c r="B8" s="11" t="s">
        <v>46</v>
      </c>
      <c r="C8" s="11"/>
      <c r="D8" s="10"/>
      <c r="E8" s="10"/>
      <c r="F8" s="10"/>
      <c r="G8" s="10"/>
      <c r="H8" s="3"/>
      <c r="I8" s="3"/>
      <c r="J8" s="1"/>
      <c r="K8" s="47"/>
      <c r="L8" s="48"/>
    </row>
    <row r="9" spans="1:12" ht="15.75" customHeight="1" x14ac:dyDescent="0.25">
      <c r="A9"/>
      <c r="B9" s="188" t="s">
        <v>230</v>
      </c>
      <c r="C9" s="108">
        <f t="shared" ref="C9:L9" si="0">MIN(C5,100)</f>
        <v>20</v>
      </c>
      <c r="D9" s="108">
        <f t="shared" si="0"/>
        <v>30</v>
      </c>
      <c r="E9" s="108">
        <f t="shared" si="0"/>
        <v>60</v>
      </c>
      <c r="F9" s="108">
        <f t="shared" si="0"/>
        <v>90</v>
      </c>
      <c r="G9" s="108">
        <f t="shared" si="0"/>
        <v>100</v>
      </c>
      <c r="H9" s="108">
        <f t="shared" si="0"/>
        <v>100</v>
      </c>
      <c r="I9" s="108">
        <f t="shared" si="0"/>
        <v>100</v>
      </c>
      <c r="J9" s="108">
        <f t="shared" si="0"/>
        <v>100</v>
      </c>
      <c r="K9" s="108">
        <f t="shared" si="0"/>
        <v>100</v>
      </c>
      <c r="L9" s="108">
        <f t="shared" si="0"/>
        <v>100</v>
      </c>
    </row>
    <row r="10" spans="1:12" ht="15.75" customHeight="1" x14ac:dyDescent="0.25">
      <c r="A10" s="189"/>
      <c r="B10" s="190" t="s">
        <v>231</v>
      </c>
      <c r="C10" s="122">
        <f>AVERAGE(C9:L9)</f>
        <v>80</v>
      </c>
      <c r="D10"/>
    </row>
    <row r="11" spans="1:12" ht="15.75" customHeight="1" x14ac:dyDescent="0.25">
      <c r="A11"/>
      <c r="B11"/>
      <c r="C11"/>
      <c r="D11"/>
      <c r="E11"/>
      <c r="F11"/>
      <c r="G11"/>
      <c r="H11"/>
      <c r="I11"/>
      <c r="J11"/>
      <c r="K11"/>
      <c r="L11"/>
    </row>
    <row r="12" spans="1:12" ht="31.5" customHeight="1" x14ac:dyDescent="0.25">
      <c r="A12" s="225" t="s">
        <v>128</v>
      </c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</row>
    <row r="13" spans="1:12" ht="15.75" customHeight="1" x14ac:dyDescent="0.25">
      <c r="A13" s="82"/>
      <c r="B13" s="82"/>
      <c r="C13" s="82"/>
      <c r="D13" s="82"/>
      <c r="E13" s="82"/>
      <c r="F13" s="82"/>
      <c r="G13" s="82"/>
      <c r="H13" s="82"/>
      <c r="I13" s="82"/>
      <c r="J13" s="82"/>
      <c r="K13" s="82"/>
      <c r="L13" s="82"/>
    </row>
    <row r="14" spans="1:12" ht="15.75" customHeight="1" x14ac:dyDescent="0.25">
      <c r="A14" s="9"/>
      <c r="B14" s="33"/>
      <c r="C14" s="34"/>
      <c r="D14" s="35"/>
      <c r="E14" s="9"/>
      <c r="F14" s="9"/>
      <c r="G14" s="9"/>
      <c r="H14" s="9"/>
      <c r="I14" s="9"/>
      <c r="J14" s="9"/>
      <c r="K14" s="9"/>
      <c r="L14" s="12"/>
    </row>
    <row r="15" spans="1:12" ht="15.75" customHeight="1" x14ac:dyDescent="0.25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12"/>
    </row>
    <row r="16" spans="1:12" ht="15.75" customHeight="1" x14ac:dyDescent="0.25">
      <c r="A16" s="94" t="s">
        <v>158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12"/>
    </row>
    <row r="17" spans="1:15" ht="15.75" customHeight="1" x14ac:dyDescent="0.25">
      <c r="A17" s="9"/>
      <c r="B17" s="9"/>
      <c r="C17" s="9"/>
      <c r="D17" s="9"/>
      <c r="E17" s="9"/>
      <c r="F17" s="9"/>
      <c r="G17" s="9"/>
      <c r="H17" s="9"/>
      <c r="I17" s="9"/>
      <c r="J17" s="9"/>
      <c r="K17" s="36"/>
      <c r="L17" s="12"/>
    </row>
    <row r="18" spans="1:15" ht="15.75" customHeight="1" x14ac:dyDescent="0.25">
      <c r="A18" s="3" t="s">
        <v>0</v>
      </c>
      <c r="B18" s="3" t="s">
        <v>159</v>
      </c>
      <c r="C18" s="3"/>
      <c r="D18" s="3"/>
      <c r="E18" s="3"/>
      <c r="F18" s="3"/>
      <c r="G18" s="47"/>
      <c r="H18" s="47"/>
      <c r="I18" s="47"/>
      <c r="J18" s="47"/>
      <c r="K18" s="47"/>
      <c r="L18" s="48"/>
    </row>
    <row r="19" spans="1:15" ht="15.75" customHeight="1" x14ac:dyDescent="0.25">
      <c r="A19" s="11"/>
      <c r="B19" s="11" t="s">
        <v>46</v>
      </c>
      <c r="C19" s="11"/>
      <c r="D19" s="10"/>
      <c r="E19" s="10"/>
      <c r="F19" s="10"/>
      <c r="G19" s="10"/>
      <c r="H19" s="3"/>
      <c r="I19" s="3"/>
      <c r="J19" s="1"/>
      <c r="K19" s="47"/>
      <c r="L19" s="48"/>
    </row>
    <row r="20" spans="1:15" ht="15.75" customHeight="1" x14ac:dyDescent="0.25">
      <c r="A20"/>
      <c r="B20"/>
      <c r="C20"/>
      <c r="D20"/>
      <c r="E20"/>
      <c r="F20"/>
      <c r="G20"/>
      <c r="H20"/>
      <c r="I20"/>
      <c r="J20"/>
      <c r="K20"/>
      <c r="L20"/>
    </row>
    <row r="21" spans="1:15" ht="15.75" customHeight="1" x14ac:dyDescent="0.25">
      <c r="A21"/>
      <c r="B21"/>
      <c r="C21"/>
      <c r="D21"/>
      <c r="E21"/>
      <c r="F21"/>
      <c r="G21"/>
      <c r="H21"/>
      <c r="I21"/>
      <c r="J21"/>
      <c r="K21"/>
      <c r="L21"/>
    </row>
    <row r="22" spans="1:15" ht="15.75" customHeight="1" x14ac:dyDescent="0.25">
      <c r="A22"/>
      <c r="B22"/>
      <c r="C22"/>
      <c r="D22"/>
      <c r="E22"/>
      <c r="F22"/>
      <c r="G22"/>
      <c r="H22"/>
      <c r="I22"/>
      <c r="J22"/>
      <c r="K22"/>
      <c r="L22"/>
    </row>
    <row r="23" spans="1:15" ht="15.75" customHeight="1" x14ac:dyDescent="0.25">
      <c r="A23"/>
      <c r="B23" s="122" t="s">
        <v>232</v>
      </c>
      <c r="C23" s="122">
        <f>SUM(G5:J5)/10</f>
        <v>51</v>
      </c>
      <c r="D23" s="122"/>
      <c r="E23" s="122"/>
      <c r="F23" s="122" t="s">
        <v>233</v>
      </c>
      <c r="G23" s="122">
        <f>(110-100)*(COUNTIF($C$5:$L$5,"&gt;100")/10)</f>
        <v>6</v>
      </c>
      <c r="H23" s="108"/>
      <c r="I23"/>
      <c r="J23"/>
      <c r="K23"/>
      <c r="L23"/>
    </row>
    <row r="24" spans="1:15" ht="15.75" customHeight="1" x14ac:dyDescent="0.25">
      <c r="A24"/>
      <c r="B24" s="122" t="s">
        <v>234</v>
      </c>
      <c r="C24" s="122">
        <f>200*(10-COUNTIF($C$5:$L$5,"&lt;200"))/10</f>
        <v>40</v>
      </c>
      <c r="D24" s="122"/>
      <c r="E24" s="122"/>
      <c r="F24" s="122" t="s">
        <v>235</v>
      </c>
      <c r="G24" s="122">
        <f>(130-110)*(COUNTIF($C$5:$L$5,"&gt;110")/10)</f>
        <v>8</v>
      </c>
      <c r="H24" s="108"/>
      <c r="I24"/>
      <c r="J24"/>
      <c r="K24"/>
      <c r="L24"/>
    </row>
    <row r="25" spans="1:15" ht="15.75" customHeight="1" x14ac:dyDescent="0.25">
      <c r="A25"/>
      <c r="B25" s="122" t="s">
        <v>236</v>
      </c>
      <c r="C25" s="122">
        <f>100*(10-COUNTIF($C$5:$L$5,"&lt;100"))/10</f>
        <v>60</v>
      </c>
      <c r="D25" s="122"/>
      <c r="E25" s="122"/>
      <c r="F25" s="122" t="s">
        <v>237</v>
      </c>
      <c r="G25" s="122">
        <f>(160-130)*(COUNTIF($C$5:$L$5,"&gt;130")/10)</f>
        <v>9</v>
      </c>
      <c r="H25" s="108"/>
      <c r="I25"/>
      <c r="J25"/>
      <c r="K25"/>
      <c r="L25"/>
    </row>
    <row r="26" spans="1:15" ht="15.75" customHeight="1" x14ac:dyDescent="0.25">
      <c r="A26"/>
      <c r="B26" s="119"/>
      <c r="C26" s="122"/>
      <c r="D26" s="122"/>
      <c r="E26" s="122"/>
      <c r="F26" s="122" t="s">
        <v>238</v>
      </c>
      <c r="G26" s="122">
        <f>(200-160)*(COUNTIF($C$5:$L$5,"&gt;160")/10)</f>
        <v>8</v>
      </c>
      <c r="H26" s="108"/>
      <c r="I26"/>
      <c r="J26"/>
      <c r="K26"/>
      <c r="L26"/>
    </row>
    <row r="27" spans="1:15" ht="15.75" customHeight="1" x14ac:dyDescent="0.25">
      <c r="A27"/>
      <c r="B27" s="5"/>
      <c r="C27" s="170"/>
      <c r="D27" s="107"/>
      <c r="E27" s="107"/>
      <c r="F27" s="107"/>
      <c r="G27" s="170"/>
      <c r="H27" s="108"/>
      <c r="I27"/>
      <c r="J27"/>
      <c r="K27"/>
      <c r="L27"/>
    </row>
    <row r="28" spans="1:15" ht="15.75" customHeight="1" x14ac:dyDescent="0.25">
      <c r="A28"/>
      <c r="B28"/>
      <c r="C28"/>
      <c r="D28"/>
      <c r="E28"/>
      <c r="F28"/>
      <c r="G28"/>
      <c r="H28"/>
      <c r="I28"/>
      <c r="J28"/>
      <c r="K28"/>
      <c r="L28"/>
    </row>
    <row r="29" spans="1:15" ht="15.75" customHeight="1" x14ac:dyDescent="0.25">
      <c r="A29" s="3" t="s">
        <v>2</v>
      </c>
      <c r="B29" s="3" t="s">
        <v>129</v>
      </c>
      <c r="C29" s="3"/>
      <c r="D29" s="3"/>
      <c r="E29" s="3"/>
      <c r="F29" s="3"/>
      <c r="G29" s="47"/>
      <c r="H29" s="47"/>
      <c r="I29" s="47"/>
      <c r="J29" s="47"/>
      <c r="K29" s="47"/>
      <c r="L29" s="48"/>
    </row>
    <row r="30" spans="1:15" ht="15.75" customHeight="1" x14ac:dyDescent="0.25">
      <c r="A30" s="11"/>
      <c r="B30" s="11" t="s">
        <v>46</v>
      </c>
      <c r="C30" s="11"/>
      <c r="D30" s="10"/>
      <c r="E30" s="10"/>
      <c r="F30" s="10"/>
      <c r="G30" s="10"/>
      <c r="H30" s="3"/>
      <c r="I30" s="3"/>
      <c r="J30" s="1"/>
      <c r="K30" s="47"/>
      <c r="L30" s="48"/>
    </row>
    <row r="31" spans="1:15" ht="15.75" customHeight="1" x14ac:dyDescent="0.25">
      <c r="A31"/>
      <c r="B31" s="191" t="s">
        <v>181</v>
      </c>
      <c r="C31" s="191" t="s">
        <v>184</v>
      </c>
      <c r="D31" s="107"/>
      <c r="E31" s="192" t="s">
        <v>239</v>
      </c>
      <c r="F31" s="107">
        <v>1</v>
      </c>
      <c r="G31" s="107">
        <v>2</v>
      </c>
      <c r="H31" s="107">
        <v>3</v>
      </c>
      <c r="I31" s="107">
        <v>4</v>
      </c>
      <c r="J31" s="107">
        <v>5</v>
      </c>
      <c r="K31" s="107">
        <v>6</v>
      </c>
      <c r="L31" s="107">
        <v>7</v>
      </c>
      <c r="M31" s="107">
        <v>8</v>
      </c>
      <c r="N31" s="107">
        <v>9</v>
      </c>
      <c r="O31" s="107">
        <v>10</v>
      </c>
    </row>
    <row r="32" spans="1:15" ht="15.75" customHeight="1" x14ac:dyDescent="0.25">
      <c r="A32"/>
      <c r="B32" s="107">
        <v>100</v>
      </c>
      <c r="C32" s="202">
        <f>E32/E$32</f>
        <v>1</v>
      </c>
      <c r="D32" s="107"/>
      <c r="E32" s="107">
        <f>AVERAGE(F32:O32)</f>
        <v>80</v>
      </c>
      <c r="F32" s="107">
        <f>MIN(C$5,$B32)</f>
        <v>20</v>
      </c>
      <c r="G32" s="107">
        <f t="shared" ref="G32:O36" si="1">MIN(D$5,$B32)</f>
        <v>30</v>
      </c>
      <c r="H32" s="107">
        <f t="shared" si="1"/>
        <v>60</v>
      </c>
      <c r="I32" s="107">
        <f t="shared" si="1"/>
        <v>90</v>
      </c>
      <c r="J32" s="107">
        <f t="shared" si="1"/>
        <v>100</v>
      </c>
      <c r="K32" s="107">
        <f t="shared" si="1"/>
        <v>100</v>
      </c>
      <c r="L32" s="107">
        <f t="shared" si="1"/>
        <v>100</v>
      </c>
      <c r="M32" s="107">
        <f t="shared" si="1"/>
        <v>100</v>
      </c>
      <c r="N32" s="107">
        <f t="shared" si="1"/>
        <v>100</v>
      </c>
      <c r="O32" s="107">
        <f t="shared" si="1"/>
        <v>100</v>
      </c>
    </row>
    <row r="33" spans="1:15" ht="15.75" customHeight="1" x14ac:dyDescent="0.25">
      <c r="A33"/>
      <c r="B33" s="107">
        <v>110</v>
      </c>
      <c r="C33" s="202">
        <f>E33/E$32</f>
        <v>1.075</v>
      </c>
      <c r="D33"/>
      <c r="E33" s="107">
        <f>AVERAGE(F33:O33)</f>
        <v>86</v>
      </c>
      <c r="F33" s="107">
        <f>MIN(C$5,$B33)</f>
        <v>20</v>
      </c>
      <c r="G33" s="107">
        <f t="shared" si="1"/>
        <v>30</v>
      </c>
      <c r="H33" s="107">
        <f t="shared" si="1"/>
        <v>60</v>
      </c>
      <c r="I33" s="107">
        <f t="shared" si="1"/>
        <v>90</v>
      </c>
      <c r="J33" s="107">
        <f t="shared" si="1"/>
        <v>110</v>
      </c>
      <c r="K33" s="107">
        <f t="shared" si="1"/>
        <v>110</v>
      </c>
      <c r="L33" s="107">
        <f t="shared" si="1"/>
        <v>110</v>
      </c>
      <c r="M33" s="107">
        <f t="shared" si="1"/>
        <v>110</v>
      </c>
      <c r="N33" s="107">
        <f t="shared" si="1"/>
        <v>110</v>
      </c>
      <c r="O33" s="107">
        <f t="shared" si="1"/>
        <v>110</v>
      </c>
    </row>
    <row r="34" spans="1:15" ht="15.75" customHeight="1" x14ac:dyDescent="0.25">
      <c r="A34"/>
      <c r="B34" s="107">
        <v>130</v>
      </c>
      <c r="C34" s="202">
        <f>E34/E$32</f>
        <v>1.175</v>
      </c>
      <c r="D34"/>
      <c r="E34" s="107">
        <f>AVERAGE(F34:O34)</f>
        <v>94</v>
      </c>
      <c r="F34" s="107">
        <f t="shared" ref="F34:F36" si="2">MIN(C$5,$B34)</f>
        <v>20</v>
      </c>
      <c r="G34" s="107">
        <f t="shared" si="1"/>
        <v>30</v>
      </c>
      <c r="H34" s="107">
        <f t="shared" si="1"/>
        <v>60</v>
      </c>
      <c r="I34" s="107">
        <f t="shared" si="1"/>
        <v>90</v>
      </c>
      <c r="J34" s="107">
        <f t="shared" si="1"/>
        <v>110</v>
      </c>
      <c r="K34" s="107">
        <f t="shared" si="1"/>
        <v>110</v>
      </c>
      <c r="L34" s="107">
        <f t="shared" si="1"/>
        <v>130</v>
      </c>
      <c r="M34" s="107">
        <f t="shared" si="1"/>
        <v>130</v>
      </c>
      <c r="N34" s="107">
        <f t="shared" si="1"/>
        <v>130</v>
      </c>
      <c r="O34" s="107">
        <f t="shared" si="1"/>
        <v>130</v>
      </c>
    </row>
    <row r="35" spans="1:15" ht="15.75" customHeight="1" x14ac:dyDescent="0.25">
      <c r="A35"/>
      <c r="B35" s="107">
        <v>160</v>
      </c>
      <c r="C35" s="202">
        <f>E35/E$32</f>
        <v>1.2875000000000001</v>
      </c>
      <c r="D35"/>
      <c r="E35" s="107">
        <f>AVERAGE(F35:O35)</f>
        <v>103</v>
      </c>
      <c r="F35" s="107">
        <f t="shared" si="2"/>
        <v>20</v>
      </c>
      <c r="G35" s="107">
        <f t="shared" si="1"/>
        <v>30</v>
      </c>
      <c r="H35" s="107">
        <f t="shared" si="1"/>
        <v>60</v>
      </c>
      <c r="I35" s="107">
        <f t="shared" si="1"/>
        <v>90</v>
      </c>
      <c r="J35" s="107">
        <f t="shared" si="1"/>
        <v>110</v>
      </c>
      <c r="K35" s="107">
        <f t="shared" si="1"/>
        <v>110</v>
      </c>
      <c r="L35" s="107">
        <f t="shared" si="1"/>
        <v>130</v>
      </c>
      <c r="M35" s="107">
        <f t="shared" si="1"/>
        <v>160</v>
      </c>
      <c r="N35" s="107">
        <f t="shared" si="1"/>
        <v>160</v>
      </c>
      <c r="O35" s="107">
        <f t="shared" si="1"/>
        <v>160</v>
      </c>
    </row>
    <row r="36" spans="1:15" ht="15.75" customHeight="1" x14ac:dyDescent="0.25">
      <c r="A36"/>
      <c r="B36" s="107">
        <v>200</v>
      </c>
      <c r="C36" s="202">
        <f>E36/E$32</f>
        <v>1.3875</v>
      </c>
      <c r="D36"/>
      <c r="E36" s="107">
        <f>AVERAGE(F36:O36)</f>
        <v>111</v>
      </c>
      <c r="F36" s="107">
        <f t="shared" si="2"/>
        <v>20</v>
      </c>
      <c r="G36" s="107">
        <f t="shared" si="1"/>
        <v>30</v>
      </c>
      <c r="H36" s="107">
        <f t="shared" si="1"/>
        <v>60</v>
      </c>
      <c r="I36" s="107">
        <f t="shared" si="1"/>
        <v>90</v>
      </c>
      <c r="J36" s="107">
        <f t="shared" si="1"/>
        <v>110</v>
      </c>
      <c r="K36" s="107">
        <f t="shared" si="1"/>
        <v>110</v>
      </c>
      <c r="L36" s="107">
        <f t="shared" si="1"/>
        <v>130</v>
      </c>
      <c r="M36" s="107">
        <f t="shared" si="1"/>
        <v>160</v>
      </c>
      <c r="N36" s="107">
        <f t="shared" si="1"/>
        <v>200</v>
      </c>
      <c r="O36" s="107">
        <f t="shared" si="1"/>
        <v>200</v>
      </c>
    </row>
    <row r="37" spans="1:15" ht="15.75" customHeight="1" x14ac:dyDescent="0.25">
      <c r="A37"/>
      <c r="B37"/>
      <c r="C37"/>
      <c r="D37"/>
      <c r="E37"/>
      <c r="F37"/>
      <c r="G37"/>
      <c r="H37"/>
      <c r="I37"/>
      <c r="J37"/>
      <c r="K37"/>
      <c r="L37"/>
    </row>
    <row r="38" spans="1:15" ht="15.75" customHeight="1" x14ac:dyDescent="0.25">
      <c r="A38" s="3" t="s">
        <v>3</v>
      </c>
      <c r="B38" s="3" t="s">
        <v>130</v>
      </c>
      <c r="C38" s="3"/>
      <c r="D38" s="3"/>
      <c r="E38" s="3"/>
      <c r="F38" s="3"/>
      <c r="G38" s="47"/>
      <c r="H38" s="47"/>
      <c r="I38" s="47"/>
      <c r="J38" s="47"/>
      <c r="K38" s="47"/>
      <c r="L38" s="48"/>
    </row>
    <row r="39" spans="1:15" ht="15.75" customHeight="1" x14ac:dyDescent="0.25">
      <c r="A39" s="11"/>
      <c r="B39" s="11" t="s">
        <v>46</v>
      </c>
      <c r="C39" s="11"/>
      <c r="D39" s="10"/>
      <c r="E39" s="10"/>
      <c r="F39" s="10"/>
      <c r="G39" s="10"/>
      <c r="H39" s="3"/>
      <c r="I39" s="3"/>
      <c r="J39" s="1"/>
      <c r="K39" s="47"/>
      <c r="L39" s="48"/>
    </row>
    <row r="40" spans="1:15" x14ac:dyDescent="0.25">
      <c r="A40"/>
      <c r="B40"/>
      <c r="C40"/>
      <c r="D40"/>
      <c r="E40"/>
      <c r="F40"/>
      <c r="G40"/>
      <c r="H40"/>
      <c r="I40"/>
      <c r="J40"/>
      <c r="K40"/>
      <c r="L40"/>
    </row>
    <row r="41" spans="1:15" ht="15.75" customHeight="1" x14ac:dyDescent="0.25">
      <c r="A41"/>
      <c r="B41" s="191" t="s">
        <v>240</v>
      </c>
      <c r="C41" s="191" t="s">
        <v>241</v>
      </c>
      <c r="D41" s="137"/>
      <c r="E41" s="107"/>
      <c r="F41" s="107"/>
      <c r="G41" s="107"/>
      <c r="H41" s="107"/>
      <c r="I41" s="107"/>
      <c r="J41"/>
      <c r="K41"/>
      <c r="L41"/>
    </row>
    <row r="42" spans="1:15" ht="15.75" customHeight="1" x14ac:dyDescent="0.25">
      <c r="A42"/>
      <c r="B42" s="107">
        <f>B32</f>
        <v>100</v>
      </c>
      <c r="C42" s="107">
        <f>B33</f>
        <v>110</v>
      </c>
      <c r="D42" s="142">
        <f>(C33-C32)/(C42-B42)</f>
        <v>7.4999999999999954E-3</v>
      </c>
      <c r="E42" s="122"/>
      <c r="F42" s="107"/>
      <c r="G42" s="107"/>
      <c r="H42" s="107"/>
      <c r="I42" s="107"/>
      <c r="J42"/>
      <c r="K42"/>
      <c r="L42"/>
    </row>
    <row r="43" spans="1:15" ht="15.75" customHeight="1" x14ac:dyDescent="0.25">
      <c r="A43"/>
      <c r="B43" s="107">
        <f t="shared" ref="B43:B45" si="3">B33</f>
        <v>110</v>
      </c>
      <c r="C43" s="107">
        <f t="shared" ref="C43:C45" si="4">B34</f>
        <v>130</v>
      </c>
      <c r="D43" s="142">
        <f t="shared" ref="D43:D45" si="5">(C34-C33)/(C43-B43)</f>
        <v>5.0000000000000044E-3</v>
      </c>
      <c r="E43" s="122" t="b">
        <f>D43&lt;D42</f>
        <v>1</v>
      </c>
      <c r="F43" s="107"/>
      <c r="G43" s="107"/>
      <c r="H43" s="107"/>
      <c r="I43" s="107"/>
      <c r="J43"/>
      <c r="K43"/>
      <c r="L43"/>
    </row>
    <row r="44" spans="1:15" ht="15.75" customHeight="1" x14ac:dyDescent="0.25">
      <c r="A44"/>
      <c r="B44" s="107">
        <f t="shared" si="3"/>
        <v>130</v>
      </c>
      <c r="C44" s="107">
        <f t="shared" si="4"/>
        <v>160</v>
      </c>
      <c r="D44" s="142">
        <f t="shared" si="5"/>
        <v>3.7500000000000016E-3</v>
      </c>
      <c r="E44" s="122" t="b">
        <f t="shared" ref="E44:E45" si="6">D44&lt;D43</f>
        <v>1</v>
      </c>
      <c r="F44" s="107"/>
      <c r="G44" s="107"/>
      <c r="H44" s="107"/>
      <c r="I44" s="107"/>
      <c r="J44"/>
      <c r="K44"/>
      <c r="L44"/>
    </row>
    <row r="45" spans="1:15" ht="15.75" customHeight="1" x14ac:dyDescent="0.25">
      <c r="A45"/>
      <c r="B45" s="107">
        <f t="shared" si="3"/>
        <v>160</v>
      </c>
      <c r="C45" s="107">
        <f t="shared" si="4"/>
        <v>200</v>
      </c>
      <c r="D45" s="142">
        <f t="shared" si="5"/>
        <v>2.4999999999999966E-3</v>
      </c>
      <c r="E45" s="122" t="b">
        <f t="shared" si="6"/>
        <v>1</v>
      </c>
      <c r="F45" s="107"/>
      <c r="G45" s="107"/>
      <c r="H45" s="107"/>
      <c r="I45" s="107"/>
      <c r="J45"/>
      <c r="K45"/>
      <c r="L45"/>
    </row>
    <row r="46" spans="1:15" ht="15.75" customHeight="1" x14ac:dyDescent="0.25">
      <c r="A46"/>
      <c r="B46" s="107"/>
      <c r="C46" s="107"/>
      <c r="D46" s="107"/>
      <c r="E46" s="107"/>
      <c r="F46" s="107"/>
      <c r="G46" s="107"/>
      <c r="H46" s="107"/>
      <c r="I46" s="107"/>
      <c r="J46"/>
      <c r="K46"/>
      <c r="L46"/>
    </row>
    <row r="47" spans="1:15" ht="15.75" customHeight="1" x14ac:dyDescent="0.25">
      <c r="A47"/>
      <c r="B47" s="193" t="s">
        <v>254</v>
      </c>
      <c r="C47" s="137"/>
      <c r="D47" s="137"/>
      <c r="E47" s="137"/>
      <c r="F47" s="137"/>
      <c r="G47" s="137"/>
      <c r="H47" s="137"/>
      <c r="I47" s="137"/>
      <c r="J47"/>
      <c r="K47"/>
      <c r="L47"/>
    </row>
    <row r="48" spans="1:15" ht="15.75" customHeight="1" x14ac:dyDescent="0.25">
      <c r="A48"/>
      <c r="B48"/>
      <c r="C48"/>
      <c r="D48"/>
      <c r="E48"/>
      <c r="F48"/>
      <c r="G48"/>
      <c r="H48"/>
      <c r="I48"/>
      <c r="J48"/>
      <c r="K48"/>
      <c r="L48"/>
    </row>
    <row r="49" spans="1:12" ht="15.75" customHeight="1" x14ac:dyDescent="0.25">
      <c r="A49"/>
      <c r="B49"/>
      <c r="C49"/>
      <c r="D49"/>
      <c r="E49"/>
      <c r="F49"/>
      <c r="G49"/>
      <c r="H49"/>
      <c r="I49"/>
      <c r="J49"/>
      <c r="K49"/>
      <c r="L49"/>
    </row>
    <row r="50" spans="1:12" ht="15.75" customHeight="1" x14ac:dyDescent="0.25">
      <c r="A50"/>
      <c r="B50"/>
      <c r="C50"/>
      <c r="D50"/>
      <c r="E50"/>
      <c r="F50"/>
      <c r="G50"/>
      <c r="H50"/>
      <c r="I50"/>
      <c r="J50"/>
      <c r="K50"/>
      <c r="L50"/>
    </row>
    <row r="51" spans="1:12" ht="15.75" customHeight="1" x14ac:dyDescent="0.25">
      <c r="A51"/>
      <c r="B51"/>
      <c r="C51"/>
      <c r="D51"/>
      <c r="E51"/>
      <c r="F51"/>
      <c r="G51"/>
      <c r="H51"/>
      <c r="I51"/>
      <c r="J51"/>
      <c r="K51"/>
      <c r="L51"/>
    </row>
    <row r="52" spans="1:12" ht="15.75" customHeight="1" x14ac:dyDescent="0.25">
      <c r="A52"/>
      <c r="B52"/>
      <c r="C52"/>
      <c r="D52"/>
      <c r="E52"/>
      <c r="F52"/>
      <c r="G52"/>
      <c r="H52"/>
      <c r="I52"/>
      <c r="J52"/>
      <c r="K52"/>
      <c r="L52"/>
    </row>
    <row r="53" spans="1:12" ht="15.75" customHeight="1" x14ac:dyDescent="0.25">
      <c r="A53"/>
      <c r="B53"/>
      <c r="C53"/>
      <c r="D53"/>
      <c r="E53"/>
      <c r="F53"/>
      <c r="G53"/>
      <c r="H53"/>
      <c r="I53"/>
      <c r="J53"/>
      <c r="K53"/>
      <c r="L53"/>
    </row>
    <row r="54" spans="1:12" ht="15.75" customHeight="1" x14ac:dyDescent="0.25">
      <c r="A54"/>
      <c r="B54"/>
      <c r="C54"/>
      <c r="D54"/>
      <c r="E54"/>
      <c r="F54"/>
      <c r="G54"/>
      <c r="H54"/>
      <c r="I54"/>
      <c r="J54"/>
      <c r="K54"/>
      <c r="L54"/>
    </row>
    <row r="55" spans="1:12" ht="15.75" customHeight="1" x14ac:dyDescent="0.25">
      <c r="A55"/>
      <c r="B55"/>
      <c r="C55"/>
      <c r="D55"/>
      <c r="E55"/>
      <c r="F55"/>
      <c r="G55"/>
      <c r="H55"/>
      <c r="I55"/>
      <c r="J55"/>
      <c r="K55"/>
      <c r="L55"/>
    </row>
    <row r="56" spans="1:12" ht="15.75" customHeight="1" x14ac:dyDescent="0.25">
      <c r="A56"/>
      <c r="B56"/>
      <c r="C56"/>
      <c r="D56"/>
      <c r="E56"/>
      <c r="F56"/>
      <c r="G56"/>
      <c r="H56"/>
      <c r="I56"/>
      <c r="J56"/>
      <c r="K56"/>
      <c r="L56"/>
    </row>
    <row r="57" spans="1:12" ht="15.75" customHeight="1" x14ac:dyDescent="0.25">
      <c r="A57"/>
      <c r="B57"/>
      <c r="C57"/>
      <c r="D57"/>
      <c r="E57"/>
      <c r="F57"/>
      <c r="G57"/>
      <c r="H57"/>
      <c r="I57"/>
      <c r="J57"/>
      <c r="K57"/>
      <c r="L57"/>
    </row>
    <row r="58" spans="1:12" ht="15.75" customHeight="1" x14ac:dyDescent="0.25">
      <c r="A58"/>
      <c r="B58"/>
      <c r="C58"/>
      <c r="D58"/>
      <c r="E58"/>
      <c r="F58"/>
      <c r="G58"/>
      <c r="H58"/>
      <c r="I58"/>
      <c r="J58"/>
      <c r="K58"/>
      <c r="L58"/>
    </row>
    <row r="59" spans="1:12" ht="15.75" customHeight="1" x14ac:dyDescent="0.25">
      <c r="A59"/>
      <c r="B59"/>
      <c r="C59"/>
      <c r="D59"/>
      <c r="E59"/>
      <c r="F59"/>
      <c r="G59"/>
      <c r="H59"/>
      <c r="I59"/>
      <c r="J59"/>
      <c r="K59"/>
      <c r="L59"/>
    </row>
    <row r="60" spans="1:12" x14ac:dyDescent="0.25">
      <c r="A60"/>
      <c r="B60"/>
      <c r="C60"/>
      <c r="D60"/>
      <c r="E60"/>
      <c r="F60"/>
      <c r="G60"/>
      <c r="H60"/>
      <c r="I60"/>
      <c r="J60"/>
      <c r="K60"/>
      <c r="L60"/>
    </row>
    <row r="61" spans="1:12" x14ac:dyDescent="0.25">
      <c r="A61"/>
      <c r="B61"/>
      <c r="C61"/>
      <c r="D61"/>
      <c r="E61"/>
      <c r="F61"/>
      <c r="G61"/>
      <c r="H61"/>
      <c r="I61"/>
      <c r="J61"/>
      <c r="K61"/>
      <c r="L61"/>
    </row>
    <row r="62" spans="1:12" x14ac:dyDescent="0.25">
      <c r="A62"/>
      <c r="B62"/>
      <c r="C62"/>
      <c r="D62"/>
      <c r="E62"/>
      <c r="F62"/>
      <c r="G62"/>
      <c r="H62"/>
      <c r="I62"/>
      <c r="J62"/>
      <c r="K62"/>
      <c r="L62"/>
    </row>
    <row r="63" spans="1:12" x14ac:dyDescent="0.25">
      <c r="A63"/>
      <c r="B63"/>
      <c r="C63"/>
      <c r="D63"/>
      <c r="E63"/>
      <c r="F63"/>
      <c r="G63"/>
      <c r="H63"/>
      <c r="I63"/>
      <c r="J63"/>
      <c r="K63"/>
      <c r="L63"/>
    </row>
    <row r="64" spans="1:12" x14ac:dyDescent="0.25">
      <c r="A64"/>
      <c r="B64"/>
      <c r="C64"/>
      <c r="D64"/>
      <c r="E64"/>
      <c r="F64"/>
      <c r="G64"/>
      <c r="H64"/>
      <c r="I64"/>
      <c r="J64"/>
      <c r="K64"/>
      <c r="L64"/>
    </row>
    <row r="65" spans="1:12" x14ac:dyDescent="0.25">
      <c r="A65"/>
      <c r="B65"/>
      <c r="C65"/>
      <c r="D65"/>
      <c r="E65"/>
      <c r="F65"/>
      <c r="G65"/>
      <c r="H65"/>
      <c r="I65"/>
      <c r="J65"/>
      <c r="K65"/>
      <c r="L65"/>
    </row>
    <row r="66" spans="1:12" x14ac:dyDescent="0.25">
      <c r="A66"/>
      <c r="B66"/>
      <c r="C66"/>
      <c r="D66"/>
      <c r="E66"/>
      <c r="F66"/>
      <c r="G66"/>
      <c r="H66"/>
      <c r="I66"/>
      <c r="J66"/>
      <c r="K66"/>
      <c r="L66"/>
    </row>
    <row r="67" spans="1:12" x14ac:dyDescent="0.25">
      <c r="A67"/>
      <c r="B67"/>
      <c r="C67"/>
      <c r="D67"/>
      <c r="E67"/>
      <c r="F67"/>
      <c r="G67"/>
      <c r="H67"/>
      <c r="I67"/>
      <c r="J67"/>
      <c r="K67"/>
      <c r="L67"/>
    </row>
    <row r="68" spans="1:12" x14ac:dyDescent="0.25">
      <c r="A68"/>
      <c r="B68"/>
      <c r="C68"/>
      <c r="D68"/>
      <c r="E68"/>
      <c r="F68"/>
      <c r="G68"/>
      <c r="H68"/>
      <c r="I68"/>
      <c r="J68"/>
      <c r="K68"/>
      <c r="L68"/>
    </row>
    <row r="69" spans="1:12" x14ac:dyDescent="0.25">
      <c r="A69"/>
      <c r="B69"/>
      <c r="C69"/>
      <c r="D69"/>
      <c r="E69"/>
      <c r="F69"/>
      <c r="G69"/>
      <c r="H69"/>
      <c r="I69"/>
      <c r="J69"/>
      <c r="K69"/>
      <c r="L69"/>
    </row>
    <row r="70" spans="1:12" x14ac:dyDescent="0.25">
      <c r="A70"/>
      <c r="B70"/>
      <c r="C70"/>
      <c r="D70"/>
      <c r="E70"/>
      <c r="F70"/>
      <c r="G70"/>
      <c r="H70"/>
      <c r="I70"/>
      <c r="J70"/>
      <c r="K70"/>
      <c r="L70"/>
    </row>
    <row r="71" spans="1:12" x14ac:dyDescent="0.25">
      <c r="A71"/>
      <c r="B71"/>
      <c r="C71"/>
      <c r="D71"/>
      <c r="E71"/>
      <c r="F71"/>
      <c r="G71"/>
      <c r="H71"/>
      <c r="I71"/>
      <c r="J71"/>
      <c r="K71"/>
      <c r="L71"/>
    </row>
    <row r="72" spans="1:12" x14ac:dyDescent="0.25">
      <c r="A72"/>
      <c r="B72"/>
      <c r="C72"/>
      <c r="D72"/>
      <c r="E72"/>
      <c r="F72"/>
      <c r="G72"/>
      <c r="H72"/>
      <c r="I72"/>
      <c r="J72"/>
      <c r="K72"/>
      <c r="L72"/>
    </row>
    <row r="73" spans="1:12" x14ac:dyDescent="0.25">
      <c r="A73"/>
      <c r="B73"/>
      <c r="C73"/>
      <c r="D73"/>
      <c r="E73"/>
      <c r="F73"/>
      <c r="G73"/>
      <c r="H73"/>
      <c r="I73"/>
      <c r="J73"/>
      <c r="K73"/>
      <c r="L73"/>
    </row>
    <row r="74" spans="1:12" x14ac:dyDescent="0.25">
      <c r="A74"/>
      <c r="B74"/>
      <c r="C74"/>
      <c r="D74"/>
      <c r="E74"/>
      <c r="F74"/>
      <c r="G74"/>
      <c r="H74"/>
      <c r="I74"/>
      <c r="J74"/>
      <c r="K74"/>
      <c r="L74"/>
    </row>
    <row r="75" spans="1:12" x14ac:dyDescent="0.25">
      <c r="A75"/>
      <c r="B75"/>
      <c r="C75"/>
      <c r="D75"/>
      <c r="E75"/>
      <c r="F75"/>
      <c r="G75"/>
      <c r="H75"/>
      <c r="I75"/>
      <c r="J75"/>
      <c r="K75"/>
      <c r="L75"/>
    </row>
    <row r="76" spans="1:12" x14ac:dyDescent="0.25">
      <c r="A76"/>
      <c r="B76"/>
      <c r="C76"/>
      <c r="D76"/>
      <c r="E76"/>
      <c r="F76"/>
      <c r="G76"/>
      <c r="H76"/>
      <c r="I76"/>
      <c r="J76"/>
      <c r="K76"/>
      <c r="L76"/>
    </row>
    <row r="77" spans="1:12" x14ac:dyDescent="0.25">
      <c r="A77"/>
      <c r="B77"/>
      <c r="C77"/>
      <c r="D77"/>
      <c r="E77"/>
      <c r="F77"/>
      <c r="G77"/>
      <c r="H77"/>
      <c r="I77"/>
      <c r="J77"/>
      <c r="K77"/>
      <c r="L77"/>
    </row>
    <row r="78" spans="1:12" x14ac:dyDescent="0.25">
      <c r="A78"/>
      <c r="B78"/>
      <c r="C78"/>
      <c r="D78"/>
      <c r="E78"/>
      <c r="F78"/>
      <c r="G78"/>
      <c r="H78"/>
      <c r="I78"/>
      <c r="J78"/>
      <c r="K78"/>
      <c r="L78"/>
    </row>
    <row r="79" spans="1:12" x14ac:dyDescent="0.25">
      <c r="A79"/>
      <c r="B79"/>
      <c r="C79"/>
      <c r="D79"/>
      <c r="E79"/>
      <c r="F79"/>
      <c r="G79"/>
      <c r="H79"/>
      <c r="I79"/>
      <c r="J79"/>
      <c r="K79"/>
      <c r="L79"/>
    </row>
    <row r="80" spans="1:12" x14ac:dyDescent="0.25">
      <c r="A80"/>
      <c r="B80"/>
      <c r="C80"/>
      <c r="D80"/>
      <c r="E80"/>
      <c r="F80"/>
      <c r="G80"/>
      <c r="H80"/>
      <c r="I80"/>
      <c r="J80"/>
      <c r="K80"/>
      <c r="L80"/>
    </row>
    <row r="81" spans="1:12" x14ac:dyDescent="0.25">
      <c r="A81"/>
      <c r="B81"/>
      <c r="C81"/>
      <c r="D81"/>
      <c r="E81"/>
      <c r="F81"/>
      <c r="G81"/>
      <c r="H81"/>
      <c r="I81"/>
      <c r="J81"/>
      <c r="K81"/>
      <c r="L81"/>
    </row>
    <row r="82" spans="1:12" x14ac:dyDescent="0.25">
      <c r="A82"/>
      <c r="B82"/>
      <c r="C82"/>
      <c r="D82"/>
      <c r="E82"/>
      <c r="F82"/>
      <c r="G82"/>
      <c r="H82"/>
      <c r="I82"/>
      <c r="J82"/>
      <c r="K82"/>
      <c r="L82"/>
    </row>
    <row r="83" spans="1:12" x14ac:dyDescent="0.25">
      <c r="A83"/>
      <c r="B83"/>
      <c r="C83"/>
      <c r="D83"/>
      <c r="E83"/>
      <c r="F83"/>
      <c r="G83"/>
      <c r="H83"/>
      <c r="I83"/>
      <c r="J83"/>
      <c r="K83"/>
      <c r="L83"/>
    </row>
    <row r="84" spans="1:12" x14ac:dyDescent="0.25">
      <c r="A84"/>
      <c r="B84"/>
      <c r="C84"/>
      <c r="D84"/>
      <c r="E84"/>
      <c r="F84"/>
      <c r="G84"/>
      <c r="H84"/>
      <c r="I84"/>
      <c r="J84"/>
      <c r="K84"/>
      <c r="L84"/>
    </row>
    <row r="85" spans="1:12" x14ac:dyDescent="0.25">
      <c r="A85"/>
      <c r="B85"/>
      <c r="C85"/>
      <c r="D85"/>
      <c r="E85"/>
      <c r="F85"/>
      <c r="G85"/>
      <c r="H85"/>
      <c r="I85"/>
      <c r="J85"/>
      <c r="K85"/>
      <c r="L85"/>
    </row>
    <row r="86" spans="1:12" x14ac:dyDescent="0.25">
      <c r="A86"/>
      <c r="B86"/>
      <c r="C86"/>
      <c r="D86"/>
      <c r="E86"/>
      <c r="F86"/>
      <c r="G86"/>
      <c r="H86"/>
      <c r="I86"/>
      <c r="J86"/>
      <c r="K86"/>
      <c r="L86"/>
    </row>
    <row r="87" spans="1:12" x14ac:dyDescent="0.25">
      <c r="A87"/>
      <c r="B87"/>
      <c r="C87"/>
      <c r="D87"/>
      <c r="E87"/>
      <c r="F87"/>
      <c r="G87"/>
      <c r="H87"/>
      <c r="I87"/>
      <c r="J87"/>
      <c r="K87"/>
      <c r="L87"/>
    </row>
    <row r="88" spans="1:12" x14ac:dyDescent="0.25">
      <c r="A88"/>
      <c r="B88"/>
      <c r="C88"/>
      <c r="D88"/>
      <c r="E88"/>
      <c r="F88"/>
      <c r="G88"/>
      <c r="H88"/>
      <c r="I88"/>
      <c r="J88"/>
      <c r="K88"/>
      <c r="L88"/>
    </row>
    <row r="89" spans="1:12" x14ac:dyDescent="0.25">
      <c r="A89"/>
      <c r="B89"/>
      <c r="C89"/>
      <c r="D89"/>
      <c r="E89"/>
      <c r="F89"/>
      <c r="G89"/>
      <c r="H89"/>
      <c r="I89"/>
      <c r="J89"/>
      <c r="K89"/>
      <c r="L89"/>
    </row>
    <row r="90" spans="1:12" x14ac:dyDescent="0.25">
      <c r="A90"/>
      <c r="B90"/>
      <c r="C90"/>
      <c r="D90"/>
      <c r="E90"/>
      <c r="F90"/>
      <c r="G90"/>
      <c r="H90"/>
      <c r="I90"/>
      <c r="J90"/>
      <c r="K90"/>
      <c r="L90"/>
    </row>
    <row r="91" spans="1:12" x14ac:dyDescent="0.25">
      <c r="A91"/>
      <c r="B91"/>
      <c r="C91"/>
      <c r="D91"/>
      <c r="E91"/>
      <c r="F91"/>
      <c r="G91"/>
      <c r="H91"/>
      <c r="I91"/>
      <c r="J91"/>
      <c r="K91"/>
      <c r="L91"/>
    </row>
    <row r="92" spans="1:12" x14ac:dyDescent="0.25">
      <c r="A92"/>
      <c r="B92"/>
      <c r="C92"/>
      <c r="D92"/>
      <c r="E92"/>
      <c r="F92"/>
      <c r="G92"/>
      <c r="H92"/>
      <c r="I92"/>
      <c r="J92"/>
      <c r="K92"/>
      <c r="L92"/>
    </row>
    <row r="93" spans="1:12" x14ac:dyDescent="0.25">
      <c r="A93"/>
      <c r="B93"/>
      <c r="C93"/>
      <c r="D93"/>
      <c r="E93"/>
      <c r="F93"/>
      <c r="G93"/>
      <c r="H93"/>
      <c r="I93"/>
      <c r="J93"/>
      <c r="K93"/>
      <c r="L93"/>
    </row>
    <row r="94" spans="1:12" x14ac:dyDescent="0.25">
      <c r="A94"/>
      <c r="B94"/>
      <c r="C94"/>
      <c r="D94"/>
      <c r="E94"/>
      <c r="F94"/>
      <c r="G94"/>
      <c r="H94"/>
      <c r="I94"/>
      <c r="J94"/>
      <c r="K94"/>
      <c r="L94"/>
    </row>
    <row r="95" spans="1:12" x14ac:dyDescent="0.25">
      <c r="A95"/>
      <c r="B95"/>
      <c r="C95"/>
      <c r="D95"/>
      <c r="E95"/>
      <c r="F95"/>
      <c r="G95"/>
      <c r="H95"/>
      <c r="I95"/>
      <c r="J95"/>
      <c r="K95"/>
      <c r="L95"/>
    </row>
    <row r="96" spans="1:12" x14ac:dyDescent="0.25">
      <c r="A96"/>
      <c r="B96"/>
      <c r="C96"/>
      <c r="D96"/>
      <c r="E96"/>
      <c r="F96"/>
      <c r="G96"/>
      <c r="H96"/>
      <c r="I96"/>
      <c r="J96"/>
      <c r="K96"/>
      <c r="L96"/>
    </row>
    <row r="97" spans="1:12" x14ac:dyDescent="0.25">
      <c r="A97"/>
      <c r="B97"/>
      <c r="C97"/>
      <c r="D97"/>
      <c r="E97"/>
      <c r="F97"/>
      <c r="G97"/>
      <c r="H97"/>
      <c r="I97"/>
      <c r="J97"/>
      <c r="K97"/>
      <c r="L97"/>
    </row>
    <row r="98" spans="1:12" x14ac:dyDescent="0.25">
      <c r="A98"/>
      <c r="B98"/>
      <c r="C98"/>
      <c r="D98"/>
      <c r="E98"/>
      <c r="F98"/>
      <c r="G98"/>
      <c r="H98"/>
      <c r="I98"/>
      <c r="J98"/>
      <c r="K98"/>
      <c r="L98"/>
    </row>
    <row r="99" spans="1:12" x14ac:dyDescent="0.25">
      <c r="A99"/>
      <c r="B99"/>
      <c r="C99"/>
      <c r="D99"/>
      <c r="E99"/>
      <c r="F99"/>
      <c r="G99"/>
      <c r="H99"/>
      <c r="I99"/>
      <c r="J99"/>
      <c r="K99"/>
      <c r="L99"/>
    </row>
    <row r="100" spans="1:12" x14ac:dyDescent="0.25">
      <c r="A100"/>
      <c r="B100"/>
      <c r="C100"/>
      <c r="D100"/>
      <c r="E100"/>
      <c r="F100"/>
      <c r="G100"/>
      <c r="H100"/>
      <c r="I100"/>
      <c r="J100"/>
      <c r="K100"/>
      <c r="L100"/>
    </row>
    <row r="101" spans="1:12" x14ac:dyDescent="0.25">
      <c r="A101"/>
      <c r="B101"/>
      <c r="C101"/>
      <c r="D101"/>
      <c r="E101"/>
      <c r="F101"/>
      <c r="G101"/>
      <c r="H101"/>
      <c r="I101"/>
      <c r="J101"/>
      <c r="K101"/>
      <c r="L101"/>
    </row>
    <row r="102" spans="1:12" x14ac:dyDescent="0.25">
      <c r="A102"/>
      <c r="B102"/>
      <c r="C102"/>
      <c r="D102"/>
      <c r="E102"/>
      <c r="F102"/>
      <c r="G102"/>
      <c r="H102"/>
      <c r="I102"/>
      <c r="J102"/>
      <c r="K102"/>
      <c r="L102"/>
    </row>
    <row r="103" spans="1:12" x14ac:dyDescent="0.25">
      <c r="A103"/>
      <c r="B103"/>
      <c r="C103"/>
      <c r="D103"/>
      <c r="E103"/>
      <c r="F103"/>
      <c r="G103"/>
      <c r="H103"/>
      <c r="I103"/>
      <c r="J103"/>
      <c r="K103"/>
      <c r="L103"/>
    </row>
    <row r="104" spans="1:12" x14ac:dyDescent="0.25">
      <c r="A104"/>
      <c r="B104"/>
      <c r="C104"/>
      <c r="D104"/>
      <c r="E104"/>
      <c r="F104"/>
      <c r="G104"/>
      <c r="H104"/>
      <c r="I104"/>
      <c r="J104"/>
      <c r="K104"/>
      <c r="L104"/>
    </row>
    <row r="105" spans="1:12" x14ac:dyDescent="0.25">
      <c r="A105"/>
      <c r="B105"/>
      <c r="C105"/>
      <c r="D105"/>
      <c r="E105"/>
      <c r="F105"/>
      <c r="G105"/>
      <c r="H105"/>
      <c r="I105"/>
      <c r="J105"/>
      <c r="K105"/>
      <c r="L105"/>
    </row>
    <row r="106" spans="1:12" x14ac:dyDescent="0.25">
      <c r="A106"/>
      <c r="B106"/>
      <c r="C106"/>
      <c r="D106"/>
      <c r="E106"/>
      <c r="F106"/>
      <c r="G106"/>
      <c r="H106"/>
      <c r="I106"/>
      <c r="J106"/>
      <c r="K106"/>
      <c r="L106"/>
    </row>
    <row r="107" spans="1:12" x14ac:dyDescent="0.25">
      <c r="A107"/>
      <c r="B107"/>
      <c r="C107"/>
      <c r="D107"/>
      <c r="E107"/>
      <c r="F107"/>
      <c r="G107"/>
      <c r="H107"/>
      <c r="I107"/>
      <c r="J107"/>
      <c r="K107"/>
      <c r="L107"/>
    </row>
    <row r="108" spans="1:12" x14ac:dyDescent="0.25">
      <c r="A108"/>
      <c r="B108"/>
      <c r="C108"/>
      <c r="D108"/>
      <c r="E108"/>
      <c r="F108"/>
      <c r="G108"/>
      <c r="H108"/>
      <c r="I108"/>
      <c r="J108"/>
      <c r="K108"/>
      <c r="L108"/>
    </row>
    <row r="109" spans="1:12" x14ac:dyDescent="0.25">
      <c r="A109"/>
      <c r="B109"/>
      <c r="C109"/>
      <c r="D109"/>
      <c r="E109"/>
      <c r="F109"/>
      <c r="G109"/>
      <c r="H109"/>
      <c r="I109"/>
      <c r="J109"/>
      <c r="K109"/>
      <c r="L109"/>
    </row>
    <row r="110" spans="1:12" x14ac:dyDescent="0.25">
      <c r="A110"/>
      <c r="B110"/>
      <c r="C110"/>
      <c r="D110"/>
      <c r="E110"/>
      <c r="F110"/>
      <c r="G110"/>
      <c r="H110"/>
      <c r="I110"/>
      <c r="J110"/>
      <c r="K110"/>
      <c r="L110"/>
    </row>
    <row r="111" spans="1:12" x14ac:dyDescent="0.25">
      <c r="A111"/>
      <c r="B111"/>
      <c r="C111"/>
      <c r="D111"/>
      <c r="E111"/>
      <c r="F111"/>
      <c r="G111"/>
      <c r="H111"/>
      <c r="I111"/>
      <c r="J111"/>
      <c r="K111"/>
      <c r="L111"/>
    </row>
    <row r="112" spans="1:12" x14ac:dyDescent="0.25">
      <c r="A112"/>
      <c r="B112"/>
      <c r="C112"/>
      <c r="D112"/>
      <c r="E112"/>
      <c r="F112"/>
      <c r="G112"/>
      <c r="H112"/>
      <c r="I112"/>
      <c r="J112"/>
      <c r="K112"/>
      <c r="L112"/>
    </row>
    <row r="113" spans="1:12" x14ac:dyDescent="0.25">
      <c r="A113"/>
      <c r="B113"/>
      <c r="C113"/>
      <c r="D113"/>
      <c r="E113"/>
      <c r="F113"/>
      <c r="G113"/>
      <c r="H113"/>
      <c r="I113"/>
      <c r="J113"/>
      <c r="K113"/>
      <c r="L113"/>
    </row>
    <row r="114" spans="1:12" x14ac:dyDescent="0.25">
      <c r="A114"/>
      <c r="B114"/>
      <c r="C114"/>
      <c r="D114"/>
      <c r="E114"/>
      <c r="F114"/>
      <c r="G114"/>
      <c r="H114"/>
      <c r="I114"/>
      <c r="J114"/>
      <c r="K114"/>
      <c r="L114"/>
    </row>
    <row r="115" spans="1:12" x14ac:dyDescent="0.25">
      <c r="A115"/>
      <c r="B115"/>
      <c r="C115"/>
      <c r="D115"/>
      <c r="E115"/>
      <c r="F115"/>
      <c r="G115"/>
      <c r="H115"/>
      <c r="I115"/>
      <c r="J115"/>
      <c r="K115"/>
      <c r="L115"/>
    </row>
    <row r="116" spans="1:12" x14ac:dyDescent="0.25">
      <c r="A116"/>
      <c r="B116"/>
      <c r="C116"/>
      <c r="D116"/>
      <c r="E116"/>
      <c r="F116"/>
      <c r="G116"/>
      <c r="H116"/>
      <c r="I116"/>
      <c r="J116"/>
      <c r="K116"/>
      <c r="L116"/>
    </row>
    <row r="117" spans="1:12" x14ac:dyDescent="0.25">
      <c r="A117"/>
      <c r="B117"/>
      <c r="C117"/>
      <c r="D117"/>
      <c r="E117"/>
      <c r="F117"/>
      <c r="G117"/>
      <c r="H117"/>
      <c r="I117"/>
      <c r="J117"/>
      <c r="K117"/>
      <c r="L117"/>
    </row>
    <row r="118" spans="1:12" x14ac:dyDescent="0.25">
      <c r="A118"/>
      <c r="B118"/>
      <c r="C118"/>
      <c r="D118"/>
      <c r="E118"/>
      <c r="F118"/>
      <c r="G118"/>
      <c r="H118"/>
      <c r="I118"/>
      <c r="J118"/>
      <c r="K118"/>
      <c r="L118"/>
    </row>
    <row r="119" spans="1:12" x14ac:dyDescent="0.25">
      <c r="A119"/>
      <c r="B119"/>
      <c r="C119"/>
      <c r="D119"/>
      <c r="E119"/>
      <c r="F119"/>
      <c r="G119"/>
      <c r="H119"/>
      <c r="I119"/>
      <c r="J119"/>
      <c r="K119"/>
      <c r="L119"/>
    </row>
    <row r="120" spans="1:12" x14ac:dyDescent="0.25">
      <c r="A120"/>
      <c r="B120"/>
      <c r="C120"/>
      <c r="D120"/>
      <c r="E120"/>
      <c r="F120"/>
      <c r="G120"/>
      <c r="H120"/>
      <c r="I120"/>
      <c r="J120"/>
      <c r="K120"/>
      <c r="L120"/>
    </row>
    <row r="121" spans="1:12" x14ac:dyDescent="0.25">
      <c r="A121"/>
      <c r="B121"/>
      <c r="C121"/>
      <c r="D121"/>
      <c r="E121"/>
      <c r="F121"/>
      <c r="G121"/>
      <c r="H121"/>
      <c r="I121"/>
      <c r="J121"/>
      <c r="K121"/>
      <c r="L121"/>
    </row>
    <row r="122" spans="1:12" x14ac:dyDescent="0.25">
      <c r="A122"/>
      <c r="B122"/>
      <c r="C122"/>
      <c r="D122"/>
      <c r="E122"/>
      <c r="F122"/>
      <c r="G122"/>
      <c r="H122"/>
      <c r="I122"/>
      <c r="J122"/>
      <c r="K122"/>
      <c r="L122"/>
    </row>
    <row r="123" spans="1:12" x14ac:dyDescent="0.25">
      <c r="A123"/>
      <c r="B123"/>
      <c r="C123"/>
      <c r="D123"/>
      <c r="E123"/>
      <c r="F123"/>
      <c r="G123"/>
      <c r="H123"/>
      <c r="I123"/>
      <c r="J123"/>
      <c r="K123"/>
      <c r="L123"/>
    </row>
    <row r="124" spans="1:12" x14ac:dyDescent="0.25">
      <c r="A124"/>
      <c r="B124"/>
      <c r="C124"/>
      <c r="D124"/>
      <c r="E124"/>
      <c r="F124"/>
      <c r="G124"/>
      <c r="H124"/>
      <c r="I124"/>
      <c r="J124"/>
      <c r="K124"/>
      <c r="L124"/>
    </row>
    <row r="125" spans="1:12" x14ac:dyDescent="0.25">
      <c r="A125"/>
      <c r="B125"/>
      <c r="C125"/>
      <c r="D125"/>
      <c r="E125"/>
      <c r="F125"/>
      <c r="G125"/>
      <c r="H125"/>
      <c r="I125"/>
      <c r="J125"/>
      <c r="K125"/>
      <c r="L125"/>
    </row>
    <row r="126" spans="1:12" x14ac:dyDescent="0.25">
      <c r="A126"/>
      <c r="B126"/>
      <c r="C126"/>
      <c r="D126"/>
      <c r="E126"/>
      <c r="F126"/>
      <c r="G126"/>
      <c r="H126"/>
      <c r="I126"/>
      <c r="J126"/>
      <c r="K126"/>
      <c r="L126"/>
    </row>
    <row r="127" spans="1:12" x14ac:dyDescent="0.25">
      <c r="A127"/>
      <c r="B127"/>
      <c r="C127"/>
      <c r="D127"/>
      <c r="E127"/>
      <c r="F127"/>
      <c r="G127"/>
      <c r="H127"/>
      <c r="I127"/>
      <c r="J127"/>
      <c r="K127"/>
      <c r="L127"/>
    </row>
    <row r="128" spans="1:12" x14ac:dyDescent="0.25">
      <c r="A128"/>
      <c r="B128"/>
      <c r="C128"/>
      <c r="D128"/>
      <c r="E128"/>
      <c r="F128"/>
      <c r="G128"/>
      <c r="H128"/>
      <c r="I128"/>
      <c r="J128"/>
      <c r="K128"/>
      <c r="L128"/>
    </row>
    <row r="129" spans="1:12" x14ac:dyDescent="0.25">
      <c r="A129"/>
      <c r="B129"/>
      <c r="C129"/>
      <c r="D129"/>
      <c r="E129"/>
      <c r="F129"/>
      <c r="G129"/>
      <c r="H129"/>
      <c r="I129"/>
      <c r="J129"/>
      <c r="K129"/>
      <c r="L129"/>
    </row>
    <row r="130" spans="1:12" x14ac:dyDescent="0.25">
      <c r="A130"/>
      <c r="B130"/>
      <c r="C130"/>
      <c r="D130"/>
      <c r="E130"/>
      <c r="F130"/>
      <c r="G130"/>
      <c r="H130"/>
      <c r="I130"/>
      <c r="J130"/>
      <c r="K130"/>
      <c r="L130"/>
    </row>
    <row r="131" spans="1:12" x14ac:dyDescent="0.25">
      <c r="A131"/>
      <c r="B131"/>
      <c r="C131"/>
      <c r="D131"/>
      <c r="E131"/>
      <c r="F131"/>
      <c r="G131"/>
      <c r="H131"/>
      <c r="I131"/>
      <c r="J131"/>
      <c r="K131"/>
      <c r="L131"/>
    </row>
    <row r="132" spans="1:12" x14ac:dyDescent="0.25">
      <c r="A132"/>
      <c r="B132"/>
      <c r="C132"/>
      <c r="D132"/>
      <c r="E132"/>
      <c r="F132"/>
      <c r="G132"/>
      <c r="H132"/>
      <c r="I132"/>
      <c r="J132"/>
      <c r="K132"/>
      <c r="L132"/>
    </row>
    <row r="133" spans="1:12" x14ac:dyDescent="0.25">
      <c r="A133"/>
      <c r="B133"/>
      <c r="C133"/>
      <c r="D133"/>
      <c r="E133"/>
      <c r="F133"/>
      <c r="G133"/>
      <c r="H133"/>
      <c r="I133"/>
      <c r="J133"/>
      <c r="K133"/>
      <c r="L133"/>
    </row>
    <row r="134" spans="1:12" x14ac:dyDescent="0.25">
      <c r="A134"/>
      <c r="B134"/>
      <c r="C134"/>
      <c r="D134"/>
      <c r="E134"/>
      <c r="F134"/>
      <c r="G134"/>
      <c r="H134"/>
      <c r="I134"/>
      <c r="J134"/>
      <c r="K134"/>
      <c r="L134"/>
    </row>
    <row r="135" spans="1:12" x14ac:dyDescent="0.25">
      <c r="A135"/>
      <c r="B135"/>
      <c r="C135"/>
      <c r="D135"/>
      <c r="E135"/>
      <c r="F135"/>
      <c r="G135"/>
      <c r="H135"/>
      <c r="I135"/>
      <c r="J135"/>
      <c r="K135"/>
      <c r="L135"/>
    </row>
    <row r="136" spans="1:12" x14ac:dyDescent="0.25">
      <c r="A136"/>
      <c r="B136"/>
      <c r="C136"/>
      <c r="D136"/>
      <c r="E136"/>
      <c r="F136"/>
      <c r="G136"/>
      <c r="H136"/>
      <c r="I136"/>
      <c r="J136"/>
      <c r="K136"/>
      <c r="L136"/>
    </row>
    <row r="137" spans="1:12" x14ac:dyDescent="0.25">
      <c r="A137"/>
      <c r="B137"/>
      <c r="C137"/>
      <c r="D137"/>
      <c r="E137"/>
      <c r="F137"/>
      <c r="G137"/>
      <c r="H137"/>
      <c r="I137"/>
      <c r="J137"/>
      <c r="K137"/>
      <c r="L137"/>
    </row>
    <row r="138" spans="1:12" x14ac:dyDescent="0.25">
      <c r="A138"/>
      <c r="B138"/>
      <c r="C138"/>
      <c r="D138"/>
      <c r="E138"/>
      <c r="F138"/>
      <c r="G138"/>
      <c r="H138"/>
      <c r="I138"/>
      <c r="J138"/>
      <c r="K138"/>
      <c r="L138"/>
    </row>
    <row r="139" spans="1:12" x14ac:dyDescent="0.25">
      <c r="A139"/>
      <c r="B139"/>
      <c r="C139"/>
      <c r="D139"/>
      <c r="E139"/>
      <c r="F139"/>
      <c r="G139"/>
      <c r="H139"/>
      <c r="I139"/>
      <c r="J139"/>
      <c r="K139"/>
      <c r="L139"/>
    </row>
    <row r="140" spans="1:12" x14ac:dyDescent="0.25">
      <c r="A140"/>
      <c r="B140"/>
      <c r="C140"/>
      <c r="D140"/>
      <c r="E140"/>
      <c r="F140"/>
      <c r="G140"/>
      <c r="H140"/>
      <c r="I140"/>
      <c r="J140"/>
      <c r="K140"/>
      <c r="L140"/>
    </row>
    <row r="141" spans="1:12" x14ac:dyDescent="0.25">
      <c r="A141"/>
      <c r="B141"/>
      <c r="C141"/>
      <c r="D141"/>
      <c r="E141"/>
      <c r="F141"/>
      <c r="G141"/>
      <c r="H141"/>
      <c r="I141"/>
      <c r="J141"/>
      <c r="K141"/>
      <c r="L141"/>
    </row>
    <row r="142" spans="1:12" x14ac:dyDescent="0.25">
      <c r="A142"/>
      <c r="B142"/>
      <c r="C142"/>
      <c r="D142"/>
      <c r="E142"/>
      <c r="F142"/>
      <c r="G142"/>
      <c r="H142"/>
      <c r="I142"/>
      <c r="J142"/>
      <c r="K142"/>
      <c r="L142"/>
    </row>
    <row r="143" spans="1:12" x14ac:dyDescent="0.25">
      <c r="A143"/>
      <c r="B143"/>
      <c r="C143"/>
      <c r="D143"/>
      <c r="E143"/>
      <c r="F143"/>
      <c r="G143"/>
      <c r="H143"/>
      <c r="I143"/>
      <c r="J143"/>
      <c r="K143"/>
      <c r="L143"/>
    </row>
    <row r="144" spans="1:12" x14ac:dyDescent="0.25">
      <c r="A144"/>
      <c r="B144"/>
      <c r="C144"/>
      <c r="D144"/>
      <c r="E144"/>
      <c r="F144"/>
      <c r="G144"/>
      <c r="H144"/>
      <c r="I144"/>
      <c r="J144"/>
      <c r="K144"/>
      <c r="L144"/>
    </row>
    <row r="145" spans="1:12" x14ac:dyDescent="0.25">
      <c r="A145"/>
      <c r="B145"/>
      <c r="C145"/>
      <c r="D145"/>
      <c r="E145"/>
      <c r="F145"/>
      <c r="G145"/>
      <c r="H145"/>
      <c r="I145"/>
      <c r="J145"/>
      <c r="K145"/>
      <c r="L145"/>
    </row>
    <row r="146" spans="1:12" x14ac:dyDescent="0.25">
      <c r="A146"/>
      <c r="B146"/>
      <c r="C146"/>
      <c r="D146"/>
      <c r="E146"/>
      <c r="F146"/>
      <c r="G146"/>
      <c r="H146"/>
      <c r="I146"/>
      <c r="J146"/>
      <c r="K146"/>
      <c r="L146"/>
    </row>
    <row r="147" spans="1:12" x14ac:dyDescent="0.25">
      <c r="A147"/>
      <c r="B147"/>
      <c r="C147"/>
      <c r="D147"/>
      <c r="E147"/>
      <c r="F147"/>
      <c r="G147"/>
      <c r="H147"/>
      <c r="I147"/>
      <c r="J147"/>
      <c r="K147"/>
      <c r="L147"/>
    </row>
    <row r="148" spans="1:12" x14ac:dyDescent="0.25">
      <c r="A148"/>
      <c r="B148"/>
      <c r="C148"/>
      <c r="D148"/>
      <c r="E148"/>
      <c r="F148"/>
      <c r="G148"/>
      <c r="H148"/>
      <c r="I148"/>
      <c r="J148"/>
      <c r="K148"/>
      <c r="L148"/>
    </row>
    <row r="149" spans="1:12" x14ac:dyDescent="0.25">
      <c r="A149"/>
      <c r="B149"/>
      <c r="C149"/>
      <c r="D149"/>
      <c r="E149"/>
      <c r="F149"/>
      <c r="G149"/>
      <c r="H149"/>
      <c r="I149"/>
      <c r="J149"/>
      <c r="K149"/>
      <c r="L149"/>
    </row>
    <row r="150" spans="1:12" x14ac:dyDescent="0.25">
      <c r="A150"/>
      <c r="B150"/>
      <c r="C150"/>
      <c r="D150"/>
      <c r="E150"/>
      <c r="F150"/>
      <c r="G150"/>
      <c r="H150"/>
      <c r="I150"/>
      <c r="J150"/>
      <c r="K150"/>
      <c r="L150"/>
    </row>
    <row r="151" spans="1:12" x14ac:dyDescent="0.25">
      <c r="A151"/>
      <c r="B151"/>
      <c r="C151"/>
      <c r="D151"/>
      <c r="E151"/>
      <c r="F151"/>
      <c r="G151"/>
      <c r="H151"/>
      <c r="I151"/>
      <c r="J151"/>
      <c r="K151"/>
      <c r="L151"/>
    </row>
    <row r="152" spans="1:12" x14ac:dyDescent="0.25">
      <c r="A152"/>
      <c r="B152"/>
      <c r="C152"/>
      <c r="D152"/>
      <c r="E152"/>
      <c r="F152"/>
      <c r="G152"/>
      <c r="H152"/>
      <c r="I152"/>
      <c r="J152"/>
      <c r="K152"/>
      <c r="L152"/>
    </row>
    <row r="153" spans="1:12" x14ac:dyDescent="0.25">
      <c r="A153"/>
      <c r="B153"/>
      <c r="C153"/>
      <c r="D153"/>
      <c r="E153"/>
      <c r="F153"/>
      <c r="G153"/>
      <c r="H153"/>
      <c r="I153"/>
      <c r="J153"/>
      <c r="K153"/>
      <c r="L153"/>
    </row>
    <row r="154" spans="1:12" x14ac:dyDescent="0.25">
      <c r="A154"/>
      <c r="B154"/>
      <c r="C154"/>
      <c r="D154"/>
      <c r="E154"/>
      <c r="F154"/>
      <c r="G154"/>
      <c r="H154"/>
      <c r="I154"/>
      <c r="J154"/>
      <c r="K154"/>
      <c r="L154"/>
    </row>
    <row r="155" spans="1:12" x14ac:dyDescent="0.25">
      <c r="A155"/>
      <c r="B155"/>
      <c r="C155"/>
      <c r="D155"/>
      <c r="E155"/>
      <c r="F155"/>
      <c r="G155"/>
      <c r="H155"/>
      <c r="I155"/>
      <c r="J155"/>
      <c r="K155"/>
      <c r="L155"/>
    </row>
    <row r="156" spans="1:12" x14ac:dyDescent="0.25">
      <c r="A156"/>
      <c r="B156"/>
      <c r="C156"/>
      <c r="D156"/>
      <c r="E156"/>
      <c r="F156"/>
      <c r="G156"/>
      <c r="H156"/>
      <c r="I156"/>
      <c r="J156"/>
      <c r="K156"/>
      <c r="L156"/>
    </row>
    <row r="157" spans="1:12" x14ac:dyDescent="0.25">
      <c r="A157"/>
      <c r="B157"/>
      <c r="C157"/>
      <c r="D157"/>
      <c r="E157"/>
      <c r="F157"/>
      <c r="G157"/>
      <c r="H157"/>
      <c r="I157"/>
      <c r="J157"/>
      <c r="K157"/>
      <c r="L157"/>
    </row>
    <row r="158" spans="1:12" x14ac:dyDescent="0.25">
      <c r="A158"/>
      <c r="B158"/>
      <c r="C158"/>
      <c r="D158"/>
      <c r="E158"/>
      <c r="F158"/>
      <c r="G158"/>
      <c r="H158"/>
      <c r="I158"/>
      <c r="J158"/>
      <c r="K158"/>
      <c r="L158"/>
    </row>
    <row r="159" spans="1:12" x14ac:dyDescent="0.25">
      <c r="A159"/>
      <c r="B159"/>
      <c r="C159"/>
      <c r="D159"/>
      <c r="E159"/>
      <c r="F159"/>
      <c r="G159"/>
      <c r="H159"/>
      <c r="I159"/>
      <c r="J159"/>
      <c r="K159"/>
      <c r="L159"/>
    </row>
    <row r="160" spans="1:12" x14ac:dyDescent="0.25">
      <c r="A160"/>
      <c r="B160"/>
      <c r="C160"/>
      <c r="D160"/>
      <c r="E160"/>
      <c r="F160"/>
      <c r="G160"/>
      <c r="H160"/>
      <c r="I160"/>
      <c r="J160"/>
      <c r="K160"/>
      <c r="L160"/>
    </row>
    <row r="161" spans="1:12" x14ac:dyDescent="0.25">
      <c r="A161"/>
      <c r="B161"/>
      <c r="C161"/>
      <c r="D161"/>
      <c r="E161"/>
      <c r="F161"/>
      <c r="G161"/>
      <c r="H161"/>
      <c r="I161"/>
      <c r="J161"/>
      <c r="K161"/>
      <c r="L161"/>
    </row>
    <row r="162" spans="1:12" x14ac:dyDescent="0.25">
      <c r="A162"/>
      <c r="B162"/>
      <c r="C162"/>
      <c r="D162"/>
      <c r="E162"/>
      <c r="F162"/>
      <c r="G162"/>
      <c r="H162"/>
      <c r="I162"/>
      <c r="J162"/>
      <c r="K162"/>
      <c r="L162"/>
    </row>
    <row r="163" spans="1:12" x14ac:dyDescent="0.25">
      <c r="A163"/>
      <c r="B163"/>
      <c r="C163"/>
      <c r="D163"/>
      <c r="E163"/>
      <c r="F163"/>
      <c r="G163"/>
      <c r="H163"/>
      <c r="I163"/>
      <c r="J163"/>
      <c r="K163"/>
      <c r="L163"/>
    </row>
    <row r="164" spans="1:12" x14ac:dyDescent="0.25">
      <c r="A164"/>
      <c r="B164"/>
      <c r="C164"/>
      <c r="D164"/>
      <c r="E164"/>
      <c r="F164"/>
      <c r="G164"/>
      <c r="H164"/>
      <c r="I164"/>
      <c r="J164"/>
      <c r="K164"/>
      <c r="L164"/>
    </row>
    <row r="165" spans="1:12" x14ac:dyDescent="0.25">
      <c r="A165"/>
      <c r="B165"/>
      <c r="C165"/>
      <c r="D165"/>
      <c r="E165"/>
      <c r="F165"/>
      <c r="G165"/>
      <c r="H165"/>
      <c r="I165"/>
      <c r="J165"/>
      <c r="K165"/>
      <c r="L165"/>
    </row>
    <row r="166" spans="1:12" x14ac:dyDescent="0.25">
      <c r="A166"/>
      <c r="B166"/>
      <c r="C166"/>
      <c r="D166"/>
      <c r="E166"/>
      <c r="F166"/>
      <c r="G166"/>
      <c r="H166"/>
      <c r="I166"/>
      <c r="J166"/>
      <c r="K166"/>
      <c r="L166"/>
    </row>
    <row r="167" spans="1:12" x14ac:dyDescent="0.25">
      <c r="A167"/>
      <c r="B167"/>
      <c r="C167"/>
      <c r="D167"/>
      <c r="E167"/>
      <c r="F167"/>
      <c r="G167"/>
      <c r="H167"/>
      <c r="I167"/>
      <c r="J167"/>
      <c r="K167"/>
      <c r="L167"/>
    </row>
    <row r="168" spans="1:12" x14ac:dyDescent="0.25">
      <c r="A168"/>
      <c r="B168"/>
      <c r="C168"/>
      <c r="D168"/>
      <c r="E168"/>
      <c r="F168"/>
      <c r="G168"/>
      <c r="H168"/>
      <c r="I168"/>
      <c r="J168"/>
      <c r="K168"/>
      <c r="L168"/>
    </row>
    <row r="169" spans="1:12" x14ac:dyDescent="0.25">
      <c r="A169"/>
      <c r="B169"/>
      <c r="C169"/>
      <c r="D169"/>
      <c r="E169"/>
      <c r="F169"/>
      <c r="G169"/>
      <c r="H169"/>
      <c r="I169"/>
      <c r="J169"/>
      <c r="K169"/>
      <c r="L169"/>
    </row>
    <row r="170" spans="1:12" x14ac:dyDescent="0.25">
      <c r="A170"/>
      <c r="B170"/>
      <c r="C170"/>
      <c r="D170"/>
      <c r="E170"/>
      <c r="F170"/>
      <c r="G170"/>
      <c r="H170"/>
      <c r="I170"/>
      <c r="J170"/>
      <c r="K170"/>
      <c r="L170"/>
    </row>
    <row r="171" spans="1:12" x14ac:dyDescent="0.25">
      <c r="A171"/>
      <c r="B171"/>
      <c r="C171"/>
      <c r="D171"/>
      <c r="E171"/>
      <c r="F171"/>
      <c r="G171"/>
      <c r="H171"/>
      <c r="I171"/>
      <c r="J171"/>
      <c r="K171"/>
      <c r="L171"/>
    </row>
    <row r="172" spans="1:12" x14ac:dyDescent="0.25">
      <c r="A172"/>
      <c r="B172"/>
      <c r="C172"/>
      <c r="D172"/>
      <c r="E172"/>
      <c r="F172"/>
      <c r="G172"/>
      <c r="H172"/>
      <c r="I172"/>
      <c r="J172"/>
      <c r="K172"/>
      <c r="L172"/>
    </row>
    <row r="173" spans="1:12" x14ac:dyDescent="0.25">
      <c r="A173"/>
      <c r="B173"/>
      <c r="C173"/>
      <c r="D173"/>
      <c r="E173"/>
      <c r="F173"/>
      <c r="G173"/>
      <c r="H173"/>
      <c r="I173"/>
      <c r="J173"/>
      <c r="K173"/>
      <c r="L173"/>
    </row>
    <row r="174" spans="1:12" x14ac:dyDescent="0.25">
      <c r="A174"/>
      <c r="B174"/>
      <c r="C174"/>
      <c r="D174"/>
      <c r="E174"/>
      <c r="F174"/>
      <c r="G174"/>
      <c r="H174"/>
      <c r="I174"/>
      <c r="J174"/>
      <c r="K174"/>
      <c r="L174"/>
    </row>
    <row r="175" spans="1:12" x14ac:dyDescent="0.25">
      <c r="A175"/>
      <c r="B175"/>
      <c r="C175"/>
      <c r="D175"/>
      <c r="E175"/>
      <c r="F175"/>
      <c r="G175"/>
      <c r="H175"/>
      <c r="I175"/>
      <c r="J175"/>
      <c r="K175"/>
      <c r="L175"/>
    </row>
    <row r="176" spans="1:12" x14ac:dyDescent="0.25">
      <c r="A176"/>
      <c r="B176"/>
      <c r="C176"/>
      <c r="D176"/>
      <c r="E176"/>
      <c r="F176"/>
      <c r="G176"/>
      <c r="H176"/>
      <c r="I176"/>
      <c r="J176"/>
      <c r="K176"/>
      <c r="L176"/>
    </row>
    <row r="177" spans="1:12" x14ac:dyDescent="0.25">
      <c r="A177"/>
      <c r="B177"/>
      <c r="C177"/>
      <c r="D177"/>
      <c r="E177"/>
      <c r="F177"/>
      <c r="G177"/>
      <c r="H177"/>
      <c r="I177"/>
      <c r="J177"/>
      <c r="K177"/>
      <c r="L177"/>
    </row>
    <row r="178" spans="1:12" x14ac:dyDescent="0.25">
      <c r="A178"/>
      <c r="B178"/>
      <c r="C178"/>
      <c r="D178"/>
      <c r="E178"/>
      <c r="F178"/>
      <c r="G178"/>
      <c r="H178"/>
      <c r="I178"/>
      <c r="J178"/>
      <c r="K178"/>
      <c r="L178"/>
    </row>
    <row r="179" spans="1:12" x14ac:dyDescent="0.25">
      <c r="A179"/>
      <c r="B179"/>
      <c r="C179"/>
      <c r="D179"/>
      <c r="E179"/>
      <c r="F179"/>
      <c r="G179"/>
      <c r="H179"/>
      <c r="I179"/>
      <c r="J179"/>
      <c r="K179"/>
      <c r="L179"/>
    </row>
    <row r="180" spans="1:12" x14ac:dyDescent="0.25">
      <c r="A180"/>
      <c r="B180"/>
      <c r="C180"/>
      <c r="D180"/>
      <c r="E180"/>
      <c r="F180"/>
      <c r="G180"/>
      <c r="H180"/>
      <c r="I180"/>
      <c r="J180"/>
      <c r="K180"/>
      <c r="L180"/>
    </row>
    <row r="181" spans="1:12" x14ac:dyDescent="0.25">
      <c r="A181"/>
      <c r="B181"/>
      <c r="C181"/>
      <c r="D181"/>
      <c r="E181"/>
      <c r="F181"/>
      <c r="G181"/>
      <c r="H181"/>
      <c r="I181"/>
      <c r="J181"/>
      <c r="K181"/>
      <c r="L181"/>
    </row>
    <row r="182" spans="1:12" x14ac:dyDescent="0.25">
      <c r="A182"/>
      <c r="B182"/>
      <c r="C182"/>
      <c r="D182"/>
      <c r="E182"/>
      <c r="F182"/>
      <c r="G182"/>
      <c r="H182"/>
      <c r="I182"/>
      <c r="J182"/>
      <c r="K182"/>
      <c r="L182"/>
    </row>
    <row r="183" spans="1:12" x14ac:dyDescent="0.25">
      <c r="A183"/>
      <c r="B183"/>
      <c r="C183"/>
      <c r="D183"/>
      <c r="E183"/>
      <c r="F183"/>
      <c r="G183"/>
      <c r="H183"/>
      <c r="I183"/>
      <c r="J183"/>
      <c r="K183"/>
      <c r="L183"/>
    </row>
    <row r="184" spans="1:12" x14ac:dyDescent="0.25">
      <c r="A184"/>
      <c r="B184"/>
      <c r="C184"/>
      <c r="D184"/>
      <c r="E184"/>
      <c r="F184"/>
      <c r="G184"/>
      <c r="H184"/>
      <c r="I184"/>
      <c r="J184"/>
      <c r="K184"/>
      <c r="L184"/>
    </row>
    <row r="185" spans="1:12" x14ac:dyDescent="0.25">
      <c r="A185"/>
      <c r="B185"/>
      <c r="C185"/>
      <c r="D185"/>
      <c r="E185"/>
      <c r="F185"/>
      <c r="G185"/>
      <c r="H185"/>
      <c r="I185"/>
      <c r="J185"/>
      <c r="K185"/>
      <c r="L185"/>
    </row>
    <row r="186" spans="1:12" x14ac:dyDescent="0.25">
      <c r="A186"/>
      <c r="B186"/>
      <c r="C186"/>
      <c r="D186"/>
      <c r="E186"/>
      <c r="F186"/>
      <c r="G186"/>
      <c r="H186"/>
      <c r="I186"/>
      <c r="J186"/>
      <c r="K186"/>
      <c r="L186"/>
    </row>
    <row r="187" spans="1:12" x14ac:dyDescent="0.25">
      <c r="A187"/>
      <c r="B187"/>
      <c r="C187"/>
      <c r="D187"/>
      <c r="E187"/>
      <c r="F187"/>
      <c r="G187"/>
      <c r="H187"/>
      <c r="I187"/>
      <c r="J187"/>
      <c r="K187"/>
      <c r="L187"/>
    </row>
    <row r="188" spans="1:12" x14ac:dyDescent="0.25">
      <c r="A188"/>
      <c r="B188"/>
      <c r="C188"/>
      <c r="D188"/>
      <c r="E188"/>
      <c r="F188"/>
      <c r="G188"/>
      <c r="H188"/>
      <c r="I188"/>
      <c r="J188"/>
      <c r="K188"/>
      <c r="L188"/>
    </row>
    <row r="189" spans="1:12" x14ac:dyDescent="0.25">
      <c r="A189"/>
      <c r="B189"/>
      <c r="C189"/>
      <c r="D189"/>
      <c r="E189"/>
      <c r="F189"/>
      <c r="G189"/>
      <c r="H189"/>
      <c r="I189"/>
      <c r="J189"/>
      <c r="K189"/>
      <c r="L189"/>
    </row>
    <row r="190" spans="1:12" x14ac:dyDescent="0.25">
      <c r="A190"/>
      <c r="B190"/>
      <c r="C190"/>
      <c r="D190"/>
      <c r="E190"/>
      <c r="F190"/>
      <c r="G190"/>
      <c r="H190"/>
      <c r="I190"/>
      <c r="J190"/>
      <c r="K190"/>
      <c r="L190"/>
    </row>
    <row r="191" spans="1:12" x14ac:dyDescent="0.25">
      <c r="A191"/>
      <c r="B191"/>
      <c r="C191"/>
      <c r="D191"/>
      <c r="E191"/>
      <c r="F191"/>
      <c r="G191"/>
      <c r="H191"/>
      <c r="I191"/>
      <c r="J191"/>
      <c r="K191"/>
      <c r="L191"/>
    </row>
    <row r="192" spans="1:12" x14ac:dyDescent="0.25">
      <c r="A192"/>
      <c r="B192"/>
      <c r="C192"/>
      <c r="D192"/>
      <c r="E192"/>
      <c r="F192"/>
      <c r="G192"/>
      <c r="H192"/>
      <c r="I192"/>
      <c r="J192"/>
      <c r="K192"/>
      <c r="L192"/>
    </row>
    <row r="193" spans="1:12" x14ac:dyDescent="0.25">
      <c r="A193"/>
      <c r="B193"/>
      <c r="C193"/>
      <c r="D193"/>
      <c r="E193"/>
      <c r="F193"/>
      <c r="G193"/>
      <c r="H193"/>
      <c r="I193"/>
      <c r="J193"/>
      <c r="K193"/>
      <c r="L193"/>
    </row>
    <row r="194" spans="1:12" x14ac:dyDescent="0.25">
      <c r="A194"/>
      <c r="B194"/>
      <c r="C194"/>
      <c r="D194"/>
      <c r="E194"/>
      <c r="F194"/>
      <c r="G194"/>
      <c r="H194"/>
      <c r="I194"/>
      <c r="J194"/>
      <c r="K194"/>
      <c r="L194"/>
    </row>
    <row r="195" spans="1:12" x14ac:dyDescent="0.25">
      <c r="A195"/>
      <c r="B195"/>
      <c r="C195"/>
      <c r="D195"/>
      <c r="E195"/>
      <c r="F195"/>
      <c r="G195"/>
      <c r="H195"/>
      <c r="I195"/>
      <c r="J195"/>
      <c r="K195"/>
      <c r="L195"/>
    </row>
    <row r="196" spans="1:12" x14ac:dyDescent="0.25">
      <c r="A196"/>
      <c r="B196"/>
      <c r="C196"/>
      <c r="D196"/>
      <c r="E196"/>
      <c r="F196"/>
      <c r="G196"/>
      <c r="H196"/>
      <c r="I196"/>
      <c r="J196"/>
      <c r="K196"/>
      <c r="L196"/>
    </row>
    <row r="197" spans="1:12" x14ac:dyDescent="0.25">
      <c r="A197"/>
      <c r="B197"/>
      <c r="C197"/>
      <c r="D197"/>
      <c r="E197"/>
      <c r="F197"/>
      <c r="G197"/>
      <c r="H197"/>
      <c r="I197"/>
      <c r="J197"/>
      <c r="K197"/>
      <c r="L197"/>
    </row>
    <row r="198" spans="1:12" x14ac:dyDescent="0.25">
      <c r="A198"/>
      <c r="B198"/>
      <c r="C198"/>
      <c r="D198"/>
      <c r="E198"/>
      <c r="F198"/>
      <c r="G198"/>
      <c r="H198"/>
      <c r="I198"/>
      <c r="J198"/>
      <c r="K198"/>
      <c r="L198"/>
    </row>
    <row r="199" spans="1:12" x14ac:dyDescent="0.25">
      <c r="A199"/>
      <c r="B199"/>
      <c r="C199"/>
      <c r="D199"/>
      <c r="E199"/>
      <c r="F199"/>
      <c r="G199"/>
      <c r="H199"/>
      <c r="I199"/>
      <c r="J199"/>
      <c r="K199"/>
      <c r="L199"/>
    </row>
    <row r="200" spans="1:12" x14ac:dyDescent="0.25">
      <c r="A200"/>
      <c r="B200"/>
      <c r="C200"/>
      <c r="D200"/>
      <c r="E200"/>
      <c r="F200"/>
      <c r="G200"/>
      <c r="H200"/>
      <c r="I200"/>
      <c r="J200"/>
      <c r="K200"/>
      <c r="L200"/>
    </row>
    <row r="201" spans="1:12" x14ac:dyDescent="0.25">
      <c r="A201"/>
      <c r="B201"/>
      <c r="C201"/>
      <c r="D201"/>
      <c r="E201"/>
      <c r="F201"/>
      <c r="G201"/>
      <c r="H201"/>
      <c r="I201"/>
      <c r="J201"/>
      <c r="K201"/>
      <c r="L201"/>
    </row>
    <row r="202" spans="1:12" x14ac:dyDescent="0.25">
      <c r="A202"/>
      <c r="B202"/>
      <c r="C202"/>
      <c r="D202"/>
      <c r="E202"/>
      <c r="F202"/>
      <c r="G202"/>
      <c r="H202"/>
      <c r="I202"/>
      <c r="J202"/>
      <c r="K202"/>
      <c r="L202"/>
    </row>
    <row r="203" spans="1:12" x14ac:dyDescent="0.25">
      <c r="A203"/>
      <c r="B203"/>
      <c r="C203"/>
      <c r="D203"/>
      <c r="E203"/>
      <c r="F203"/>
      <c r="G203"/>
      <c r="H203"/>
      <c r="I203"/>
      <c r="J203"/>
      <c r="K203"/>
      <c r="L203"/>
    </row>
    <row r="204" spans="1:12" x14ac:dyDescent="0.25">
      <c r="A204"/>
      <c r="B204"/>
      <c r="C204"/>
      <c r="D204"/>
      <c r="E204"/>
      <c r="F204"/>
      <c r="G204"/>
      <c r="H204"/>
      <c r="I204"/>
      <c r="J204"/>
      <c r="K204"/>
      <c r="L204"/>
    </row>
    <row r="205" spans="1:12" x14ac:dyDescent="0.25">
      <c r="A205"/>
      <c r="B205"/>
      <c r="C205"/>
      <c r="D205"/>
      <c r="E205"/>
      <c r="F205"/>
      <c r="G205"/>
      <c r="H205"/>
      <c r="I205"/>
      <c r="J205"/>
      <c r="K205"/>
      <c r="L205"/>
    </row>
    <row r="206" spans="1:12" x14ac:dyDescent="0.25">
      <c r="A206"/>
      <c r="B206"/>
      <c r="C206"/>
      <c r="D206"/>
      <c r="E206"/>
      <c r="F206"/>
      <c r="G206"/>
      <c r="H206"/>
      <c r="I206"/>
      <c r="J206"/>
      <c r="K206"/>
      <c r="L206"/>
    </row>
    <row r="207" spans="1:12" x14ac:dyDescent="0.25">
      <c r="A207"/>
      <c r="B207"/>
      <c r="C207"/>
      <c r="D207"/>
      <c r="E207"/>
      <c r="F207"/>
      <c r="G207"/>
      <c r="H207"/>
      <c r="I207"/>
      <c r="J207"/>
      <c r="K207"/>
      <c r="L207"/>
    </row>
    <row r="208" spans="1:12" x14ac:dyDescent="0.25">
      <c r="A208"/>
      <c r="B208"/>
      <c r="C208"/>
      <c r="D208"/>
      <c r="E208"/>
      <c r="F208"/>
      <c r="G208"/>
      <c r="H208"/>
      <c r="I208"/>
      <c r="J208"/>
      <c r="K208"/>
      <c r="L208"/>
    </row>
    <row r="209" spans="1:12" x14ac:dyDescent="0.25">
      <c r="A209"/>
      <c r="B209"/>
      <c r="C209"/>
      <c r="D209"/>
      <c r="E209"/>
      <c r="F209"/>
      <c r="G209"/>
      <c r="H209"/>
      <c r="I209"/>
      <c r="J209"/>
      <c r="K209"/>
      <c r="L209"/>
    </row>
    <row r="210" spans="1:12" x14ac:dyDescent="0.25">
      <c r="A210"/>
      <c r="B210"/>
      <c r="C210"/>
      <c r="D210"/>
      <c r="E210"/>
      <c r="F210"/>
      <c r="G210"/>
      <c r="H210"/>
      <c r="I210"/>
      <c r="J210"/>
      <c r="K210"/>
      <c r="L210"/>
    </row>
    <row r="211" spans="1:12" x14ac:dyDescent="0.25">
      <c r="A211"/>
      <c r="B211"/>
      <c r="C211"/>
      <c r="D211"/>
      <c r="E211"/>
      <c r="F211"/>
      <c r="G211"/>
      <c r="H211"/>
      <c r="I211"/>
      <c r="J211"/>
      <c r="K211"/>
      <c r="L211"/>
    </row>
    <row r="212" spans="1:12" x14ac:dyDescent="0.25">
      <c r="A212"/>
      <c r="B212"/>
      <c r="C212"/>
      <c r="D212"/>
      <c r="E212"/>
      <c r="F212"/>
      <c r="G212"/>
      <c r="H212"/>
      <c r="I212"/>
      <c r="J212"/>
      <c r="K212"/>
      <c r="L212"/>
    </row>
    <row r="213" spans="1:12" x14ac:dyDescent="0.25">
      <c r="A213"/>
      <c r="B213"/>
      <c r="C213"/>
      <c r="D213"/>
      <c r="E213"/>
      <c r="F213"/>
      <c r="G213"/>
      <c r="H213"/>
      <c r="I213"/>
      <c r="J213"/>
      <c r="K213"/>
      <c r="L213"/>
    </row>
    <row r="214" spans="1:12" x14ac:dyDescent="0.25">
      <c r="A214"/>
      <c r="B214"/>
      <c r="C214"/>
      <c r="D214"/>
      <c r="E214"/>
      <c r="F214"/>
      <c r="G214"/>
      <c r="H214"/>
      <c r="I214"/>
      <c r="J214"/>
      <c r="K214"/>
      <c r="L214"/>
    </row>
    <row r="215" spans="1:12" x14ac:dyDescent="0.25">
      <c r="A215"/>
      <c r="B215"/>
      <c r="C215"/>
      <c r="D215"/>
      <c r="E215"/>
      <c r="F215"/>
      <c r="G215"/>
      <c r="H215"/>
      <c r="I215"/>
      <c r="J215"/>
      <c r="K215"/>
      <c r="L215"/>
    </row>
    <row r="216" spans="1:12" x14ac:dyDescent="0.25">
      <c r="A216"/>
      <c r="B216"/>
      <c r="C216"/>
      <c r="D216"/>
      <c r="E216"/>
      <c r="F216"/>
      <c r="G216"/>
      <c r="H216"/>
      <c r="I216"/>
      <c r="J216"/>
      <c r="K216"/>
      <c r="L216"/>
    </row>
    <row r="217" spans="1:12" x14ac:dyDescent="0.25">
      <c r="A217"/>
      <c r="B217"/>
      <c r="C217"/>
      <c r="D217"/>
      <c r="E217"/>
      <c r="F217"/>
      <c r="G217"/>
      <c r="H217"/>
      <c r="I217"/>
      <c r="J217"/>
      <c r="K217"/>
      <c r="L217"/>
    </row>
    <row r="218" spans="1:12" x14ac:dyDescent="0.25">
      <c r="A218"/>
      <c r="B218"/>
      <c r="C218"/>
      <c r="D218"/>
      <c r="E218"/>
      <c r="F218"/>
      <c r="G218"/>
      <c r="H218"/>
      <c r="I218"/>
      <c r="J218"/>
      <c r="K218"/>
      <c r="L218"/>
    </row>
    <row r="219" spans="1:12" x14ac:dyDescent="0.25">
      <c r="A219"/>
      <c r="B219"/>
      <c r="C219"/>
      <c r="D219"/>
      <c r="E219"/>
      <c r="F219"/>
      <c r="G219"/>
      <c r="H219"/>
      <c r="I219"/>
      <c r="J219"/>
      <c r="K219"/>
      <c r="L219"/>
    </row>
    <row r="220" spans="1:12" x14ac:dyDescent="0.25">
      <c r="A220"/>
      <c r="B220"/>
      <c r="C220"/>
      <c r="D220"/>
      <c r="E220"/>
      <c r="F220"/>
      <c r="G220"/>
      <c r="H220"/>
      <c r="I220"/>
      <c r="J220"/>
      <c r="K220"/>
      <c r="L220"/>
    </row>
    <row r="221" spans="1:12" x14ac:dyDescent="0.25">
      <c r="A221"/>
      <c r="B221"/>
      <c r="C221"/>
      <c r="D221"/>
      <c r="E221"/>
      <c r="F221"/>
      <c r="G221"/>
      <c r="H221"/>
      <c r="I221"/>
      <c r="J221"/>
      <c r="K221"/>
      <c r="L221"/>
    </row>
    <row r="222" spans="1:12" x14ac:dyDescent="0.25">
      <c r="A222"/>
      <c r="B222"/>
      <c r="C222"/>
      <c r="D222"/>
      <c r="E222"/>
      <c r="F222"/>
      <c r="G222"/>
      <c r="H222"/>
      <c r="I222"/>
      <c r="J222"/>
      <c r="K222"/>
      <c r="L222"/>
    </row>
    <row r="223" spans="1:12" x14ac:dyDescent="0.25">
      <c r="A223"/>
      <c r="B223"/>
      <c r="C223"/>
      <c r="D223"/>
      <c r="E223"/>
      <c r="F223"/>
      <c r="G223"/>
      <c r="H223"/>
      <c r="I223"/>
      <c r="J223"/>
      <c r="K223"/>
      <c r="L223"/>
    </row>
    <row r="224" spans="1:12" x14ac:dyDescent="0.25">
      <c r="A224"/>
      <c r="B224"/>
      <c r="C224"/>
      <c r="D224"/>
      <c r="E224"/>
      <c r="F224"/>
      <c r="G224"/>
      <c r="H224"/>
      <c r="I224"/>
      <c r="J224"/>
      <c r="K224"/>
      <c r="L224"/>
    </row>
    <row r="225" spans="1:12" x14ac:dyDescent="0.25">
      <c r="A225"/>
      <c r="B225"/>
      <c r="C225"/>
      <c r="D225"/>
      <c r="E225"/>
      <c r="F225"/>
      <c r="G225"/>
      <c r="H225"/>
      <c r="I225"/>
      <c r="J225"/>
      <c r="K225"/>
      <c r="L225"/>
    </row>
    <row r="226" spans="1:12" x14ac:dyDescent="0.25">
      <c r="A226"/>
      <c r="B226"/>
      <c r="C226"/>
      <c r="D226"/>
      <c r="E226"/>
      <c r="F226"/>
      <c r="G226"/>
      <c r="H226"/>
      <c r="I226"/>
      <c r="J226"/>
      <c r="K226"/>
      <c r="L226"/>
    </row>
    <row r="227" spans="1:12" x14ac:dyDescent="0.25">
      <c r="A227"/>
      <c r="B227"/>
      <c r="C227"/>
      <c r="D227"/>
      <c r="E227"/>
      <c r="F227"/>
      <c r="G227"/>
      <c r="H227"/>
      <c r="I227"/>
      <c r="J227"/>
      <c r="K227"/>
      <c r="L227"/>
    </row>
    <row r="228" spans="1:12" x14ac:dyDescent="0.25">
      <c r="A228"/>
      <c r="B228"/>
      <c r="C228"/>
      <c r="D228"/>
      <c r="E228"/>
      <c r="F228"/>
      <c r="G228"/>
      <c r="H228"/>
      <c r="I228"/>
      <c r="J228"/>
      <c r="K228"/>
      <c r="L228"/>
    </row>
    <row r="229" spans="1:12" x14ac:dyDescent="0.25">
      <c r="A229"/>
      <c r="B229"/>
      <c r="C229"/>
      <c r="D229"/>
      <c r="E229"/>
      <c r="F229"/>
      <c r="G229"/>
      <c r="H229"/>
      <c r="I229"/>
      <c r="J229"/>
      <c r="K229"/>
      <c r="L229"/>
    </row>
    <row r="230" spans="1:12" x14ac:dyDescent="0.25">
      <c r="A230"/>
      <c r="B230"/>
      <c r="C230"/>
      <c r="D230"/>
      <c r="E230"/>
      <c r="F230"/>
      <c r="G230"/>
      <c r="H230"/>
      <c r="I230"/>
      <c r="J230"/>
      <c r="K230"/>
      <c r="L230"/>
    </row>
    <row r="231" spans="1:12" x14ac:dyDescent="0.25">
      <c r="A231"/>
      <c r="B231"/>
      <c r="C231"/>
      <c r="D231"/>
      <c r="E231"/>
      <c r="F231"/>
      <c r="G231"/>
      <c r="H231"/>
      <c r="I231"/>
      <c r="J231"/>
      <c r="K231"/>
      <c r="L231"/>
    </row>
    <row r="232" spans="1:12" x14ac:dyDescent="0.25">
      <c r="A232"/>
      <c r="B232"/>
      <c r="C232"/>
      <c r="D232"/>
      <c r="E232"/>
      <c r="F232"/>
      <c r="G232"/>
      <c r="H232"/>
      <c r="I232"/>
      <c r="J232"/>
      <c r="K232"/>
      <c r="L232"/>
    </row>
    <row r="233" spans="1:12" x14ac:dyDescent="0.25">
      <c r="A233"/>
      <c r="B233"/>
      <c r="C233"/>
      <c r="D233"/>
      <c r="E233"/>
      <c r="F233"/>
      <c r="G233"/>
      <c r="H233"/>
      <c r="I233"/>
      <c r="J233"/>
      <c r="K233"/>
      <c r="L233"/>
    </row>
    <row r="234" spans="1:12" x14ac:dyDescent="0.25">
      <c r="A234"/>
      <c r="B234"/>
      <c r="C234"/>
      <c r="D234"/>
      <c r="E234"/>
      <c r="F234"/>
      <c r="G234"/>
      <c r="H234"/>
      <c r="I234"/>
      <c r="J234"/>
      <c r="K234"/>
      <c r="L234"/>
    </row>
    <row r="235" spans="1:12" x14ac:dyDescent="0.25">
      <c r="A235"/>
      <c r="B235"/>
      <c r="C235"/>
      <c r="D235"/>
      <c r="E235"/>
      <c r="F235"/>
      <c r="G235"/>
      <c r="H235"/>
      <c r="I235"/>
      <c r="J235"/>
      <c r="K235"/>
      <c r="L235"/>
    </row>
    <row r="236" spans="1:12" x14ac:dyDescent="0.25">
      <c r="A236"/>
      <c r="B236"/>
      <c r="C236"/>
      <c r="D236"/>
      <c r="E236"/>
      <c r="F236"/>
      <c r="G236"/>
      <c r="H236"/>
      <c r="I236"/>
      <c r="J236"/>
      <c r="K236"/>
      <c r="L236"/>
    </row>
    <row r="237" spans="1:12" x14ac:dyDescent="0.25">
      <c r="A237"/>
      <c r="B237"/>
      <c r="C237"/>
      <c r="D237"/>
      <c r="E237"/>
      <c r="F237"/>
      <c r="G237"/>
      <c r="H237"/>
      <c r="I237"/>
      <c r="J237"/>
      <c r="K237"/>
      <c r="L237"/>
    </row>
    <row r="238" spans="1:12" x14ac:dyDescent="0.25">
      <c r="A238"/>
      <c r="B238"/>
      <c r="C238"/>
      <c r="D238"/>
      <c r="E238"/>
      <c r="F238"/>
      <c r="G238"/>
      <c r="H238"/>
      <c r="I238"/>
      <c r="J238"/>
      <c r="K238"/>
      <c r="L238"/>
    </row>
    <row r="239" spans="1:12" x14ac:dyDescent="0.25">
      <c r="A239"/>
      <c r="B239"/>
      <c r="C239"/>
      <c r="D239"/>
      <c r="E239"/>
      <c r="F239"/>
      <c r="G239"/>
      <c r="H239"/>
      <c r="I239"/>
      <c r="J239"/>
      <c r="K239"/>
      <c r="L239"/>
    </row>
    <row r="240" spans="1:12" x14ac:dyDescent="0.25">
      <c r="A240"/>
      <c r="B240"/>
      <c r="C240"/>
      <c r="D240"/>
      <c r="E240"/>
      <c r="F240"/>
      <c r="G240"/>
      <c r="H240"/>
      <c r="I240"/>
      <c r="J240"/>
      <c r="K240"/>
      <c r="L240"/>
    </row>
    <row r="241" spans="1:12" x14ac:dyDescent="0.25">
      <c r="A241"/>
      <c r="B241"/>
      <c r="C241"/>
      <c r="D241"/>
      <c r="E241"/>
      <c r="F241"/>
      <c r="G241"/>
      <c r="H241"/>
      <c r="I241"/>
      <c r="J241"/>
      <c r="K241"/>
      <c r="L241"/>
    </row>
    <row r="242" spans="1:12" x14ac:dyDescent="0.25">
      <c r="A242"/>
      <c r="B242"/>
      <c r="C242"/>
      <c r="D242"/>
      <c r="E242"/>
      <c r="F242"/>
      <c r="G242"/>
      <c r="H242"/>
      <c r="I242"/>
      <c r="J242"/>
      <c r="K242"/>
      <c r="L242"/>
    </row>
    <row r="243" spans="1:12" x14ac:dyDescent="0.25">
      <c r="A243"/>
      <c r="B243"/>
      <c r="C243"/>
      <c r="D243"/>
      <c r="E243"/>
      <c r="F243"/>
      <c r="G243"/>
      <c r="H243"/>
      <c r="I243"/>
      <c r="J243"/>
      <c r="K243"/>
      <c r="L243"/>
    </row>
    <row r="244" spans="1:12" x14ac:dyDescent="0.25">
      <c r="A244"/>
      <c r="B244"/>
      <c r="C244"/>
      <c r="D244"/>
      <c r="E244"/>
      <c r="F244"/>
      <c r="G244"/>
      <c r="H244"/>
      <c r="I244"/>
      <c r="J244"/>
      <c r="K244"/>
      <c r="L244"/>
    </row>
    <row r="245" spans="1:12" x14ac:dyDescent="0.25">
      <c r="A245"/>
      <c r="B245"/>
      <c r="C245"/>
      <c r="D245"/>
      <c r="E245"/>
      <c r="F245"/>
      <c r="G245"/>
      <c r="H245"/>
      <c r="I245"/>
      <c r="J245"/>
      <c r="K245"/>
      <c r="L245"/>
    </row>
    <row r="246" spans="1:12" x14ac:dyDescent="0.25">
      <c r="A246"/>
      <c r="B246"/>
      <c r="C246"/>
      <c r="D246"/>
      <c r="E246"/>
      <c r="F246"/>
      <c r="G246"/>
      <c r="H246"/>
      <c r="I246"/>
      <c r="J246"/>
      <c r="K246"/>
      <c r="L246"/>
    </row>
    <row r="247" spans="1:12" x14ac:dyDescent="0.25">
      <c r="A247"/>
      <c r="B247"/>
      <c r="C247"/>
      <c r="D247"/>
      <c r="E247"/>
      <c r="F247"/>
      <c r="G247"/>
      <c r="H247"/>
      <c r="I247"/>
      <c r="J247"/>
      <c r="K247"/>
      <c r="L247"/>
    </row>
    <row r="248" spans="1:12" x14ac:dyDescent="0.25">
      <c r="A248"/>
      <c r="B248"/>
      <c r="C248"/>
      <c r="D248"/>
      <c r="E248"/>
      <c r="F248"/>
      <c r="G248"/>
      <c r="H248"/>
      <c r="I248"/>
      <c r="J248"/>
      <c r="K248"/>
      <c r="L248"/>
    </row>
    <row r="249" spans="1:12" x14ac:dyDescent="0.25">
      <c r="A249"/>
      <c r="B249"/>
      <c r="C249"/>
      <c r="D249"/>
      <c r="E249"/>
      <c r="F249"/>
      <c r="G249"/>
      <c r="H249"/>
      <c r="I249"/>
      <c r="J249"/>
      <c r="K249"/>
      <c r="L249"/>
    </row>
    <row r="250" spans="1:12" x14ac:dyDescent="0.25">
      <c r="A250"/>
      <c r="B250"/>
      <c r="C250"/>
      <c r="D250"/>
      <c r="E250"/>
      <c r="F250"/>
      <c r="G250"/>
      <c r="H250"/>
      <c r="I250"/>
      <c r="J250"/>
      <c r="K250"/>
      <c r="L250"/>
    </row>
    <row r="251" spans="1:12" x14ac:dyDescent="0.25">
      <c r="A251"/>
      <c r="B251"/>
      <c r="C251"/>
      <c r="D251"/>
      <c r="E251"/>
      <c r="F251"/>
      <c r="G251"/>
      <c r="H251"/>
      <c r="I251"/>
      <c r="J251"/>
      <c r="K251"/>
      <c r="L251"/>
    </row>
    <row r="252" spans="1:12" x14ac:dyDescent="0.25">
      <c r="A252"/>
      <c r="B252"/>
      <c r="C252"/>
      <c r="D252"/>
      <c r="E252"/>
      <c r="F252"/>
      <c r="G252"/>
      <c r="H252"/>
      <c r="I252"/>
      <c r="J252"/>
      <c r="K252"/>
      <c r="L252"/>
    </row>
    <row r="253" spans="1:12" x14ac:dyDescent="0.25">
      <c r="A253"/>
      <c r="B253"/>
      <c r="C253"/>
      <c r="D253"/>
      <c r="E253"/>
      <c r="F253"/>
      <c r="G253"/>
      <c r="H253"/>
      <c r="I253"/>
      <c r="J253"/>
      <c r="K253"/>
      <c r="L253"/>
    </row>
    <row r="254" spans="1:12" x14ac:dyDescent="0.25">
      <c r="A254"/>
      <c r="B254"/>
      <c r="C254"/>
      <c r="D254"/>
      <c r="E254"/>
      <c r="F254"/>
      <c r="G254"/>
      <c r="H254"/>
      <c r="I254"/>
      <c r="J254"/>
      <c r="K254"/>
      <c r="L254"/>
    </row>
    <row r="255" spans="1:12" x14ac:dyDescent="0.25">
      <c r="A255"/>
      <c r="B255"/>
      <c r="C255"/>
      <c r="D255"/>
      <c r="E255"/>
      <c r="F255"/>
      <c r="G255"/>
      <c r="H255"/>
      <c r="I255"/>
      <c r="J255"/>
      <c r="K255"/>
      <c r="L255"/>
    </row>
    <row r="256" spans="1:12" x14ac:dyDescent="0.25">
      <c r="A256"/>
      <c r="B256"/>
      <c r="C256"/>
      <c r="D256"/>
      <c r="E256"/>
      <c r="F256"/>
      <c r="G256"/>
      <c r="H256"/>
      <c r="I256"/>
      <c r="J256"/>
      <c r="K256"/>
      <c r="L256"/>
    </row>
    <row r="257" spans="1:12" x14ac:dyDescent="0.25">
      <c r="A257"/>
      <c r="B257"/>
      <c r="C257"/>
      <c r="D257"/>
      <c r="E257"/>
      <c r="F257"/>
      <c r="G257"/>
      <c r="H257"/>
      <c r="I257"/>
      <c r="J257"/>
      <c r="K257"/>
      <c r="L257"/>
    </row>
    <row r="258" spans="1:12" x14ac:dyDescent="0.25">
      <c r="A258"/>
      <c r="B258"/>
      <c r="C258"/>
      <c r="D258"/>
      <c r="E258"/>
      <c r="F258"/>
      <c r="G258"/>
      <c r="H258"/>
      <c r="I258"/>
      <c r="J258"/>
      <c r="K258"/>
      <c r="L258"/>
    </row>
    <row r="259" spans="1:12" x14ac:dyDescent="0.25">
      <c r="A259"/>
      <c r="B259"/>
      <c r="C259"/>
      <c r="D259"/>
      <c r="E259"/>
      <c r="F259"/>
      <c r="G259"/>
      <c r="H259"/>
      <c r="I259"/>
      <c r="J259"/>
      <c r="K259"/>
      <c r="L259"/>
    </row>
    <row r="260" spans="1:12" x14ac:dyDescent="0.25">
      <c r="A260"/>
      <c r="B260"/>
      <c r="C260"/>
      <c r="D260"/>
      <c r="E260"/>
      <c r="F260"/>
      <c r="G260"/>
      <c r="H260"/>
      <c r="I260"/>
      <c r="J260"/>
      <c r="K260"/>
      <c r="L260"/>
    </row>
    <row r="261" spans="1:12" x14ac:dyDescent="0.25">
      <c r="A261"/>
      <c r="B261"/>
      <c r="C261"/>
      <c r="D261"/>
      <c r="E261"/>
      <c r="F261"/>
      <c r="G261"/>
      <c r="H261"/>
      <c r="I261"/>
      <c r="J261"/>
      <c r="K261"/>
      <c r="L261"/>
    </row>
    <row r="262" spans="1:12" x14ac:dyDescent="0.25">
      <c r="A262"/>
      <c r="B262"/>
      <c r="C262"/>
      <c r="D262"/>
      <c r="E262"/>
      <c r="F262"/>
      <c r="G262"/>
      <c r="H262"/>
      <c r="I262"/>
      <c r="J262"/>
      <c r="K262"/>
      <c r="L262"/>
    </row>
    <row r="263" spans="1:12" x14ac:dyDescent="0.25">
      <c r="A263"/>
      <c r="B263"/>
      <c r="C263"/>
      <c r="D263"/>
      <c r="E263"/>
      <c r="F263"/>
      <c r="G263"/>
      <c r="H263"/>
      <c r="I263"/>
      <c r="J263"/>
      <c r="K263"/>
      <c r="L263"/>
    </row>
    <row r="264" spans="1:12" x14ac:dyDescent="0.25">
      <c r="A264"/>
      <c r="B264"/>
      <c r="C264"/>
      <c r="D264"/>
      <c r="E264"/>
      <c r="F264"/>
      <c r="G264"/>
      <c r="H264"/>
      <c r="I264"/>
      <c r="J264"/>
      <c r="K264"/>
      <c r="L264"/>
    </row>
    <row r="265" spans="1:12" x14ac:dyDescent="0.25">
      <c r="A265"/>
      <c r="B265"/>
      <c r="C265"/>
      <c r="D265"/>
      <c r="E265"/>
      <c r="F265"/>
      <c r="G265"/>
      <c r="H265"/>
      <c r="I265"/>
      <c r="J265"/>
      <c r="K265"/>
      <c r="L265"/>
    </row>
    <row r="266" spans="1:12" x14ac:dyDescent="0.25">
      <c r="A266"/>
      <c r="B266"/>
      <c r="C266"/>
      <c r="D266"/>
      <c r="E266"/>
      <c r="F266"/>
      <c r="G266"/>
      <c r="H266"/>
      <c r="I266"/>
      <c r="J266"/>
      <c r="K266"/>
      <c r="L266"/>
    </row>
    <row r="267" spans="1:12" x14ac:dyDescent="0.25">
      <c r="A267"/>
      <c r="B267"/>
      <c r="C267"/>
      <c r="D267"/>
      <c r="E267"/>
      <c r="F267"/>
      <c r="G267"/>
      <c r="H267"/>
      <c r="I267"/>
      <c r="J267"/>
      <c r="K267"/>
      <c r="L267"/>
    </row>
    <row r="268" spans="1:12" x14ac:dyDescent="0.25">
      <c r="A268"/>
      <c r="B268"/>
      <c r="C268"/>
      <c r="D268"/>
      <c r="E268"/>
      <c r="F268"/>
      <c r="G268"/>
      <c r="H268"/>
      <c r="I268"/>
      <c r="J268"/>
      <c r="K268"/>
      <c r="L268"/>
    </row>
    <row r="269" spans="1:12" x14ac:dyDescent="0.25">
      <c r="A269"/>
      <c r="B269"/>
      <c r="C269"/>
      <c r="D269"/>
      <c r="E269"/>
      <c r="F269"/>
      <c r="G269"/>
      <c r="H269"/>
      <c r="I269"/>
      <c r="J269"/>
      <c r="K269"/>
      <c r="L269"/>
    </row>
    <row r="270" spans="1:12" x14ac:dyDescent="0.25">
      <c r="A270"/>
      <c r="B270"/>
      <c r="C270"/>
      <c r="D270"/>
      <c r="E270"/>
      <c r="F270"/>
      <c r="G270"/>
      <c r="H270"/>
      <c r="I270"/>
      <c r="J270"/>
      <c r="K270"/>
      <c r="L270"/>
    </row>
    <row r="271" spans="1:12" x14ac:dyDescent="0.25">
      <c r="A271"/>
      <c r="B271"/>
      <c r="C271"/>
      <c r="D271"/>
      <c r="E271"/>
      <c r="F271"/>
      <c r="G271"/>
      <c r="H271"/>
      <c r="I271"/>
      <c r="J271"/>
      <c r="K271"/>
      <c r="L271"/>
    </row>
    <row r="272" spans="1:12" x14ac:dyDescent="0.25">
      <c r="A272"/>
      <c r="B272"/>
      <c r="C272"/>
      <c r="D272"/>
      <c r="E272"/>
      <c r="F272"/>
      <c r="G272"/>
      <c r="H272"/>
      <c r="I272"/>
      <c r="J272"/>
      <c r="K272"/>
      <c r="L272"/>
    </row>
    <row r="273" spans="1:12" x14ac:dyDescent="0.25">
      <c r="A273"/>
      <c r="B273"/>
      <c r="C273"/>
      <c r="D273"/>
      <c r="E273"/>
      <c r="F273"/>
      <c r="G273"/>
      <c r="H273"/>
      <c r="I273"/>
      <c r="J273"/>
      <c r="K273"/>
      <c r="L273"/>
    </row>
    <row r="274" spans="1:12" x14ac:dyDescent="0.25">
      <c r="A274"/>
      <c r="B274"/>
      <c r="C274"/>
      <c r="D274"/>
      <c r="E274"/>
      <c r="F274"/>
      <c r="G274"/>
      <c r="H274"/>
      <c r="I274"/>
      <c r="J274"/>
      <c r="K274"/>
      <c r="L274"/>
    </row>
    <row r="275" spans="1:12" x14ac:dyDescent="0.25">
      <c r="A275"/>
      <c r="B275"/>
      <c r="C275"/>
      <c r="D275"/>
      <c r="E275"/>
      <c r="F275"/>
      <c r="G275"/>
      <c r="H275"/>
      <c r="I275"/>
      <c r="J275"/>
      <c r="K275"/>
      <c r="L275"/>
    </row>
    <row r="276" spans="1:12" x14ac:dyDescent="0.25">
      <c r="A276"/>
      <c r="B276"/>
      <c r="C276"/>
      <c r="D276"/>
      <c r="E276"/>
      <c r="F276"/>
      <c r="G276"/>
      <c r="H276"/>
      <c r="I276"/>
      <c r="J276"/>
      <c r="K276"/>
      <c r="L276"/>
    </row>
    <row r="277" spans="1:12" x14ac:dyDescent="0.25">
      <c r="A277"/>
      <c r="B277"/>
      <c r="C277"/>
      <c r="D277"/>
      <c r="E277"/>
      <c r="F277"/>
      <c r="G277"/>
      <c r="H277"/>
      <c r="I277"/>
      <c r="J277"/>
      <c r="K277"/>
      <c r="L277"/>
    </row>
    <row r="278" spans="1:12" x14ac:dyDescent="0.25">
      <c r="A278"/>
      <c r="B278"/>
      <c r="C278"/>
      <c r="D278"/>
      <c r="E278"/>
      <c r="F278"/>
      <c r="G278"/>
      <c r="H278"/>
      <c r="I278"/>
      <c r="J278"/>
      <c r="K278"/>
      <c r="L278"/>
    </row>
    <row r="279" spans="1:12" x14ac:dyDescent="0.25">
      <c r="A279"/>
      <c r="B279"/>
      <c r="C279"/>
      <c r="D279"/>
      <c r="E279"/>
      <c r="F279"/>
      <c r="G279"/>
      <c r="H279"/>
      <c r="I279"/>
      <c r="J279"/>
      <c r="K279"/>
      <c r="L279"/>
    </row>
    <row r="280" spans="1:12" x14ac:dyDescent="0.25">
      <c r="A280"/>
      <c r="B280"/>
      <c r="C280"/>
      <c r="D280"/>
      <c r="E280"/>
      <c r="F280"/>
      <c r="G280"/>
      <c r="H280"/>
      <c r="I280"/>
      <c r="J280"/>
      <c r="K280"/>
      <c r="L280"/>
    </row>
    <row r="281" spans="1:12" x14ac:dyDescent="0.25">
      <c r="A281"/>
      <c r="B281"/>
      <c r="C281"/>
      <c r="D281"/>
      <c r="E281"/>
      <c r="F281"/>
      <c r="G281"/>
      <c r="H281"/>
      <c r="I281"/>
      <c r="J281"/>
      <c r="K281"/>
      <c r="L281"/>
    </row>
    <row r="282" spans="1:12" x14ac:dyDescent="0.25">
      <c r="A282"/>
      <c r="B282"/>
      <c r="C282"/>
      <c r="D282"/>
      <c r="E282"/>
      <c r="F282"/>
      <c r="G282"/>
      <c r="H282"/>
      <c r="I282"/>
      <c r="J282"/>
      <c r="K282"/>
      <c r="L282"/>
    </row>
    <row r="283" spans="1:12" x14ac:dyDescent="0.25">
      <c r="A283"/>
      <c r="B283"/>
      <c r="C283"/>
      <c r="D283"/>
      <c r="E283"/>
      <c r="F283"/>
      <c r="G283"/>
      <c r="H283"/>
      <c r="I283"/>
      <c r="J283"/>
      <c r="K283"/>
      <c r="L283"/>
    </row>
    <row r="284" spans="1:12" x14ac:dyDescent="0.25">
      <c r="A284"/>
      <c r="B284"/>
      <c r="C284"/>
      <c r="D284"/>
      <c r="E284"/>
      <c r="F284"/>
      <c r="G284"/>
      <c r="H284"/>
      <c r="I284"/>
      <c r="J284"/>
      <c r="K284"/>
      <c r="L284"/>
    </row>
    <row r="285" spans="1:12" x14ac:dyDescent="0.25">
      <c r="A285"/>
      <c r="B285"/>
      <c r="C285"/>
      <c r="D285"/>
      <c r="E285"/>
      <c r="F285"/>
      <c r="G285"/>
      <c r="H285"/>
      <c r="I285"/>
      <c r="J285"/>
      <c r="K285"/>
      <c r="L285"/>
    </row>
    <row r="286" spans="1:12" x14ac:dyDescent="0.25">
      <c r="A286"/>
      <c r="B286"/>
      <c r="C286"/>
      <c r="D286"/>
      <c r="E286"/>
      <c r="F286"/>
      <c r="G286"/>
      <c r="H286"/>
      <c r="I286"/>
      <c r="J286"/>
      <c r="K286"/>
      <c r="L286"/>
    </row>
    <row r="287" spans="1:12" x14ac:dyDescent="0.25">
      <c r="A287"/>
      <c r="B287"/>
      <c r="C287"/>
      <c r="D287"/>
      <c r="E287"/>
      <c r="F287"/>
      <c r="G287"/>
      <c r="H287"/>
      <c r="I287"/>
      <c r="J287"/>
      <c r="K287"/>
      <c r="L287"/>
    </row>
    <row r="288" spans="1:12" x14ac:dyDescent="0.25">
      <c r="A288"/>
      <c r="B288"/>
      <c r="C288"/>
      <c r="D288"/>
      <c r="E288"/>
      <c r="F288"/>
      <c r="G288"/>
      <c r="H288"/>
      <c r="I288"/>
      <c r="J288"/>
      <c r="K288"/>
      <c r="L288"/>
    </row>
    <row r="289" spans="1:12" x14ac:dyDescent="0.25">
      <c r="A289"/>
      <c r="B289"/>
      <c r="C289"/>
      <c r="D289"/>
      <c r="E289"/>
      <c r="F289"/>
      <c r="G289"/>
      <c r="H289"/>
      <c r="I289"/>
      <c r="J289"/>
      <c r="K289"/>
      <c r="L289"/>
    </row>
    <row r="290" spans="1:12" x14ac:dyDescent="0.25">
      <c r="A290"/>
      <c r="B290"/>
      <c r="C290"/>
      <c r="D290"/>
      <c r="E290"/>
      <c r="F290"/>
      <c r="G290"/>
      <c r="H290"/>
      <c r="I290"/>
      <c r="J290"/>
      <c r="K290"/>
      <c r="L290"/>
    </row>
    <row r="291" spans="1:12" x14ac:dyDescent="0.25">
      <c r="A291"/>
      <c r="B291"/>
      <c r="C291"/>
      <c r="D291"/>
      <c r="E291"/>
      <c r="F291"/>
      <c r="G291"/>
      <c r="H291"/>
      <c r="I291"/>
      <c r="J291"/>
      <c r="K291"/>
      <c r="L291"/>
    </row>
    <row r="292" spans="1:12" x14ac:dyDescent="0.25">
      <c r="A292"/>
      <c r="B292"/>
      <c r="C292"/>
      <c r="D292"/>
      <c r="E292"/>
      <c r="F292"/>
      <c r="G292"/>
      <c r="H292"/>
      <c r="I292"/>
      <c r="J292"/>
      <c r="K292"/>
      <c r="L292"/>
    </row>
    <row r="293" spans="1:12" x14ac:dyDescent="0.25">
      <c r="A293"/>
      <c r="B293"/>
      <c r="C293"/>
      <c r="D293"/>
      <c r="E293"/>
      <c r="F293"/>
      <c r="G293"/>
      <c r="H293"/>
      <c r="I293"/>
      <c r="J293"/>
      <c r="K293"/>
      <c r="L293"/>
    </row>
    <row r="294" spans="1:12" x14ac:dyDescent="0.25">
      <c r="A294"/>
      <c r="B294"/>
      <c r="C294"/>
      <c r="D294"/>
      <c r="E294"/>
      <c r="F294"/>
      <c r="G294"/>
      <c r="H294"/>
      <c r="I294"/>
      <c r="J294"/>
      <c r="K294"/>
      <c r="L294"/>
    </row>
    <row r="295" spans="1:12" x14ac:dyDescent="0.25">
      <c r="A295"/>
      <c r="B295"/>
      <c r="C295"/>
      <c r="D295"/>
      <c r="E295"/>
      <c r="F295"/>
      <c r="G295"/>
      <c r="H295"/>
      <c r="I295"/>
      <c r="J295"/>
      <c r="K295"/>
      <c r="L295"/>
    </row>
    <row r="296" spans="1:12" x14ac:dyDescent="0.25">
      <c r="A296"/>
      <c r="B296"/>
      <c r="C296"/>
      <c r="D296"/>
      <c r="E296"/>
      <c r="F296"/>
      <c r="G296"/>
      <c r="H296"/>
      <c r="I296"/>
      <c r="J296"/>
      <c r="K296"/>
      <c r="L296"/>
    </row>
    <row r="297" spans="1:12" x14ac:dyDescent="0.25">
      <c r="A297"/>
      <c r="B297"/>
      <c r="C297"/>
      <c r="D297"/>
      <c r="E297"/>
      <c r="F297"/>
      <c r="G297"/>
      <c r="H297"/>
      <c r="I297"/>
      <c r="J297"/>
      <c r="K297"/>
      <c r="L297"/>
    </row>
    <row r="298" spans="1:12" x14ac:dyDescent="0.25">
      <c r="A298"/>
      <c r="B298"/>
      <c r="C298"/>
      <c r="D298"/>
      <c r="E298"/>
      <c r="F298"/>
      <c r="G298"/>
      <c r="H298"/>
      <c r="I298"/>
      <c r="J298"/>
      <c r="K298"/>
      <c r="L298"/>
    </row>
    <row r="299" spans="1:12" x14ac:dyDescent="0.25">
      <c r="A299"/>
      <c r="B299"/>
      <c r="C299"/>
      <c r="D299"/>
      <c r="E299"/>
      <c r="F299"/>
      <c r="G299"/>
      <c r="H299"/>
      <c r="I299"/>
      <c r="J299"/>
      <c r="K299"/>
      <c r="L299"/>
    </row>
    <row r="300" spans="1:12" x14ac:dyDescent="0.25">
      <c r="A300"/>
      <c r="B300"/>
      <c r="C300"/>
      <c r="D300"/>
      <c r="E300"/>
      <c r="F300"/>
      <c r="G300"/>
      <c r="H300"/>
      <c r="I300"/>
      <c r="J300"/>
      <c r="K300"/>
      <c r="L300"/>
    </row>
    <row r="301" spans="1:12" x14ac:dyDescent="0.25">
      <c r="A301"/>
      <c r="B301"/>
      <c r="C301"/>
      <c r="D301"/>
      <c r="E301"/>
      <c r="F301"/>
      <c r="G301"/>
      <c r="H301"/>
      <c r="I301"/>
      <c r="J301"/>
      <c r="K301"/>
      <c r="L301"/>
    </row>
    <row r="302" spans="1:12" x14ac:dyDescent="0.25">
      <c r="A302"/>
      <c r="B302"/>
      <c r="C302"/>
      <c r="D302"/>
      <c r="E302"/>
      <c r="F302"/>
      <c r="G302"/>
      <c r="H302"/>
      <c r="I302"/>
      <c r="J302"/>
      <c r="K302"/>
      <c r="L302"/>
    </row>
    <row r="303" spans="1:12" x14ac:dyDescent="0.25">
      <c r="A303"/>
      <c r="B303"/>
      <c r="C303"/>
      <c r="D303"/>
      <c r="E303"/>
      <c r="F303"/>
      <c r="G303"/>
      <c r="H303"/>
      <c r="I303"/>
      <c r="J303"/>
      <c r="K303"/>
      <c r="L303"/>
    </row>
    <row r="304" spans="1:12" x14ac:dyDescent="0.25">
      <c r="A304"/>
      <c r="B304"/>
      <c r="C304"/>
      <c r="D304"/>
      <c r="E304"/>
      <c r="F304"/>
      <c r="G304"/>
      <c r="H304"/>
      <c r="I304"/>
      <c r="J304"/>
      <c r="K304"/>
      <c r="L304"/>
    </row>
    <row r="305" spans="1:12" x14ac:dyDescent="0.25">
      <c r="A305"/>
      <c r="B305"/>
      <c r="C305"/>
      <c r="D305"/>
      <c r="E305"/>
      <c r="F305"/>
      <c r="G305"/>
      <c r="H305"/>
      <c r="I305"/>
      <c r="J305"/>
      <c r="K305"/>
      <c r="L305"/>
    </row>
    <row r="306" spans="1:12" x14ac:dyDescent="0.25">
      <c r="A306"/>
      <c r="B306"/>
      <c r="C306"/>
      <c r="D306"/>
      <c r="E306"/>
      <c r="F306"/>
      <c r="G306"/>
      <c r="H306"/>
      <c r="I306"/>
      <c r="J306"/>
      <c r="K306"/>
      <c r="L306"/>
    </row>
    <row r="307" spans="1:12" x14ac:dyDescent="0.25">
      <c r="A307"/>
      <c r="B307"/>
      <c r="C307"/>
      <c r="D307"/>
      <c r="E307"/>
      <c r="F307"/>
      <c r="G307"/>
      <c r="H307"/>
      <c r="I307"/>
      <c r="J307"/>
      <c r="K307"/>
      <c r="L307"/>
    </row>
    <row r="308" spans="1:12" x14ac:dyDescent="0.25">
      <c r="A308"/>
      <c r="B308"/>
      <c r="C308"/>
      <c r="D308"/>
      <c r="E308"/>
      <c r="F308"/>
      <c r="G308"/>
      <c r="H308"/>
      <c r="I308"/>
      <c r="J308"/>
      <c r="K308"/>
      <c r="L308"/>
    </row>
    <row r="309" spans="1:12" x14ac:dyDescent="0.25">
      <c r="A309"/>
      <c r="B309"/>
      <c r="C309"/>
      <c r="D309"/>
      <c r="E309"/>
      <c r="F309"/>
      <c r="G309"/>
      <c r="H309"/>
      <c r="I309"/>
      <c r="J309"/>
      <c r="K309"/>
      <c r="L309"/>
    </row>
    <row r="310" spans="1:12" x14ac:dyDescent="0.25">
      <c r="A310"/>
      <c r="B310"/>
      <c r="C310"/>
      <c r="D310"/>
      <c r="E310"/>
      <c r="F310"/>
      <c r="G310"/>
      <c r="H310"/>
      <c r="I310"/>
      <c r="J310"/>
      <c r="K310"/>
      <c r="L310"/>
    </row>
    <row r="311" spans="1:12" x14ac:dyDescent="0.25">
      <c r="A311"/>
      <c r="B311"/>
      <c r="C311"/>
      <c r="D311"/>
      <c r="E311"/>
      <c r="F311"/>
      <c r="G311"/>
      <c r="H311"/>
      <c r="I311"/>
      <c r="J311"/>
      <c r="K311"/>
      <c r="L311"/>
    </row>
    <row r="312" spans="1:12" x14ac:dyDescent="0.25">
      <c r="A312"/>
      <c r="B312"/>
      <c r="C312"/>
      <c r="D312"/>
      <c r="E312"/>
      <c r="F312"/>
      <c r="G312"/>
      <c r="H312"/>
      <c r="I312"/>
      <c r="J312"/>
      <c r="K312"/>
      <c r="L312"/>
    </row>
    <row r="313" spans="1:12" x14ac:dyDescent="0.25">
      <c r="A313"/>
      <c r="B313"/>
      <c r="C313"/>
      <c r="D313"/>
      <c r="E313"/>
      <c r="F313"/>
      <c r="G313"/>
      <c r="H313"/>
      <c r="I313"/>
      <c r="J313"/>
      <c r="K313"/>
      <c r="L313"/>
    </row>
    <row r="314" spans="1:12" x14ac:dyDescent="0.25">
      <c r="A314"/>
      <c r="B314"/>
      <c r="C314"/>
      <c r="D314"/>
      <c r="E314"/>
      <c r="F314"/>
      <c r="G314"/>
      <c r="H314"/>
      <c r="I314"/>
      <c r="J314"/>
      <c r="K314"/>
      <c r="L314"/>
    </row>
    <row r="315" spans="1:12" x14ac:dyDescent="0.25">
      <c r="A315"/>
      <c r="B315"/>
      <c r="C315"/>
      <c r="D315"/>
      <c r="E315"/>
      <c r="F315"/>
      <c r="G315"/>
      <c r="H315"/>
      <c r="I315"/>
      <c r="J315"/>
      <c r="K315"/>
      <c r="L315"/>
    </row>
    <row r="316" spans="1:12" x14ac:dyDescent="0.25">
      <c r="A316"/>
      <c r="B316"/>
      <c r="C316"/>
      <c r="D316"/>
      <c r="E316"/>
      <c r="F316"/>
      <c r="G316"/>
      <c r="H316"/>
      <c r="I316"/>
      <c r="J316"/>
      <c r="K316"/>
      <c r="L316"/>
    </row>
    <row r="317" spans="1:12" x14ac:dyDescent="0.25">
      <c r="A317"/>
      <c r="B317"/>
      <c r="C317"/>
      <c r="D317"/>
      <c r="E317"/>
      <c r="F317"/>
      <c r="G317"/>
      <c r="H317"/>
      <c r="I317"/>
      <c r="J317"/>
      <c r="K317"/>
      <c r="L317"/>
    </row>
    <row r="318" spans="1:12" x14ac:dyDescent="0.25">
      <c r="A318"/>
      <c r="B318"/>
      <c r="C318"/>
      <c r="D318"/>
      <c r="E318"/>
      <c r="F318"/>
      <c r="G318"/>
      <c r="H318"/>
      <c r="I318"/>
      <c r="J318"/>
      <c r="K318"/>
      <c r="L318"/>
    </row>
    <row r="319" spans="1:12" x14ac:dyDescent="0.25">
      <c r="A319"/>
      <c r="B319"/>
      <c r="C319"/>
      <c r="D319"/>
      <c r="E319"/>
      <c r="F319"/>
      <c r="G319"/>
      <c r="H319"/>
      <c r="I319"/>
      <c r="J319"/>
      <c r="K319"/>
      <c r="L319"/>
    </row>
    <row r="320" spans="1:12" x14ac:dyDescent="0.25">
      <c r="A320"/>
      <c r="B320"/>
      <c r="C320"/>
      <c r="D320"/>
      <c r="E320"/>
      <c r="F320"/>
      <c r="G320"/>
      <c r="H320"/>
      <c r="I320"/>
      <c r="J320"/>
      <c r="K320"/>
      <c r="L320"/>
    </row>
    <row r="321" spans="1:12" x14ac:dyDescent="0.25">
      <c r="A321"/>
      <c r="B321"/>
      <c r="C321"/>
      <c r="D321"/>
      <c r="E321"/>
      <c r="F321"/>
      <c r="G321"/>
      <c r="H321"/>
      <c r="I321"/>
      <c r="J321"/>
      <c r="K321"/>
      <c r="L321"/>
    </row>
    <row r="322" spans="1:12" x14ac:dyDescent="0.25">
      <c r="A322"/>
      <c r="B322"/>
      <c r="C322"/>
      <c r="D322"/>
      <c r="E322"/>
      <c r="F322"/>
      <c r="G322"/>
      <c r="H322"/>
      <c r="I322"/>
      <c r="J322"/>
      <c r="K322"/>
      <c r="L322"/>
    </row>
    <row r="323" spans="1:12" x14ac:dyDescent="0.25">
      <c r="A323"/>
      <c r="B323"/>
      <c r="C323"/>
      <c r="D323"/>
      <c r="E323"/>
      <c r="F323"/>
      <c r="G323"/>
      <c r="H323"/>
      <c r="I323"/>
      <c r="J323"/>
      <c r="K323"/>
      <c r="L323"/>
    </row>
    <row r="324" spans="1:12" x14ac:dyDescent="0.25">
      <c r="A324"/>
      <c r="B324"/>
      <c r="C324"/>
      <c r="D324"/>
      <c r="E324"/>
      <c r="F324"/>
      <c r="G324"/>
      <c r="H324"/>
      <c r="I324"/>
      <c r="J324"/>
      <c r="K324"/>
      <c r="L324"/>
    </row>
    <row r="325" spans="1:12" x14ac:dyDescent="0.25">
      <c r="A325"/>
      <c r="B325"/>
      <c r="C325"/>
      <c r="D325"/>
      <c r="E325"/>
      <c r="F325"/>
      <c r="G325"/>
      <c r="H325"/>
      <c r="I325"/>
      <c r="J325"/>
      <c r="K325"/>
      <c r="L325"/>
    </row>
    <row r="326" spans="1:12" x14ac:dyDescent="0.25">
      <c r="A326"/>
      <c r="B326"/>
      <c r="C326"/>
      <c r="D326"/>
      <c r="E326"/>
      <c r="F326"/>
      <c r="G326"/>
      <c r="H326"/>
      <c r="I326"/>
      <c r="J326"/>
      <c r="K326"/>
      <c r="L326"/>
    </row>
    <row r="327" spans="1:12" x14ac:dyDescent="0.25">
      <c r="A327"/>
      <c r="B327"/>
      <c r="C327"/>
      <c r="D327"/>
      <c r="E327"/>
      <c r="F327"/>
      <c r="G327"/>
      <c r="H327"/>
      <c r="I327"/>
      <c r="J327"/>
      <c r="K327"/>
      <c r="L327"/>
    </row>
    <row r="328" spans="1:12" x14ac:dyDescent="0.25">
      <c r="A328"/>
      <c r="B328"/>
      <c r="C328"/>
      <c r="D328"/>
      <c r="E328"/>
      <c r="F328"/>
      <c r="G328"/>
      <c r="H328"/>
      <c r="I328"/>
      <c r="J328"/>
      <c r="K328"/>
      <c r="L328"/>
    </row>
    <row r="329" spans="1:12" x14ac:dyDescent="0.25">
      <c r="A329"/>
      <c r="B329"/>
      <c r="C329"/>
      <c r="D329"/>
      <c r="E329"/>
      <c r="F329"/>
      <c r="G329"/>
      <c r="H329"/>
      <c r="I329"/>
      <c r="J329"/>
      <c r="K329"/>
      <c r="L329"/>
    </row>
    <row r="330" spans="1:12" x14ac:dyDescent="0.25">
      <c r="A330"/>
      <c r="B330"/>
      <c r="C330"/>
      <c r="D330"/>
      <c r="E330"/>
      <c r="F330"/>
      <c r="G330"/>
      <c r="H330"/>
      <c r="I330"/>
      <c r="J330"/>
      <c r="K330"/>
      <c r="L330"/>
    </row>
    <row r="331" spans="1:12" x14ac:dyDescent="0.25">
      <c r="A331"/>
      <c r="B331"/>
      <c r="C331"/>
      <c r="D331"/>
      <c r="E331"/>
      <c r="F331"/>
      <c r="G331"/>
      <c r="H331"/>
      <c r="I331"/>
      <c r="J331"/>
      <c r="K331"/>
      <c r="L331"/>
    </row>
    <row r="332" spans="1:12" x14ac:dyDescent="0.25">
      <c r="A332"/>
      <c r="B332"/>
      <c r="C332"/>
      <c r="D332"/>
      <c r="E332"/>
      <c r="F332"/>
      <c r="G332"/>
      <c r="H332"/>
      <c r="I332"/>
      <c r="J332"/>
      <c r="K332"/>
      <c r="L332"/>
    </row>
    <row r="333" spans="1:12" x14ac:dyDescent="0.25">
      <c r="A333"/>
      <c r="B333"/>
      <c r="C333"/>
      <c r="D333"/>
      <c r="E333"/>
      <c r="F333"/>
      <c r="G333"/>
      <c r="H333"/>
      <c r="I333"/>
      <c r="J333"/>
      <c r="K333"/>
      <c r="L333"/>
    </row>
    <row r="334" spans="1:12" x14ac:dyDescent="0.25">
      <c r="A334"/>
      <c r="B334"/>
      <c r="C334"/>
      <c r="D334"/>
      <c r="E334"/>
      <c r="F334"/>
      <c r="G334"/>
      <c r="H334"/>
      <c r="I334"/>
      <c r="J334"/>
      <c r="K334"/>
      <c r="L334"/>
    </row>
    <row r="335" spans="1:12" x14ac:dyDescent="0.25">
      <c r="A335"/>
      <c r="B335"/>
      <c r="C335"/>
      <c r="D335"/>
      <c r="E335"/>
      <c r="F335"/>
      <c r="G335"/>
      <c r="H335"/>
      <c r="I335"/>
      <c r="J335"/>
      <c r="K335"/>
      <c r="L335"/>
    </row>
    <row r="336" spans="1:12" x14ac:dyDescent="0.25">
      <c r="A336"/>
      <c r="B336"/>
      <c r="C336"/>
      <c r="D336"/>
      <c r="E336"/>
      <c r="F336"/>
      <c r="G336"/>
      <c r="H336"/>
      <c r="I336"/>
      <c r="J336"/>
      <c r="K336"/>
      <c r="L336"/>
    </row>
    <row r="337" spans="1:12" x14ac:dyDescent="0.25">
      <c r="A337"/>
      <c r="B337"/>
      <c r="C337"/>
      <c r="D337"/>
      <c r="E337"/>
      <c r="F337"/>
      <c r="G337"/>
      <c r="H337"/>
      <c r="I337"/>
      <c r="J337"/>
      <c r="K337"/>
      <c r="L337"/>
    </row>
    <row r="338" spans="1:12" x14ac:dyDescent="0.25">
      <c r="A338"/>
      <c r="B338"/>
      <c r="C338"/>
      <c r="D338"/>
      <c r="E338"/>
      <c r="F338"/>
      <c r="G338"/>
      <c r="H338"/>
      <c r="I338"/>
      <c r="J338"/>
      <c r="K338"/>
      <c r="L338"/>
    </row>
    <row r="339" spans="1:12" x14ac:dyDescent="0.25">
      <c r="A339"/>
      <c r="B339"/>
      <c r="C339"/>
      <c r="D339"/>
      <c r="E339"/>
      <c r="F339"/>
      <c r="G339"/>
      <c r="H339"/>
      <c r="I339"/>
      <c r="J339"/>
      <c r="K339"/>
      <c r="L339"/>
    </row>
    <row r="340" spans="1:12" x14ac:dyDescent="0.25">
      <c r="A340"/>
      <c r="B340"/>
      <c r="C340"/>
      <c r="D340"/>
      <c r="E340"/>
      <c r="F340"/>
      <c r="G340"/>
      <c r="H340"/>
      <c r="I340"/>
      <c r="J340"/>
      <c r="K340"/>
      <c r="L340"/>
    </row>
    <row r="341" spans="1:12" x14ac:dyDescent="0.25">
      <c r="A341"/>
      <c r="B341"/>
      <c r="C341"/>
      <c r="D341"/>
      <c r="E341"/>
      <c r="F341"/>
      <c r="G341"/>
      <c r="H341"/>
      <c r="I341"/>
      <c r="J341"/>
      <c r="K341"/>
      <c r="L341"/>
    </row>
    <row r="342" spans="1:12" x14ac:dyDescent="0.25">
      <c r="A342"/>
      <c r="B342"/>
      <c r="C342"/>
      <c r="D342"/>
      <c r="E342"/>
      <c r="F342"/>
      <c r="G342"/>
      <c r="H342"/>
      <c r="I342"/>
      <c r="J342"/>
      <c r="K342"/>
      <c r="L342"/>
    </row>
    <row r="343" spans="1:12" x14ac:dyDescent="0.25">
      <c r="A343"/>
      <c r="B343"/>
      <c r="C343"/>
      <c r="D343"/>
      <c r="E343"/>
      <c r="F343"/>
      <c r="G343"/>
      <c r="H343"/>
      <c r="I343"/>
      <c r="J343"/>
      <c r="K343"/>
      <c r="L343"/>
    </row>
    <row r="344" spans="1:12" x14ac:dyDescent="0.25">
      <c r="A344"/>
      <c r="B344"/>
      <c r="C344"/>
      <c r="D344"/>
      <c r="E344"/>
      <c r="F344"/>
      <c r="G344"/>
      <c r="H344"/>
      <c r="I344"/>
      <c r="J344"/>
      <c r="K344"/>
      <c r="L344"/>
    </row>
    <row r="345" spans="1:12" x14ac:dyDescent="0.25">
      <c r="A345"/>
      <c r="B345"/>
      <c r="C345"/>
      <c r="D345"/>
      <c r="E345"/>
      <c r="F345"/>
      <c r="G345"/>
      <c r="H345"/>
      <c r="I345"/>
      <c r="J345"/>
      <c r="K345"/>
      <c r="L345"/>
    </row>
    <row r="346" spans="1:12" x14ac:dyDescent="0.25">
      <c r="A346"/>
      <c r="B346"/>
      <c r="C346"/>
      <c r="D346"/>
      <c r="E346"/>
      <c r="F346"/>
      <c r="G346"/>
      <c r="H346"/>
      <c r="I346"/>
      <c r="J346"/>
      <c r="K346"/>
      <c r="L346"/>
    </row>
    <row r="347" spans="1:12" x14ac:dyDescent="0.25">
      <c r="A347"/>
      <c r="B347"/>
      <c r="C347"/>
      <c r="D347"/>
      <c r="E347"/>
      <c r="F347"/>
      <c r="G347"/>
      <c r="H347"/>
      <c r="I347"/>
      <c r="J347"/>
      <c r="K347"/>
      <c r="L347"/>
    </row>
    <row r="348" spans="1:12" x14ac:dyDescent="0.25">
      <c r="A348"/>
      <c r="B348"/>
      <c r="C348"/>
      <c r="D348"/>
      <c r="E348"/>
      <c r="F348"/>
      <c r="G348"/>
      <c r="H348"/>
      <c r="I348"/>
      <c r="J348"/>
      <c r="K348"/>
      <c r="L348"/>
    </row>
    <row r="349" spans="1:12" x14ac:dyDescent="0.25">
      <c r="A349"/>
      <c r="B349"/>
      <c r="C349"/>
      <c r="D349"/>
      <c r="E349"/>
      <c r="F349"/>
      <c r="G349"/>
      <c r="H349"/>
      <c r="I349"/>
      <c r="J349"/>
      <c r="K349"/>
      <c r="L349"/>
    </row>
    <row r="350" spans="1:12" x14ac:dyDescent="0.25">
      <c r="A350"/>
      <c r="B350"/>
      <c r="C350"/>
      <c r="D350"/>
      <c r="E350"/>
      <c r="F350"/>
      <c r="G350"/>
      <c r="H350"/>
      <c r="I350"/>
      <c r="J350"/>
      <c r="K350"/>
      <c r="L350"/>
    </row>
    <row r="351" spans="1:12" x14ac:dyDescent="0.25">
      <c r="A351"/>
      <c r="B351"/>
      <c r="C351"/>
      <c r="D351"/>
      <c r="E351"/>
      <c r="F351"/>
      <c r="G351"/>
      <c r="H351"/>
      <c r="I351"/>
      <c r="J351"/>
      <c r="K351"/>
      <c r="L351"/>
    </row>
    <row r="352" spans="1:12" x14ac:dyDescent="0.25">
      <c r="A352"/>
      <c r="B352"/>
      <c r="C352"/>
      <c r="D352"/>
      <c r="E352"/>
      <c r="F352"/>
      <c r="G352"/>
      <c r="H352"/>
      <c r="I352"/>
      <c r="J352"/>
      <c r="K352"/>
      <c r="L352"/>
    </row>
    <row r="353" spans="1:12" x14ac:dyDescent="0.25">
      <c r="A353"/>
      <c r="B353"/>
      <c r="C353"/>
      <c r="D353"/>
      <c r="E353"/>
      <c r="F353"/>
      <c r="G353"/>
      <c r="H353"/>
      <c r="I353"/>
      <c r="J353"/>
      <c r="K353"/>
      <c r="L353"/>
    </row>
    <row r="354" spans="1:12" x14ac:dyDescent="0.25">
      <c r="A354"/>
      <c r="B354"/>
      <c r="C354"/>
      <c r="D354"/>
      <c r="E354"/>
      <c r="F354"/>
      <c r="G354"/>
      <c r="H354"/>
      <c r="I354"/>
      <c r="J354"/>
      <c r="K354"/>
      <c r="L354"/>
    </row>
    <row r="355" spans="1:12" x14ac:dyDescent="0.25">
      <c r="A355"/>
      <c r="B355"/>
      <c r="C355"/>
      <c r="D355"/>
      <c r="E355"/>
      <c r="F355"/>
      <c r="G355"/>
      <c r="H355"/>
      <c r="I355"/>
      <c r="J355"/>
      <c r="K355"/>
      <c r="L355"/>
    </row>
    <row r="356" spans="1:12" x14ac:dyDescent="0.25">
      <c r="A356"/>
      <c r="B356"/>
      <c r="C356"/>
      <c r="D356"/>
      <c r="E356"/>
      <c r="F356"/>
      <c r="G356"/>
      <c r="H356"/>
      <c r="I356"/>
      <c r="J356"/>
      <c r="K356"/>
      <c r="L356"/>
    </row>
    <row r="357" spans="1:12" x14ac:dyDescent="0.25">
      <c r="A357"/>
      <c r="B357"/>
      <c r="C357"/>
      <c r="D357"/>
      <c r="E357"/>
      <c r="F357"/>
      <c r="G357"/>
      <c r="H357"/>
      <c r="I357"/>
      <c r="J357"/>
      <c r="K357"/>
      <c r="L357"/>
    </row>
    <row r="358" spans="1:12" x14ac:dyDescent="0.25">
      <c r="A358"/>
      <c r="B358"/>
      <c r="C358"/>
      <c r="D358"/>
      <c r="E358"/>
      <c r="F358"/>
      <c r="G358"/>
      <c r="H358"/>
      <c r="I358"/>
      <c r="J358"/>
      <c r="K358"/>
      <c r="L358"/>
    </row>
    <row r="359" spans="1:12" x14ac:dyDescent="0.25">
      <c r="A359"/>
      <c r="B359"/>
      <c r="C359"/>
      <c r="D359"/>
      <c r="E359"/>
      <c r="F359"/>
      <c r="G359"/>
      <c r="H359"/>
      <c r="I359"/>
      <c r="J359"/>
      <c r="K359"/>
      <c r="L359"/>
    </row>
    <row r="360" spans="1:12" x14ac:dyDescent="0.25">
      <c r="A360"/>
      <c r="B360"/>
      <c r="C360"/>
      <c r="D360"/>
      <c r="E360"/>
      <c r="F360"/>
      <c r="G360"/>
      <c r="H360"/>
      <c r="I360"/>
      <c r="J360"/>
      <c r="K360"/>
      <c r="L360"/>
    </row>
    <row r="361" spans="1:12" x14ac:dyDescent="0.25">
      <c r="A361"/>
      <c r="B361"/>
      <c r="C361"/>
      <c r="D361"/>
      <c r="E361"/>
      <c r="F361"/>
      <c r="G361"/>
      <c r="H361"/>
      <c r="I361"/>
      <c r="J361"/>
      <c r="K361"/>
      <c r="L361"/>
    </row>
    <row r="362" spans="1:12" x14ac:dyDescent="0.25">
      <c r="A362"/>
      <c r="B362"/>
      <c r="C362"/>
      <c r="D362"/>
      <c r="E362"/>
      <c r="F362"/>
      <c r="G362"/>
      <c r="H362"/>
      <c r="I362"/>
      <c r="J362"/>
      <c r="K362"/>
      <c r="L362"/>
    </row>
    <row r="363" spans="1:12" x14ac:dyDescent="0.25">
      <c r="A363"/>
      <c r="B363"/>
      <c r="C363"/>
      <c r="D363"/>
      <c r="E363"/>
      <c r="F363"/>
      <c r="G363"/>
      <c r="H363"/>
      <c r="I363"/>
      <c r="J363"/>
      <c r="K363"/>
      <c r="L363"/>
    </row>
    <row r="364" spans="1:12" x14ac:dyDescent="0.25">
      <c r="A364"/>
      <c r="B364"/>
      <c r="C364"/>
      <c r="D364"/>
      <c r="E364"/>
      <c r="F364"/>
      <c r="G364"/>
      <c r="H364"/>
      <c r="I364"/>
      <c r="J364"/>
      <c r="K364"/>
      <c r="L364"/>
    </row>
    <row r="365" spans="1:12" x14ac:dyDescent="0.25">
      <c r="A365"/>
      <c r="B365"/>
      <c r="C365"/>
      <c r="D365"/>
      <c r="E365"/>
      <c r="F365"/>
      <c r="G365"/>
      <c r="H365"/>
      <c r="I365"/>
      <c r="J365"/>
      <c r="K365"/>
      <c r="L365"/>
    </row>
    <row r="366" spans="1:12" x14ac:dyDescent="0.25">
      <c r="A366"/>
      <c r="B366"/>
      <c r="C366"/>
      <c r="D366"/>
      <c r="E366"/>
      <c r="F366"/>
      <c r="G366"/>
      <c r="H366"/>
      <c r="I366"/>
      <c r="J366"/>
      <c r="K366"/>
      <c r="L366"/>
    </row>
    <row r="367" spans="1:12" x14ac:dyDescent="0.25">
      <c r="A367"/>
      <c r="B367"/>
      <c r="C367"/>
      <c r="D367"/>
      <c r="E367"/>
      <c r="F367"/>
      <c r="G367"/>
      <c r="H367"/>
      <c r="I367"/>
      <c r="J367"/>
      <c r="K367"/>
      <c r="L367"/>
    </row>
    <row r="368" spans="1:12" x14ac:dyDescent="0.25">
      <c r="A368"/>
      <c r="B368"/>
      <c r="C368"/>
      <c r="D368"/>
      <c r="E368"/>
      <c r="F368"/>
      <c r="G368"/>
      <c r="H368"/>
      <c r="I368"/>
      <c r="J368"/>
      <c r="K368"/>
      <c r="L368"/>
    </row>
    <row r="369" spans="1:12" x14ac:dyDescent="0.25">
      <c r="A369"/>
      <c r="B369"/>
      <c r="C369"/>
      <c r="D369"/>
      <c r="E369"/>
      <c r="F369"/>
      <c r="G369"/>
      <c r="H369"/>
      <c r="I369"/>
      <c r="J369"/>
      <c r="K369"/>
      <c r="L369"/>
    </row>
    <row r="370" spans="1:12" x14ac:dyDescent="0.25">
      <c r="A370"/>
      <c r="B370"/>
      <c r="C370"/>
      <c r="D370"/>
      <c r="E370"/>
      <c r="F370"/>
      <c r="G370"/>
      <c r="H370"/>
      <c r="I370"/>
      <c r="J370"/>
      <c r="K370"/>
      <c r="L370"/>
    </row>
    <row r="371" spans="1:12" x14ac:dyDescent="0.25">
      <c r="A371"/>
      <c r="B371"/>
      <c r="C371"/>
      <c r="D371"/>
      <c r="E371"/>
      <c r="F371"/>
      <c r="G371"/>
      <c r="H371"/>
      <c r="I371"/>
      <c r="J371"/>
      <c r="K371"/>
      <c r="L371"/>
    </row>
    <row r="372" spans="1:12" x14ac:dyDescent="0.25">
      <c r="A372"/>
      <c r="B372"/>
      <c r="C372"/>
      <c r="D372"/>
      <c r="E372"/>
      <c r="F372"/>
      <c r="G372"/>
      <c r="H372"/>
      <c r="I372"/>
      <c r="J372"/>
      <c r="K372"/>
      <c r="L372"/>
    </row>
    <row r="373" spans="1:12" x14ac:dyDescent="0.25">
      <c r="A373"/>
      <c r="B373"/>
      <c r="C373"/>
      <c r="D373"/>
      <c r="E373"/>
      <c r="F373"/>
      <c r="G373"/>
      <c r="H373"/>
      <c r="I373"/>
      <c r="J373"/>
      <c r="K373"/>
      <c r="L373"/>
    </row>
    <row r="374" spans="1:12" x14ac:dyDescent="0.25">
      <c r="A374"/>
      <c r="B374"/>
      <c r="C374"/>
      <c r="D374"/>
      <c r="E374"/>
      <c r="F374"/>
      <c r="G374"/>
      <c r="H374"/>
      <c r="I374"/>
      <c r="J374"/>
      <c r="K374"/>
      <c r="L374"/>
    </row>
    <row r="375" spans="1:12" x14ac:dyDescent="0.25">
      <c r="A375"/>
      <c r="B375"/>
      <c r="C375"/>
      <c r="D375"/>
      <c r="E375"/>
      <c r="F375"/>
      <c r="G375"/>
      <c r="H375"/>
      <c r="I375"/>
      <c r="J375"/>
      <c r="K375"/>
      <c r="L375"/>
    </row>
    <row r="376" spans="1:12" x14ac:dyDescent="0.25">
      <c r="A376"/>
      <c r="B376"/>
      <c r="C376"/>
      <c r="D376"/>
      <c r="E376"/>
      <c r="F376"/>
      <c r="G376"/>
      <c r="H376"/>
      <c r="I376"/>
      <c r="J376"/>
      <c r="K376"/>
      <c r="L376"/>
    </row>
    <row r="377" spans="1:12" x14ac:dyDescent="0.25">
      <c r="A377"/>
      <c r="B377"/>
      <c r="C377"/>
      <c r="D377"/>
      <c r="E377"/>
      <c r="F377"/>
      <c r="G377"/>
      <c r="H377"/>
      <c r="I377"/>
      <c r="J377"/>
      <c r="K377"/>
      <c r="L377"/>
    </row>
    <row r="378" spans="1:12" x14ac:dyDescent="0.25">
      <c r="A378"/>
      <c r="B378"/>
      <c r="C378"/>
      <c r="D378"/>
      <c r="E378"/>
      <c r="F378"/>
      <c r="G378"/>
      <c r="H378"/>
      <c r="I378"/>
      <c r="J378"/>
      <c r="K378"/>
      <c r="L378"/>
    </row>
    <row r="379" spans="1:12" x14ac:dyDescent="0.25">
      <c r="A379"/>
      <c r="B379"/>
      <c r="C379"/>
      <c r="D379"/>
      <c r="E379"/>
      <c r="F379"/>
      <c r="G379"/>
      <c r="H379"/>
      <c r="I379"/>
      <c r="J379"/>
      <c r="K379"/>
      <c r="L379"/>
    </row>
    <row r="380" spans="1:12" x14ac:dyDescent="0.25">
      <c r="A380"/>
      <c r="B380"/>
      <c r="C380"/>
      <c r="D380"/>
      <c r="E380"/>
      <c r="F380"/>
      <c r="G380"/>
      <c r="H380"/>
      <c r="I380"/>
      <c r="J380"/>
      <c r="K380"/>
      <c r="L380"/>
    </row>
    <row r="381" spans="1:12" x14ac:dyDescent="0.25">
      <c r="A381"/>
      <c r="B381"/>
      <c r="C381"/>
      <c r="D381"/>
      <c r="E381"/>
      <c r="F381"/>
      <c r="G381"/>
      <c r="H381"/>
      <c r="I381"/>
      <c r="J381"/>
      <c r="K381"/>
      <c r="L381"/>
    </row>
    <row r="382" spans="1:12" x14ac:dyDescent="0.25">
      <c r="A382"/>
      <c r="B382"/>
      <c r="C382"/>
      <c r="D382"/>
      <c r="E382"/>
      <c r="F382"/>
      <c r="G382"/>
      <c r="H382"/>
      <c r="I382"/>
      <c r="J382"/>
      <c r="K382"/>
      <c r="L382"/>
    </row>
    <row r="383" spans="1:12" x14ac:dyDescent="0.25">
      <c r="A383"/>
      <c r="B383"/>
      <c r="C383"/>
      <c r="D383"/>
      <c r="E383"/>
      <c r="F383"/>
      <c r="G383"/>
      <c r="H383"/>
      <c r="I383"/>
      <c r="J383"/>
      <c r="K383"/>
      <c r="L383"/>
    </row>
    <row r="384" spans="1:12" x14ac:dyDescent="0.25">
      <c r="A384"/>
      <c r="B384"/>
      <c r="C384"/>
      <c r="D384"/>
      <c r="E384"/>
      <c r="F384"/>
      <c r="G384"/>
      <c r="H384"/>
      <c r="I384"/>
      <c r="J384"/>
      <c r="K384"/>
      <c r="L384"/>
    </row>
    <row r="385" spans="1:12" x14ac:dyDescent="0.25">
      <c r="A385"/>
      <c r="B385"/>
      <c r="C385"/>
      <c r="D385"/>
      <c r="E385"/>
      <c r="F385"/>
      <c r="G385"/>
      <c r="H385"/>
      <c r="I385"/>
      <c r="J385"/>
      <c r="K385"/>
      <c r="L385"/>
    </row>
    <row r="386" spans="1:12" x14ac:dyDescent="0.25">
      <c r="A386"/>
      <c r="B386"/>
      <c r="C386"/>
      <c r="D386"/>
      <c r="E386"/>
      <c r="F386"/>
      <c r="G386"/>
      <c r="H386"/>
      <c r="I386"/>
      <c r="J386"/>
      <c r="K386"/>
      <c r="L386"/>
    </row>
    <row r="387" spans="1:12" x14ac:dyDescent="0.25">
      <c r="A387"/>
      <c r="B387"/>
      <c r="C387"/>
      <c r="D387"/>
      <c r="E387"/>
      <c r="F387"/>
      <c r="G387"/>
      <c r="H387"/>
      <c r="I387"/>
      <c r="J387"/>
      <c r="K387"/>
      <c r="L387"/>
    </row>
    <row r="388" spans="1:12" x14ac:dyDescent="0.25">
      <c r="A388"/>
      <c r="B388"/>
      <c r="C388"/>
      <c r="D388"/>
      <c r="E388"/>
      <c r="F388"/>
      <c r="G388"/>
      <c r="H388"/>
      <c r="I388"/>
      <c r="J388"/>
      <c r="K388"/>
      <c r="L388"/>
    </row>
    <row r="389" spans="1:12" x14ac:dyDescent="0.25">
      <c r="A389"/>
      <c r="B389"/>
      <c r="C389"/>
      <c r="D389"/>
      <c r="E389"/>
      <c r="F389"/>
      <c r="G389"/>
      <c r="H389"/>
      <c r="I389"/>
      <c r="J389"/>
      <c r="K389"/>
      <c r="L389"/>
    </row>
    <row r="390" spans="1:12" x14ac:dyDescent="0.25">
      <c r="A390"/>
      <c r="B390"/>
      <c r="C390"/>
      <c r="D390"/>
      <c r="E390"/>
      <c r="F390"/>
      <c r="G390"/>
      <c r="H390"/>
      <c r="I390"/>
      <c r="J390"/>
      <c r="K390"/>
      <c r="L390"/>
    </row>
    <row r="391" spans="1:12" x14ac:dyDescent="0.25">
      <c r="A391"/>
      <c r="B391"/>
      <c r="C391"/>
      <c r="D391"/>
      <c r="E391"/>
      <c r="F391"/>
      <c r="G391"/>
      <c r="H391"/>
      <c r="I391"/>
      <c r="J391"/>
      <c r="K391"/>
      <c r="L391"/>
    </row>
    <row r="392" spans="1:12" x14ac:dyDescent="0.25">
      <c r="A392"/>
      <c r="B392"/>
      <c r="C392"/>
      <c r="D392"/>
      <c r="E392"/>
      <c r="F392"/>
      <c r="G392"/>
      <c r="H392"/>
      <c r="I392"/>
      <c r="J392"/>
      <c r="K392"/>
      <c r="L392"/>
    </row>
    <row r="393" spans="1:12" x14ac:dyDescent="0.25">
      <c r="A393"/>
      <c r="B393"/>
      <c r="C393"/>
      <c r="D393"/>
      <c r="E393"/>
      <c r="F393"/>
      <c r="G393"/>
      <c r="H393"/>
      <c r="I393"/>
      <c r="J393"/>
      <c r="K393"/>
      <c r="L393"/>
    </row>
    <row r="394" spans="1:12" x14ac:dyDescent="0.25">
      <c r="A394"/>
      <c r="B394"/>
      <c r="C394"/>
      <c r="D394"/>
      <c r="E394"/>
      <c r="F394"/>
      <c r="G394"/>
      <c r="H394"/>
      <c r="I394"/>
      <c r="J394"/>
      <c r="K394"/>
      <c r="L394"/>
    </row>
    <row r="395" spans="1:12" x14ac:dyDescent="0.25">
      <c r="A395"/>
      <c r="B395"/>
      <c r="C395"/>
      <c r="D395"/>
      <c r="E395"/>
      <c r="F395"/>
      <c r="G395"/>
      <c r="H395"/>
      <c r="I395"/>
      <c r="J395"/>
      <c r="K395"/>
      <c r="L395"/>
    </row>
    <row r="396" spans="1:12" x14ac:dyDescent="0.25">
      <c r="A396"/>
      <c r="B396"/>
      <c r="C396"/>
      <c r="D396"/>
      <c r="E396"/>
      <c r="F396"/>
      <c r="G396"/>
      <c r="H396"/>
      <c r="I396"/>
      <c r="J396"/>
      <c r="K396"/>
      <c r="L396"/>
    </row>
    <row r="397" spans="1:12" x14ac:dyDescent="0.25">
      <c r="A397"/>
      <c r="B397"/>
      <c r="C397"/>
      <c r="D397"/>
      <c r="E397"/>
      <c r="F397"/>
      <c r="G397"/>
      <c r="H397"/>
      <c r="I397"/>
      <c r="J397"/>
      <c r="K397"/>
      <c r="L397"/>
    </row>
    <row r="398" spans="1:12" x14ac:dyDescent="0.25">
      <c r="A398"/>
      <c r="B398"/>
      <c r="C398"/>
      <c r="D398"/>
      <c r="E398"/>
      <c r="F398"/>
      <c r="G398"/>
      <c r="H398"/>
      <c r="I398"/>
      <c r="J398"/>
      <c r="K398"/>
      <c r="L398"/>
    </row>
    <row r="399" spans="1:12" x14ac:dyDescent="0.25">
      <c r="A399"/>
      <c r="B399"/>
      <c r="C399"/>
      <c r="D399"/>
      <c r="E399"/>
      <c r="F399"/>
      <c r="G399"/>
      <c r="H399"/>
      <c r="I399"/>
      <c r="J399"/>
      <c r="K399"/>
      <c r="L399"/>
    </row>
    <row r="400" spans="1:12" x14ac:dyDescent="0.25">
      <c r="A400"/>
      <c r="B400"/>
      <c r="C400"/>
      <c r="D400"/>
      <c r="E400"/>
      <c r="F400"/>
      <c r="G400"/>
      <c r="H400"/>
      <c r="I400"/>
      <c r="J400"/>
      <c r="K400"/>
      <c r="L400"/>
    </row>
    <row r="401" spans="1:12" x14ac:dyDescent="0.25">
      <c r="A401"/>
      <c r="B401"/>
      <c r="C401"/>
      <c r="D401"/>
      <c r="E401"/>
      <c r="F401"/>
      <c r="G401"/>
      <c r="H401"/>
      <c r="I401"/>
      <c r="J401"/>
      <c r="K401"/>
      <c r="L401"/>
    </row>
    <row r="402" spans="1:12" x14ac:dyDescent="0.25">
      <c r="A402"/>
      <c r="B402"/>
      <c r="C402"/>
      <c r="D402"/>
      <c r="E402"/>
      <c r="F402"/>
      <c r="G402"/>
      <c r="H402"/>
      <c r="I402"/>
      <c r="J402"/>
      <c r="K402"/>
      <c r="L402"/>
    </row>
    <row r="403" spans="1:12" x14ac:dyDescent="0.25">
      <c r="A403"/>
      <c r="B403"/>
      <c r="C403"/>
      <c r="D403"/>
      <c r="E403"/>
      <c r="F403"/>
      <c r="G403"/>
      <c r="H403"/>
      <c r="I403"/>
      <c r="J403"/>
      <c r="K403"/>
      <c r="L403"/>
    </row>
    <row r="404" spans="1:12" x14ac:dyDescent="0.25">
      <c r="A404"/>
      <c r="B404"/>
      <c r="C404"/>
      <c r="D404"/>
      <c r="E404"/>
      <c r="F404"/>
      <c r="G404"/>
      <c r="H404"/>
      <c r="I404"/>
      <c r="J404"/>
      <c r="K404"/>
      <c r="L404"/>
    </row>
    <row r="405" spans="1:12" x14ac:dyDescent="0.25">
      <c r="A405"/>
      <c r="B405"/>
      <c r="C405"/>
      <c r="D405"/>
      <c r="E405"/>
      <c r="F405"/>
      <c r="G405"/>
      <c r="H405"/>
      <c r="I405"/>
      <c r="J405"/>
      <c r="K405"/>
      <c r="L405"/>
    </row>
    <row r="406" spans="1:12" x14ac:dyDescent="0.25">
      <c r="A406"/>
      <c r="B406"/>
      <c r="C406"/>
      <c r="D406"/>
      <c r="E406"/>
      <c r="F406"/>
      <c r="G406"/>
      <c r="H406"/>
      <c r="I406"/>
      <c r="J406"/>
      <c r="K406"/>
      <c r="L406"/>
    </row>
    <row r="407" spans="1:12" x14ac:dyDescent="0.25">
      <c r="A407"/>
      <c r="B407"/>
      <c r="C407"/>
      <c r="D407"/>
      <c r="E407"/>
      <c r="F407"/>
      <c r="G407"/>
      <c r="H407"/>
      <c r="I407"/>
      <c r="J407"/>
      <c r="K407"/>
      <c r="L407"/>
    </row>
    <row r="408" spans="1:12" x14ac:dyDescent="0.25">
      <c r="A408"/>
      <c r="B408"/>
      <c r="C408"/>
      <c r="D408"/>
      <c r="E408"/>
      <c r="F408"/>
      <c r="G408"/>
      <c r="H408"/>
      <c r="I408"/>
      <c r="J408"/>
      <c r="K408"/>
      <c r="L408"/>
    </row>
    <row r="409" spans="1:12" x14ac:dyDescent="0.25">
      <c r="A409"/>
      <c r="B409"/>
      <c r="C409"/>
      <c r="D409"/>
      <c r="E409"/>
      <c r="F409"/>
      <c r="G409"/>
      <c r="H409"/>
      <c r="I409"/>
      <c r="J409"/>
      <c r="K409"/>
      <c r="L409"/>
    </row>
    <row r="410" spans="1:12" x14ac:dyDescent="0.25">
      <c r="A410"/>
      <c r="B410"/>
      <c r="C410"/>
      <c r="D410"/>
      <c r="E410"/>
      <c r="F410"/>
      <c r="G410"/>
      <c r="H410"/>
      <c r="I410"/>
      <c r="J410"/>
      <c r="K410"/>
      <c r="L410"/>
    </row>
    <row r="411" spans="1:12" x14ac:dyDescent="0.25">
      <c r="A411"/>
      <c r="B411"/>
      <c r="C411"/>
      <c r="D411"/>
      <c r="E411"/>
      <c r="F411"/>
      <c r="G411"/>
      <c r="H411"/>
      <c r="I411"/>
      <c r="J411"/>
      <c r="K411"/>
      <c r="L411"/>
    </row>
    <row r="412" spans="1:12" x14ac:dyDescent="0.25">
      <c r="A412"/>
      <c r="B412"/>
      <c r="C412"/>
      <c r="D412"/>
      <c r="E412"/>
      <c r="F412"/>
      <c r="G412"/>
      <c r="H412"/>
      <c r="I412"/>
      <c r="J412"/>
      <c r="K412"/>
      <c r="L412"/>
    </row>
    <row r="413" spans="1:12" x14ac:dyDescent="0.25">
      <c r="A413"/>
      <c r="B413"/>
      <c r="C413"/>
      <c r="D413"/>
      <c r="E413"/>
      <c r="F413"/>
      <c r="G413"/>
      <c r="H413"/>
      <c r="I413"/>
      <c r="J413"/>
      <c r="K413"/>
      <c r="L413"/>
    </row>
    <row r="414" spans="1:12" x14ac:dyDescent="0.25">
      <c r="A414"/>
      <c r="B414"/>
      <c r="C414"/>
      <c r="D414"/>
      <c r="E414"/>
      <c r="F414"/>
      <c r="G414"/>
      <c r="H414"/>
      <c r="I414"/>
      <c r="J414"/>
      <c r="K414"/>
      <c r="L414"/>
    </row>
    <row r="415" spans="1:12" x14ac:dyDescent="0.25">
      <c r="A415"/>
      <c r="B415"/>
      <c r="C415"/>
      <c r="D415"/>
      <c r="E415"/>
      <c r="F415"/>
      <c r="G415"/>
      <c r="H415"/>
      <c r="I415"/>
      <c r="J415"/>
      <c r="K415"/>
      <c r="L415"/>
    </row>
    <row r="416" spans="1:12" x14ac:dyDescent="0.25">
      <c r="A416"/>
      <c r="B416"/>
      <c r="C416"/>
      <c r="D416"/>
      <c r="E416"/>
      <c r="F416"/>
      <c r="G416"/>
      <c r="H416"/>
      <c r="I416"/>
      <c r="J416"/>
      <c r="K416"/>
      <c r="L416"/>
    </row>
    <row r="417" spans="1:12" x14ac:dyDescent="0.25">
      <c r="A417"/>
      <c r="B417"/>
      <c r="C417"/>
      <c r="D417"/>
      <c r="E417"/>
      <c r="F417"/>
      <c r="G417"/>
      <c r="H417"/>
      <c r="I417"/>
      <c r="J417"/>
      <c r="K417"/>
      <c r="L417"/>
    </row>
    <row r="418" spans="1:12" x14ac:dyDescent="0.25">
      <c r="A418"/>
      <c r="B418"/>
      <c r="C418"/>
      <c r="D418"/>
      <c r="E418"/>
      <c r="F418"/>
      <c r="G418"/>
      <c r="H418"/>
      <c r="I418"/>
      <c r="J418"/>
      <c r="K418"/>
      <c r="L418"/>
    </row>
    <row r="419" spans="1:12" x14ac:dyDescent="0.25">
      <c r="A419"/>
      <c r="B419"/>
      <c r="C419"/>
      <c r="D419"/>
      <c r="E419"/>
      <c r="F419"/>
      <c r="G419"/>
      <c r="H419"/>
      <c r="I419"/>
      <c r="J419"/>
      <c r="K419"/>
      <c r="L419"/>
    </row>
    <row r="420" spans="1:12" x14ac:dyDescent="0.25">
      <c r="A420"/>
      <c r="B420"/>
      <c r="C420"/>
      <c r="D420"/>
      <c r="E420"/>
      <c r="F420"/>
      <c r="G420"/>
      <c r="H420"/>
      <c r="I420"/>
      <c r="J420"/>
      <c r="K420"/>
      <c r="L420"/>
    </row>
    <row r="421" spans="1:12" x14ac:dyDescent="0.25">
      <c r="A421"/>
      <c r="B421"/>
      <c r="C421"/>
      <c r="D421"/>
      <c r="E421"/>
      <c r="F421"/>
      <c r="G421"/>
      <c r="H421"/>
      <c r="I421"/>
      <c r="J421"/>
      <c r="K421"/>
      <c r="L421"/>
    </row>
    <row r="422" spans="1:12" x14ac:dyDescent="0.25">
      <c r="A422"/>
      <c r="B422"/>
      <c r="C422"/>
      <c r="D422"/>
      <c r="E422"/>
      <c r="F422"/>
      <c r="G422"/>
      <c r="H422"/>
      <c r="I422"/>
      <c r="J422"/>
      <c r="K422"/>
      <c r="L422"/>
    </row>
    <row r="423" spans="1:12" x14ac:dyDescent="0.25">
      <c r="A423"/>
      <c r="B423"/>
      <c r="C423"/>
      <c r="D423"/>
      <c r="E423"/>
      <c r="F423"/>
      <c r="G423"/>
      <c r="H423"/>
      <c r="I423"/>
      <c r="J423"/>
      <c r="K423"/>
      <c r="L423"/>
    </row>
    <row r="424" spans="1:12" x14ac:dyDescent="0.25">
      <c r="A424"/>
      <c r="B424"/>
      <c r="C424"/>
      <c r="D424"/>
      <c r="E424"/>
      <c r="F424"/>
      <c r="G424"/>
      <c r="H424"/>
      <c r="I424"/>
      <c r="J424"/>
      <c r="K424"/>
      <c r="L424"/>
    </row>
    <row r="425" spans="1:12" x14ac:dyDescent="0.25">
      <c r="A425"/>
      <c r="B425"/>
      <c r="C425"/>
      <c r="D425"/>
      <c r="E425"/>
      <c r="F425"/>
      <c r="G425"/>
      <c r="H425"/>
      <c r="I425"/>
      <c r="J425"/>
      <c r="K425"/>
      <c r="L425"/>
    </row>
    <row r="426" spans="1:12" x14ac:dyDescent="0.25">
      <c r="A426"/>
      <c r="B426"/>
      <c r="C426"/>
      <c r="D426"/>
      <c r="E426"/>
      <c r="F426"/>
      <c r="G426"/>
      <c r="H426"/>
      <c r="I426"/>
      <c r="J426"/>
      <c r="K426"/>
      <c r="L426"/>
    </row>
    <row r="427" spans="1:12" x14ac:dyDescent="0.25">
      <c r="A427"/>
      <c r="B427"/>
      <c r="C427"/>
      <c r="D427"/>
      <c r="E427"/>
      <c r="F427"/>
      <c r="G427"/>
      <c r="H427"/>
      <c r="I427"/>
      <c r="J427"/>
      <c r="K427"/>
      <c r="L427"/>
    </row>
    <row r="428" spans="1:12" x14ac:dyDescent="0.25">
      <c r="A428"/>
      <c r="B428"/>
      <c r="C428"/>
      <c r="D428"/>
      <c r="E428"/>
      <c r="F428"/>
      <c r="G428"/>
      <c r="H428"/>
      <c r="I428"/>
      <c r="J428"/>
      <c r="K428"/>
      <c r="L428"/>
    </row>
    <row r="429" spans="1:12" x14ac:dyDescent="0.25">
      <c r="A429"/>
      <c r="B429"/>
      <c r="C429"/>
      <c r="D429"/>
      <c r="E429"/>
      <c r="F429"/>
      <c r="G429"/>
      <c r="H429"/>
      <c r="I429"/>
      <c r="J429"/>
      <c r="K429"/>
      <c r="L429"/>
    </row>
    <row r="430" spans="1:12" x14ac:dyDescent="0.25">
      <c r="A430"/>
      <c r="B430"/>
      <c r="C430"/>
      <c r="D430"/>
      <c r="E430"/>
      <c r="F430"/>
      <c r="G430"/>
      <c r="H430"/>
      <c r="I430"/>
      <c r="J430"/>
      <c r="K430"/>
      <c r="L430"/>
    </row>
    <row r="431" spans="1:12" x14ac:dyDescent="0.25">
      <c r="A431"/>
      <c r="B431"/>
      <c r="C431"/>
      <c r="D431"/>
      <c r="E431"/>
      <c r="F431"/>
      <c r="G431"/>
      <c r="H431"/>
      <c r="I431"/>
      <c r="J431"/>
      <c r="K431"/>
      <c r="L431"/>
    </row>
    <row r="432" spans="1:12" x14ac:dyDescent="0.25">
      <c r="A432"/>
      <c r="B432"/>
      <c r="C432"/>
      <c r="D432"/>
      <c r="E432"/>
      <c r="F432"/>
      <c r="G432"/>
      <c r="H432"/>
      <c r="I432"/>
      <c r="J432"/>
      <c r="K432"/>
      <c r="L432"/>
    </row>
    <row r="433" spans="1:12" x14ac:dyDescent="0.25">
      <c r="A433"/>
      <c r="B433"/>
      <c r="C433"/>
      <c r="D433"/>
      <c r="E433"/>
      <c r="F433"/>
      <c r="G433"/>
      <c r="H433"/>
      <c r="I433"/>
      <c r="J433"/>
      <c r="K433"/>
      <c r="L433"/>
    </row>
    <row r="434" spans="1:12" x14ac:dyDescent="0.25">
      <c r="A434"/>
      <c r="B434"/>
      <c r="C434"/>
      <c r="D434"/>
      <c r="E434"/>
      <c r="F434"/>
      <c r="G434"/>
      <c r="H434"/>
      <c r="I434"/>
      <c r="J434"/>
      <c r="K434"/>
      <c r="L434"/>
    </row>
    <row r="435" spans="1:12" x14ac:dyDescent="0.25">
      <c r="A435"/>
      <c r="B435"/>
      <c r="C435"/>
      <c r="D435"/>
      <c r="E435"/>
      <c r="F435"/>
      <c r="G435"/>
      <c r="H435"/>
      <c r="I435"/>
      <c r="J435"/>
      <c r="K435"/>
      <c r="L435"/>
    </row>
    <row r="436" spans="1:12" x14ac:dyDescent="0.25">
      <c r="A436"/>
      <c r="B436"/>
      <c r="C436"/>
      <c r="D436"/>
      <c r="E436"/>
      <c r="F436"/>
      <c r="G436"/>
      <c r="H436"/>
      <c r="I436"/>
      <c r="J436"/>
      <c r="K436"/>
      <c r="L436"/>
    </row>
    <row r="437" spans="1:12" x14ac:dyDescent="0.25">
      <c r="A437"/>
      <c r="B437"/>
      <c r="C437"/>
      <c r="D437"/>
      <c r="E437"/>
      <c r="F437"/>
      <c r="G437"/>
      <c r="H437"/>
      <c r="I437"/>
      <c r="J437"/>
      <c r="K437"/>
      <c r="L437"/>
    </row>
    <row r="438" spans="1:12" x14ac:dyDescent="0.25">
      <c r="A438"/>
      <c r="B438"/>
      <c r="C438"/>
      <c r="D438"/>
      <c r="E438"/>
      <c r="F438"/>
      <c r="G438"/>
      <c r="H438"/>
      <c r="I438"/>
      <c r="J438"/>
      <c r="K438"/>
      <c r="L438"/>
    </row>
    <row r="439" spans="1:12" x14ac:dyDescent="0.25">
      <c r="A439"/>
      <c r="B439"/>
      <c r="C439"/>
      <c r="D439"/>
      <c r="E439"/>
      <c r="F439"/>
      <c r="G439"/>
      <c r="H439"/>
      <c r="I439"/>
      <c r="J439"/>
      <c r="K439"/>
      <c r="L439"/>
    </row>
    <row r="440" spans="1:12" x14ac:dyDescent="0.25">
      <c r="A440"/>
      <c r="B440"/>
      <c r="C440"/>
      <c r="D440"/>
      <c r="E440"/>
      <c r="F440"/>
      <c r="G440"/>
      <c r="H440"/>
      <c r="I440"/>
      <c r="J440"/>
      <c r="K440"/>
      <c r="L440"/>
    </row>
    <row r="441" spans="1:12" x14ac:dyDescent="0.25">
      <c r="A441"/>
      <c r="B441"/>
      <c r="C441"/>
      <c r="D441"/>
      <c r="E441"/>
      <c r="F441"/>
      <c r="G441"/>
      <c r="H441"/>
      <c r="I441"/>
      <c r="J441"/>
      <c r="K441"/>
      <c r="L441"/>
    </row>
    <row r="442" spans="1:12" x14ac:dyDescent="0.25">
      <c r="A442"/>
      <c r="B442"/>
      <c r="C442"/>
      <c r="D442"/>
      <c r="E442"/>
      <c r="F442"/>
      <c r="G442"/>
      <c r="H442"/>
      <c r="I442"/>
      <c r="J442"/>
      <c r="K442"/>
      <c r="L442"/>
    </row>
    <row r="443" spans="1:12" x14ac:dyDescent="0.25">
      <c r="A443"/>
      <c r="B443"/>
      <c r="C443"/>
      <c r="D443"/>
      <c r="E443"/>
      <c r="F443"/>
      <c r="G443"/>
      <c r="H443"/>
      <c r="I443"/>
      <c r="J443"/>
      <c r="K443"/>
      <c r="L443"/>
    </row>
    <row r="444" spans="1:12" x14ac:dyDescent="0.25">
      <c r="A444"/>
      <c r="B444"/>
      <c r="C444"/>
      <c r="D444"/>
      <c r="E444"/>
      <c r="F444"/>
      <c r="G444"/>
      <c r="H444"/>
      <c r="I444"/>
      <c r="J444"/>
      <c r="K444"/>
      <c r="L444"/>
    </row>
    <row r="445" spans="1:12" x14ac:dyDescent="0.25">
      <c r="A445"/>
      <c r="B445"/>
      <c r="C445"/>
      <c r="D445"/>
      <c r="E445"/>
      <c r="F445"/>
      <c r="G445"/>
      <c r="H445"/>
      <c r="I445"/>
      <c r="J445"/>
      <c r="K445"/>
      <c r="L445"/>
    </row>
    <row r="446" spans="1:12" x14ac:dyDescent="0.25">
      <c r="A446"/>
      <c r="B446"/>
      <c r="C446"/>
      <c r="D446"/>
      <c r="E446"/>
      <c r="F446"/>
      <c r="G446"/>
      <c r="H446"/>
      <c r="I446"/>
      <c r="J446"/>
      <c r="K446"/>
      <c r="L446"/>
    </row>
    <row r="447" spans="1:12" x14ac:dyDescent="0.25">
      <c r="A447"/>
      <c r="B447"/>
      <c r="C447"/>
      <c r="D447"/>
      <c r="E447"/>
      <c r="F447"/>
      <c r="G447"/>
      <c r="H447"/>
      <c r="I447"/>
      <c r="J447"/>
      <c r="K447"/>
      <c r="L447"/>
    </row>
    <row r="448" spans="1:12" x14ac:dyDescent="0.25">
      <c r="A448"/>
      <c r="B448"/>
      <c r="C448"/>
      <c r="D448"/>
      <c r="E448"/>
      <c r="F448"/>
      <c r="G448"/>
      <c r="H448"/>
      <c r="I448"/>
      <c r="J448"/>
      <c r="K448"/>
      <c r="L448"/>
    </row>
    <row r="449" spans="1:12" x14ac:dyDescent="0.25">
      <c r="A449"/>
      <c r="B449"/>
      <c r="C449"/>
      <c r="D449"/>
      <c r="E449"/>
      <c r="F449"/>
      <c r="G449"/>
      <c r="H449"/>
      <c r="I449"/>
      <c r="J449"/>
      <c r="K449"/>
      <c r="L449"/>
    </row>
    <row r="450" spans="1:12" x14ac:dyDescent="0.25">
      <c r="A450"/>
      <c r="B450"/>
      <c r="C450"/>
      <c r="D450"/>
      <c r="E450"/>
      <c r="F450"/>
      <c r="G450"/>
      <c r="H450"/>
      <c r="I450"/>
      <c r="J450"/>
      <c r="K450"/>
      <c r="L450"/>
    </row>
    <row r="451" spans="1:12" x14ac:dyDescent="0.25">
      <c r="A451"/>
      <c r="B451"/>
      <c r="C451"/>
      <c r="D451"/>
      <c r="E451"/>
      <c r="F451"/>
      <c r="G451"/>
      <c r="H451"/>
      <c r="I451"/>
      <c r="J451"/>
      <c r="K451"/>
      <c r="L451"/>
    </row>
    <row r="452" spans="1:12" x14ac:dyDescent="0.25">
      <c r="A452"/>
      <c r="B452"/>
      <c r="C452"/>
      <c r="D452"/>
      <c r="E452"/>
      <c r="F452"/>
      <c r="G452"/>
      <c r="H452"/>
      <c r="I452"/>
      <c r="J452"/>
      <c r="K452"/>
      <c r="L452"/>
    </row>
    <row r="453" spans="1:12" x14ac:dyDescent="0.25">
      <c r="A453"/>
      <c r="B453"/>
      <c r="C453"/>
      <c r="D453"/>
      <c r="E453"/>
      <c r="F453"/>
      <c r="G453"/>
      <c r="H453"/>
      <c r="I453"/>
      <c r="J453"/>
      <c r="K453"/>
      <c r="L453"/>
    </row>
    <row r="454" spans="1:12" x14ac:dyDescent="0.25">
      <c r="A454"/>
      <c r="B454"/>
      <c r="C454"/>
      <c r="D454"/>
      <c r="E454"/>
      <c r="F454"/>
      <c r="G454"/>
      <c r="H454"/>
      <c r="I454"/>
      <c r="J454"/>
      <c r="K454"/>
      <c r="L454"/>
    </row>
    <row r="455" spans="1:12" x14ac:dyDescent="0.25">
      <c r="A455"/>
      <c r="B455"/>
      <c r="C455"/>
      <c r="D455"/>
      <c r="E455"/>
      <c r="F455"/>
      <c r="G455"/>
      <c r="H455"/>
      <c r="I455"/>
      <c r="J455"/>
      <c r="K455"/>
      <c r="L455"/>
    </row>
    <row r="456" spans="1:12" x14ac:dyDescent="0.25">
      <c r="A456"/>
      <c r="B456"/>
      <c r="C456"/>
      <c r="D456"/>
      <c r="E456"/>
      <c r="F456"/>
      <c r="G456"/>
      <c r="H456"/>
      <c r="I456"/>
      <c r="J456"/>
      <c r="K456"/>
      <c r="L456"/>
    </row>
    <row r="457" spans="1:12" x14ac:dyDescent="0.25">
      <c r="A457"/>
      <c r="B457"/>
      <c r="C457"/>
      <c r="D457"/>
      <c r="E457"/>
      <c r="F457"/>
      <c r="G457"/>
      <c r="H457"/>
      <c r="I457"/>
      <c r="J457"/>
      <c r="K457"/>
      <c r="L457"/>
    </row>
    <row r="458" spans="1:12" x14ac:dyDescent="0.25">
      <c r="A458"/>
      <c r="B458"/>
      <c r="C458"/>
      <c r="D458"/>
      <c r="E458"/>
      <c r="F458"/>
      <c r="G458"/>
      <c r="H458"/>
      <c r="I458"/>
      <c r="J458"/>
      <c r="K458"/>
      <c r="L458"/>
    </row>
    <row r="459" spans="1:12" x14ac:dyDescent="0.25">
      <c r="A459"/>
      <c r="B459"/>
      <c r="C459"/>
      <c r="D459"/>
      <c r="E459"/>
      <c r="F459"/>
      <c r="G459"/>
      <c r="H459"/>
      <c r="I459"/>
      <c r="J459"/>
      <c r="K459"/>
      <c r="L459"/>
    </row>
    <row r="460" spans="1:12" x14ac:dyDescent="0.25">
      <c r="A460"/>
      <c r="B460"/>
      <c r="C460"/>
      <c r="D460"/>
      <c r="E460"/>
      <c r="F460"/>
      <c r="G460"/>
      <c r="H460"/>
      <c r="I460"/>
      <c r="J460"/>
      <c r="K460"/>
      <c r="L460"/>
    </row>
    <row r="461" spans="1:12" x14ac:dyDescent="0.25">
      <c r="A461"/>
      <c r="B461"/>
      <c r="C461"/>
      <c r="D461"/>
      <c r="E461"/>
      <c r="F461"/>
      <c r="G461"/>
      <c r="H461"/>
      <c r="I461"/>
      <c r="J461"/>
      <c r="K461"/>
      <c r="L461"/>
    </row>
    <row r="462" spans="1:12" x14ac:dyDescent="0.25">
      <c r="A462"/>
      <c r="B462"/>
      <c r="C462"/>
      <c r="D462"/>
      <c r="E462"/>
      <c r="F462"/>
      <c r="G462"/>
      <c r="H462"/>
      <c r="I462"/>
      <c r="J462"/>
      <c r="K462"/>
      <c r="L462"/>
    </row>
    <row r="463" spans="1:12" x14ac:dyDescent="0.25">
      <c r="A463"/>
      <c r="B463"/>
      <c r="C463"/>
      <c r="D463"/>
      <c r="E463"/>
      <c r="F463"/>
      <c r="G463"/>
      <c r="H463"/>
      <c r="I463"/>
      <c r="J463"/>
      <c r="K463"/>
      <c r="L463"/>
    </row>
    <row r="464" spans="1:12" x14ac:dyDescent="0.25">
      <c r="A464"/>
      <c r="B464"/>
      <c r="C464"/>
      <c r="D464"/>
      <c r="E464"/>
      <c r="F464"/>
      <c r="G464"/>
      <c r="H464"/>
      <c r="I464"/>
      <c r="J464"/>
      <c r="K464"/>
      <c r="L464"/>
    </row>
    <row r="465" spans="1:12" x14ac:dyDescent="0.25">
      <c r="A465"/>
      <c r="B465"/>
      <c r="C465"/>
      <c r="D465"/>
      <c r="E465"/>
      <c r="F465"/>
      <c r="G465"/>
      <c r="H465"/>
      <c r="I465"/>
      <c r="J465"/>
      <c r="K465"/>
      <c r="L465"/>
    </row>
    <row r="466" spans="1:12" x14ac:dyDescent="0.25">
      <c r="A466"/>
      <c r="B466"/>
      <c r="C466"/>
      <c r="D466"/>
      <c r="E466"/>
      <c r="F466"/>
      <c r="G466"/>
      <c r="H466"/>
      <c r="I466"/>
      <c r="J466"/>
      <c r="K466"/>
      <c r="L466"/>
    </row>
    <row r="467" spans="1:12" x14ac:dyDescent="0.25">
      <c r="A467"/>
      <c r="B467"/>
      <c r="C467"/>
      <c r="D467"/>
      <c r="E467"/>
      <c r="F467"/>
      <c r="G467"/>
      <c r="H467"/>
      <c r="I467"/>
      <c r="J467"/>
      <c r="K467"/>
      <c r="L467"/>
    </row>
    <row r="468" spans="1:12" x14ac:dyDescent="0.25">
      <c r="A468"/>
      <c r="B468"/>
      <c r="C468"/>
      <c r="D468"/>
      <c r="E468"/>
      <c r="F468"/>
      <c r="G468"/>
      <c r="H468"/>
      <c r="I468"/>
      <c r="J468"/>
      <c r="K468"/>
      <c r="L468"/>
    </row>
    <row r="469" spans="1:12" x14ac:dyDescent="0.25">
      <c r="A469"/>
      <c r="B469"/>
      <c r="C469"/>
      <c r="D469"/>
      <c r="E469"/>
      <c r="F469"/>
      <c r="G469"/>
      <c r="H469"/>
      <c r="I469"/>
      <c r="J469"/>
      <c r="K469"/>
      <c r="L469"/>
    </row>
    <row r="470" spans="1:12" x14ac:dyDescent="0.25">
      <c r="A470"/>
      <c r="B470"/>
      <c r="C470"/>
      <c r="D470"/>
      <c r="E470"/>
      <c r="F470"/>
      <c r="G470"/>
      <c r="H470"/>
      <c r="I470"/>
      <c r="J470"/>
      <c r="K470"/>
      <c r="L470"/>
    </row>
    <row r="471" spans="1:12" x14ac:dyDescent="0.25">
      <c r="A471"/>
      <c r="B471"/>
      <c r="C471"/>
      <c r="D471"/>
      <c r="E471"/>
      <c r="F471"/>
      <c r="G471"/>
      <c r="H471"/>
      <c r="I471"/>
      <c r="J471"/>
      <c r="K471"/>
      <c r="L471"/>
    </row>
    <row r="472" spans="1:12" x14ac:dyDescent="0.25">
      <c r="A472"/>
      <c r="B472"/>
      <c r="C472"/>
      <c r="D472"/>
      <c r="E472"/>
      <c r="F472"/>
      <c r="G472"/>
      <c r="H472"/>
      <c r="I472"/>
      <c r="J472"/>
      <c r="K472"/>
      <c r="L472"/>
    </row>
    <row r="473" spans="1:12" x14ac:dyDescent="0.25">
      <c r="A473"/>
      <c r="B473"/>
      <c r="C473"/>
      <c r="D473"/>
      <c r="E473"/>
      <c r="F473"/>
      <c r="G473"/>
      <c r="H473"/>
      <c r="I473"/>
      <c r="J473"/>
      <c r="K473"/>
      <c r="L473"/>
    </row>
    <row r="474" spans="1:12" x14ac:dyDescent="0.25">
      <c r="A474"/>
      <c r="B474"/>
      <c r="C474"/>
      <c r="D474"/>
      <c r="E474"/>
      <c r="F474"/>
      <c r="G474"/>
      <c r="H474"/>
      <c r="I474"/>
      <c r="J474"/>
      <c r="K474"/>
      <c r="L474"/>
    </row>
    <row r="475" spans="1:12" x14ac:dyDescent="0.25">
      <c r="A475"/>
      <c r="B475"/>
      <c r="C475"/>
      <c r="D475"/>
      <c r="E475"/>
      <c r="F475"/>
      <c r="G475"/>
      <c r="H475"/>
      <c r="I475"/>
      <c r="J475"/>
      <c r="K475"/>
      <c r="L475"/>
    </row>
    <row r="476" spans="1:12" x14ac:dyDescent="0.25">
      <c r="A476"/>
      <c r="B476"/>
      <c r="C476"/>
      <c r="D476"/>
      <c r="E476"/>
      <c r="F476"/>
      <c r="G476"/>
      <c r="H476"/>
      <c r="I476"/>
      <c r="J476"/>
      <c r="K476"/>
      <c r="L476"/>
    </row>
    <row r="477" spans="1:12" x14ac:dyDescent="0.25">
      <c r="A477"/>
      <c r="B477"/>
      <c r="C477"/>
      <c r="D477"/>
      <c r="E477"/>
      <c r="F477"/>
      <c r="G477"/>
      <c r="H477"/>
      <c r="I477"/>
      <c r="J477"/>
      <c r="K477"/>
      <c r="L477"/>
    </row>
    <row r="478" spans="1:12" x14ac:dyDescent="0.25">
      <c r="A478"/>
      <c r="B478"/>
      <c r="C478"/>
      <c r="D478"/>
      <c r="E478"/>
      <c r="F478"/>
      <c r="G478"/>
      <c r="H478"/>
      <c r="I478"/>
      <c r="J478"/>
      <c r="K478"/>
      <c r="L478"/>
    </row>
    <row r="479" spans="1:12" x14ac:dyDescent="0.25">
      <c r="A479"/>
      <c r="B479"/>
      <c r="C479"/>
      <c r="D479"/>
      <c r="E479"/>
      <c r="F479"/>
      <c r="G479"/>
      <c r="H479"/>
      <c r="I479"/>
      <c r="J479"/>
      <c r="K479"/>
      <c r="L479"/>
    </row>
    <row r="480" spans="1:12" x14ac:dyDescent="0.25">
      <c r="A480"/>
      <c r="B480"/>
      <c r="C480"/>
      <c r="D480"/>
      <c r="E480"/>
      <c r="F480"/>
      <c r="G480"/>
      <c r="H480"/>
      <c r="I480"/>
      <c r="J480"/>
      <c r="K480"/>
      <c r="L480"/>
    </row>
    <row r="481" spans="1:12" x14ac:dyDescent="0.25">
      <c r="A481"/>
      <c r="B481"/>
      <c r="C481"/>
      <c r="D481"/>
      <c r="E481"/>
      <c r="F481"/>
      <c r="G481"/>
      <c r="H481"/>
      <c r="I481"/>
      <c r="J481"/>
      <c r="K481"/>
      <c r="L481"/>
    </row>
    <row r="482" spans="1:12" x14ac:dyDescent="0.25">
      <c r="A482"/>
      <c r="B482"/>
      <c r="C482"/>
      <c r="D482"/>
      <c r="E482"/>
      <c r="F482"/>
      <c r="G482"/>
      <c r="H482"/>
      <c r="I482"/>
      <c r="J482"/>
      <c r="K482"/>
      <c r="L482"/>
    </row>
    <row r="483" spans="1:12" x14ac:dyDescent="0.25">
      <c r="A483"/>
      <c r="B483"/>
      <c r="C483"/>
      <c r="D483"/>
      <c r="E483"/>
      <c r="F483"/>
      <c r="G483"/>
      <c r="H483"/>
      <c r="I483"/>
      <c r="J483"/>
      <c r="K483"/>
      <c r="L483"/>
    </row>
    <row r="484" spans="1:12" x14ac:dyDescent="0.25">
      <c r="A484"/>
      <c r="B484"/>
      <c r="C484"/>
      <c r="D484"/>
      <c r="E484"/>
      <c r="F484"/>
      <c r="G484"/>
      <c r="H484"/>
      <c r="I484"/>
      <c r="J484"/>
      <c r="K484"/>
      <c r="L484"/>
    </row>
    <row r="485" spans="1:12" x14ac:dyDescent="0.25">
      <c r="A485"/>
      <c r="B485"/>
      <c r="C485"/>
      <c r="D485"/>
      <c r="E485"/>
      <c r="F485"/>
      <c r="G485"/>
      <c r="H485"/>
      <c r="I485"/>
      <c r="J485"/>
      <c r="K485"/>
      <c r="L485"/>
    </row>
    <row r="486" spans="1:12" x14ac:dyDescent="0.25">
      <c r="A486"/>
      <c r="B486"/>
      <c r="C486"/>
      <c r="D486"/>
      <c r="E486"/>
      <c r="F486"/>
      <c r="G486"/>
      <c r="H486"/>
      <c r="I486"/>
      <c r="J486"/>
      <c r="K486"/>
      <c r="L486"/>
    </row>
    <row r="487" spans="1:12" x14ac:dyDescent="0.25">
      <c r="A487"/>
      <c r="B487"/>
      <c r="C487"/>
      <c r="D487"/>
      <c r="E487"/>
      <c r="F487"/>
      <c r="G487"/>
      <c r="H487"/>
      <c r="I487"/>
      <c r="J487"/>
      <c r="K487"/>
      <c r="L487"/>
    </row>
    <row r="488" spans="1:12" x14ac:dyDescent="0.25">
      <c r="A488"/>
      <c r="B488"/>
      <c r="C488"/>
      <c r="D488"/>
      <c r="E488"/>
      <c r="F488"/>
      <c r="G488"/>
      <c r="H488"/>
      <c r="I488"/>
      <c r="J488"/>
      <c r="K488"/>
      <c r="L488"/>
    </row>
    <row r="489" spans="1:12" x14ac:dyDescent="0.25">
      <c r="A489"/>
      <c r="B489"/>
      <c r="C489"/>
      <c r="D489"/>
      <c r="E489"/>
      <c r="F489"/>
      <c r="G489"/>
      <c r="H489"/>
      <c r="I489"/>
      <c r="J489"/>
      <c r="K489"/>
      <c r="L489"/>
    </row>
    <row r="490" spans="1:12" x14ac:dyDescent="0.25">
      <c r="A490"/>
      <c r="B490"/>
      <c r="C490"/>
      <c r="D490"/>
      <c r="E490"/>
      <c r="F490"/>
      <c r="G490"/>
      <c r="H490"/>
      <c r="I490"/>
      <c r="J490"/>
      <c r="K490"/>
      <c r="L490"/>
    </row>
    <row r="491" spans="1:12" x14ac:dyDescent="0.25">
      <c r="A491"/>
      <c r="B491"/>
      <c r="C491"/>
      <c r="D491"/>
      <c r="E491"/>
      <c r="F491"/>
      <c r="G491"/>
      <c r="H491"/>
      <c r="I491"/>
      <c r="J491"/>
      <c r="K491"/>
      <c r="L491"/>
    </row>
    <row r="492" spans="1:12" x14ac:dyDescent="0.25">
      <c r="A492"/>
      <c r="B492"/>
      <c r="C492"/>
      <c r="D492"/>
      <c r="E492"/>
      <c r="F492"/>
      <c r="G492"/>
      <c r="H492"/>
      <c r="I492"/>
      <c r="J492"/>
      <c r="K492"/>
      <c r="L492"/>
    </row>
    <row r="493" spans="1:12" x14ac:dyDescent="0.25">
      <c r="A493"/>
      <c r="B493"/>
      <c r="C493"/>
      <c r="D493"/>
      <c r="E493"/>
      <c r="F493"/>
      <c r="G493"/>
      <c r="H493"/>
      <c r="I493"/>
      <c r="J493"/>
      <c r="K493"/>
      <c r="L493"/>
    </row>
    <row r="494" spans="1:12" x14ac:dyDescent="0.25">
      <c r="A494"/>
      <c r="B494"/>
      <c r="C494"/>
      <c r="D494"/>
      <c r="E494"/>
      <c r="F494"/>
      <c r="G494"/>
      <c r="H494"/>
      <c r="I494"/>
      <c r="J494"/>
      <c r="K494"/>
      <c r="L494"/>
    </row>
    <row r="495" spans="1:12" x14ac:dyDescent="0.25">
      <c r="A495"/>
      <c r="B495"/>
      <c r="C495"/>
      <c r="D495"/>
      <c r="E495"/>
      <c r="F495"/>
      <c r="G495"/>
      <c r="H495"/>
      <c r="I495"/>
      <c r="J495"/>
      <c r="K495"/>
      <c r="L495"/>
    </row>
    <row r="496" spans="1:12" x14ac:dyDescent="0.25">
      <c r="A496"/>
      <c r="B496"/>
      <c r="C496"/>
      <c r="D496"/>
      <c r="E496"/>
      <c r="F496"/>
      <c r="G496"/>
      <c r="H496"/>
      <c r="I496"/>
      <c r="J496"/>
      <c r="K496"/>
      <c r="L496"/>
    </row>
    <row r="497" spans="1:12" x14ac:dyDescent="0.25">
      <c r="A497"/>
      <c r="B497"/>
      <c r="C497"/>
      <c r="D497"/>
      <c r="E497"/>
      <c r="F497"/>
      <c r="G497"/>
      <c r="H497"/>
      <c r="I497"/>
      <c r="J497"/>
      <c r="K497"/>
      <c r="L497"/>
    </row>
    <row r="498" spans="1:12" x14ac:dyDescent="0.25">
      <c r="A498"/>
      <c r="B498"/>
      <c r="C498"/>
      <c r="D498"/>
      <c r="E498"/>
      <c r="F498"/>
      <c r="G498"/>
      <c r="H498"/>
      <c r="I498"/>
      <c r="J498"/>
      <c r="K498"/>
      <c r="L498"/>
    </row>
    <row r="499" spans="1:12" x14ac:dyDescent="0.25">
      <c r="A499"/>
      <c r="B499"/>
      <c r="C499"/>
      <c r="D499"/>
      <c r="E499"/>
      <c r="F499"/>
      <c r="G499"/>
      <c r="H499"/>
      <c r="I499"/>
      <c r="J499"/>
      <c r="K499"/>
      <c r="L499"/>
    </row>
    <row r="500" spans="1:12" x14ac:dyDescent="0.25">
      <c r="A500"/>
      <c r="B500"/>
      <c r="C500"/>
      <c r="D500"/>
      <c r="E500"/>
      <c r="F500"/>
      <c r="G500"/>
      <c r="H500"/>
      <c r="I500"/>
      <c r="J500"/>
      <c r="K500"/>
      <c r="L500"/>
    </row>
    <row r="501" spans="1:12" x14ac:dyDescent="0.25">
      <c r="A501"/>
      <c r="B501"/>
      <c r="C501"/>
      <c r="D501"/>
      <c r="E501"/>
      <c r="F501"/>
      <c r="G501"/>
      <c r="H501"/>
      <c r="I501"/>
      <c r="J501"/>
      <c r="K501"/>
      <c r="L501"/>
    </row>
    <row r="502" spans="1:12" x14ac:dyDescent="0.25">
      <c r="A502"/>
      <c r="B502"/>
      <c r="C502"/>
      <c r="D502"/>
      <c r="E502"/>
      <c r="F502"/>
      <c r="G502"/>
      <c r="H502"/>
      <c r="I502"/>
      <c r="J502"/>
      <c r="K502"/>
      <c r="L502"/>
    </row>
    <row r="503" spans="1:12" x14ac:dyDescent="0.25">
      <c r="A503"/>
      <c r="B503"/>
      <c r="C503"/>
      <c r="D503"/>
      <c r="E503"/>
      <c r="F503"/>
      <c r="G503"/>
      <c r="H503"/>
      <c r="I503"/>
      <c r="J503"/>
      <c r="K503"/>
      <c r="L503"/>
    </row>
    <row r="504" spans="1:12" x14ac:dyDescent="0.25">
      <c r="A504"/>
      <c r="B504"/>
      <c r="C504"/>
      <c r="D504"/>
      <c r="E504"/>
      <c r="F504"/>
      <c r="G504"/>
      <c r="H504"/>
      <c r="I504"/>
      <c r="J504"/>
      <c r="K504"/>
      <c r="L504"/>
    </row>
    <row r="505" spans="1:12" x14ac:dyDescent="0.25">
      <c r="A505"/>
      <c r="B505"/>
      <c r="C505"/>
      <c r="D505"/>
      <c r="E505"/>
      <c r="F505"/>
      <c r="G505"/>
      <c r="H505"/>
      <c r="I505"/>
      <c r="J505"/>
      <c r="K505"/>
      <c r="L505"/>
    </row>
    <row r="506" spans="1:12" x14ac:dyDescent="0.25">
      <c r="A506"/>
      <c r="B506"/>
      <c r="C506"/>
      <c r="D506"/>
      <c r="E506"/>
      <c r="F506"/>
      <c r="G506"/>
      <c r="H506"/>
      <c r="I506"/>
      <c r="J506"/>
      <c r="K506"/>
      <c r="L506"/>
    </row>
    <row r="507" spans="1:12" x14ac:dyDescent="0.25">
      <c r="A507"/>
      <c r="B507"/>
      <c r="C507"/>
      <c r="D507"/>
      <c r="E507"/>
      <c r="F507"/>
      <c r="G507"/>
      <c r="H507"/>
      <c r="I507"/>
      <c r="J507"/>
      <c r="K507"/>
      <c r="L507"/>
    </row>
    <row r="508" spans="1:12" x14ac:dyDescent="0.25">
      <c r="A508"/>
      <c r="B508"/>
      <c r="C508"/>
      <c r="D508"/>
      <c r="E508"/>
      <c r="F508"/>
      <c r="G508"/>
      <c r="H508"/>
      <c r="I508"/>
      <c r="J508"/>
      <c r="K508"/>
      <c r="L508"/>
    </row>
    <row r="509" spans="1:12" x14ac:dyDescent="0.25">
      <c r="A509"/>
      <c r="B509"/>
      <c r="C509"/>
      <c r="D509"/>
      <c r="E509"/>
      <c r="F509"/>
      <c r="G509"/>
      <c r="H509"/>
      <c r="I509"/>
      <c r="J509"/>
      <c r="K509"/>
      <c r="L509"/>
    </row>
    <row r="510" spans="1:12" x14ac:dyDescent="0.25">
      <c r="A510"/>
      <c r="B510"/>
      <c r="C510"/>
      <c r="D510"/>
      <c r="E510"/>
      <c r="F510"/>
      <c r="G510"/>
      <c r="H510"/>
      <c r="I510"/>
      <c r="J510"/>
      <c r="K510"/>
      <c r="L510"/>
    </row>
    <row r="511" spans="1:12" x14ac:dyDescent="0.25">
      <c r="A511"/>
      <c r="B511"/>
      <c r="C511"/>
      <c r="D511"/>
      <c r="E511"/>
      <c r="F511"/>
      <c r="G511"/>
      <c r="H511"/>
      <c r="I511"/>
      <c r="J511"/>
      <c r="K511"/>
      <c r="L511"/>
    </row>
    <row r="512" spans="1:12" x14ac:dyDescent="0.25">
      <c r="A512"/>
      <c r="B512"/>
      <c r="C512"/>
      <c r="D512"/>
      <c r="E512"/>
      <c r="F512"/>
      <c r="G512"/>
      <c r="H512"/>
      <c r="I512"/>
      <c r="J512"/>
      <c r="K512"/>
      <c r="L512"/>
    </row>
    <row r="513" spans="1:12" x14ac:dyDescent="0.25">
      <c r="A513"/>
      <c r="B513"/>
      <c r="C513"/>
      <c r="D513"/>
      <c r="E513"/>
      <c r="F513"/>
      <c r="G513"/>
      <c r="H513"/>
      <c r="I513"/>
      <c r="J513"/>
      <c r="K513"/>
      <c r="L513"/>
    </row>
    <row r="514" spans="1:12" x14ac:dyDescent="0.25">
      <c r="A514"/>
      <c r="B514"/>
      <c r="C514"/>
      <c r="D514"/>
      <c r="E514"/>
      <c r="F514"/>
      <c r="G514"/>
      <c r="H514"/>
      <c r="I514"/>
      <c r="J514"/>
      <c r="K514"/>
      <c r="L514"/>
    </row>
    <row r="515" spans="1:12" x14ac:dyDescent="0.25">
      <c r="A515"/>
      <c r="B515"/>
      <c r="C515"/>
      <c r="D515"/>
      <c r="E515"/>
      <c r="F515"/>
      <c r="G515"/>
      <c r="H515"/>
      <c r="I515"/>
      <c r="J515"/>
      <c r="K515"/>
      <c r="L515"/>
    </row>
    <row r="516" spans="1:12" x14ac:dyDescent="0.25">
      <c r="A516"/>
      <c r="B516"/>
      <c r="C516"/>
      <c r="D516"/>
      <c r="E516"/>
      <c r="F516"/>
      <c r="G516"/>
      <c r="H516"/>
      <c r="I516"/>
      <c r="J516"/>
      <c r="K516"/>
      <c r="L516"/>
    </row>
    <row r="517" spans="1:12" x14ac:dyDescent="0.25">
      <c r="A517"/>
      <c r="B517"/>
      <c r="C517"/>
      <c r="D517"/>
      <c r="E517"/>
      <c r="F517"/>
      <c r="G517"/>
      <c r="H517"/>
      <c r="I517"/>
      <c r="J517"/>
      <c r="K517"/>
      <c r="L517"/>
    </row>
    <row r="518" spans="1:12" x14ac:dyDescent="0.25">
      <c r="A518"/>
      <c r="B518"/>
      <c r="C518"/>
      <c r="D518"/>
      <c r="E518"/>
      <c r="F518"/>
      <c r="G518"/>
      <c r="H518"/>
      <c r="I518"/>
      <c r="J518"/>
      <c r="K518"/>
      <c r="L518"/>
    </row>
    <row r="519" spans="1:12" x14ac:dyDescent="0.25">
      <c r="A519"/>
      <c r="B519"/>
      <c r="C519"/>
      <c r="D519"/>
      <c r="E519"/>
      <c r="F519"/>
      <c r="G519"/>
      <c r="H519"/>
      <c r="I519"/>
      <c r="J519"/>
      <c r="K519"/>
      <c r="L519"/>
    </row>
    <row r="520" spans="1:12" x14ac:dyDescent="0.25">
      <c r="A520"/>
      <c r="B520"/>
      <c r="C520"/>
      <c r="D520"/>
      <c r="E520"/>
      <c r="F520"/>
      <c r="G520"/>
      <c r="H520"/>
      <c r="I520"/>
      <c r="J520"/>
      <c r="K520"/>
      <c r="L520"/>
    </row>
    <row r="521" spans="1:12" x14ac:dyDescent="0.25">
      <c r="A521"/>
      <c r="B521"/>
      <c r="C521"/>
      <c r="D521"/>
      <c r="E521"/>
      <c r="F521"/>
      <c r="G521"/>
      <c r="H521"/>
      <c r="I521"/>
      <c r="J521"/>
      <c r="K521"/>
      <c r="L521"/>
    </row>
    <row r="522" spans="1:12" x14ac:dyDescent="0.25">
      <c r="A522"/>
      <c r="B522"/>
      <c r="C522"/>
      <c r="D522"/>
      <c r="E522"/>
      <c r="F522"/>
      <c r="G522"/>
      <c r="H522"/>
      <c r="I522"/>
      <c r="J522"/>
      <c r="K522"/>
      <c r="L522"/>
    </row>
    <row r="523" spans="1:12" x14ac:dyDescent="0.25">
      <c r="A523"/>
      <c r="B523"/>
      <c r="C523"/>
      <c r="D523"/>
      <c r="E523"/>
      <c r="F523"/>
      <c r="G523"/>
      <c r="H523"/>
      <c r="I523"/>
      <c r="J523"/>
      <c r="K523"/>
      <c r="L523"/>
    </row>
    <row r="524" spans="1:12" x14ac:dyDescent="0.25">
      <c r="A524"/>
      <c r="B524"/>
      <c r="C524"/>
      <c r="D524"/>
      <c r="E524"/>
      <c r="F524"/>
      <c r="G524"/>
      <c r="H524"/>
      <c r="I524"/>
      <c r="J524"/>
      <c r="K524"/>
      <c r="L524"/>
    </row>
    <row r="525" spans="1:12" x14ac:dyDescent="0.25">
      <c r="A525"/>
      <c r="B525"/>
      <c r="C525"/>
      <c r="D525"/>
      <c r="E525"/>
      <c r="F525"/>
      <c r="G525"/>
      <c r="H525"/>
      <c r="I525"/>
      <c r="J525"/>
      <c r="K525"/>
      <c r="L525"/>
    </row>
    <row r="526" spans="1:12" x14ac:dyDescent="0.25">
      <c r="A526"/>
      <c r="B526"/>
      <c r="C526"/>
      <c r="D526"/>
      <c r="E526"/>
      <c r="F526"/>
      <c r="G526"/>
      <c r="H526"/>
      <c r="I526"/>
      <c r="J526"/>
      <c r="K526"/>
      <c r="L526"/>
    </row>
    <row r="527" spans="1:12" x14ac:dyDescent="0.25">
      <c r="A527"/>
      <c r="B527"/>
      <c r="C527"/>
      <c r="D527"/>
      <c r="E527"/>
      <c r="F527"/>
      <c r="G527"/>
      <c r="H527"/>
      <c r="I527"/>
      <c r="J527"/>
      <c r="K527"/>
      <c r="L527"/>
    </row>
    <row r="528" spans="1:12" x14ac:dyDescent="0.25">
      <c r="A528"/>
      <c r="B528"/>
      <c r="C528"/>
      <c r="D528"/>
      <c r="E528"/>
      <c r="F528"/>
      <c r="G528"/>
      <c r="H528"/>
      <c r="I528"/>
      <c r="J528"/>
      <c r="K528"/>
      <c r="L528"/>
    </row>
    <row r="529" spans="1:12" x14ac:dyDescent="0.25">
      <c r="A529"/>
      <c r="B529"/>
      <c r="C529"/>
      <c r="D529"/>
      <c r="E529"/>
      <c r="F529"/>
      <c r="G529"/>
      <c r="H529"/>
      <c r="I529"/>
      <c r="J529"/>
      <c r="K529"/>
      <c r="L529"/>
    </row>
    <row r="530" spans="1:12" x14ac:dyDescent="0.25">
      <c r="A530"/>
      <c r="B530"/>
      <c r="C530"/>
      <c r="D530"/>
      <c r="E530"/>
      <c r="F530"/>
      <c r="G530"/>
      <c r="H530"/>
      <c r="I530"/>
      <c r="J530"/>
      <c r="K530"/>
      <c r="L530"/>
    </row>
    <row r="531" spans="1:12" x14ac:dyDescent="0.25">
      <c r="A531"/>
      <c r="B531"/>
      <c r="C531"/>
      <c r="D531"/>
      <c r="E531"/>
      <c r="F531"/>
      <c r="G531"/>
      <c r="H531"/>
      <c r="I531"/>
      <c r="J531"/>
      <c r="K531"/>
      <c r="L531"/>
    </row>
    <row r="532" spans="1:12" x14ac:dyDescent="0.25">
      <c r="A532"/>
      <c r="B532"/>
      <c r="C532"/>
      <c r="D532"/>
      <c r="E532"/>
      <c r="F532"/>
      <c r="G532"/>
      <c r="H532"/>
      <c r="I532"/>
      <c r="J532"/>
      <c r="K532"/>
      <c r="L532"/>
    </row>
    <row r="533" spans="1:12" x14ac:dyDescent="0.25">
      <c r="A533"/>
      <c r="B533"/>
      <c r="C533"/>
      <c r="D533"/>
      <c r="E533"/>
      <c r="F533"/>
      <c r="G533"/>
      <c r="H533"/>
      <c r="I533"/>
      <c r="J533"/>
      <c r="K533"/>
      <c r="L533"/>
    </row>
    <row r="534" spans="1:12" x14ac:dyDescent="0.25">
      <c r="A534"/>
      <c r="B534"/>
      <c r="C534"/>
      <c r="D534"/>
      <c r="E534"/>
      <c r="F534"/>
      <c r="G534"/>
      <c r="H534"/>
      <c r="I534"/>
      <c r="J534"/>
      <c r="K534"/>
      <c r="L534"/>
    </row>
    <row r="535" spans="1:12" x14ac:dyDescent="0.25">
      <c r="A535"/>
      <c r="B535"/>
      <c r="C535"/>
      <c r="D535"/>
      <c r="E535"/>
      <c r="F535"/>
      <c r="G535"/>
      <c r="H535"/>
      <c r="I535"/>
      <c r="J535"/>
      <c r="K535"/>
      <c r="L535"/>
    </row>
    <row r="536" spans="1:12" x14ac:dyDescent="0.25">
      <c r="A536"/>
      <c r="B536"/>
      <c r="C536"/>
      <c r="D536"/>
      <c r="E536"/>
      <c r="F536"/>
      <c r="G536"/>
      <c r="H536"/>
      <c r="I536"/>
      <c r="J536"/>
      <c r="K536"/>
      <c r="L536"/>
    </row>
    <row r="537" spans="1:12" x14ac:dyDescent="0.25">
      <c r="A537"/>
      <c r="B537"/>
      <c r="C537"/>
      <c r="D537"/>
      <c r="E537"/>
      <c r="F537"/>
      <c r="G537"/>
      <c r="H537"/>
      <c r="I537"/>
      <c r="J537"/>
      <c r="K537"/>
      <c r="L537"/>
    </row>
    <row r="538" spans="1:12" x14ac:dyDescent="0.25">
      <c r="A538"/>
      <c r="B538"/>
      <c r="C538"/>
      <c r="D538"/>
      <c r="E538"/>
      <c r="F538"/>
      <c r="G538"/>
      <c r="H538"/>
      <c r="I538"/>
      <c r="J538"/>
      <c r="K538"/>
      <c r="L538"/>
    </row>
    <row r="539" spans="1:12" x14ac:dyDescent="0.25">
      <c r="A539"/>
      <c r="B539"/>
      <c r="C539"/>
      <c r="D539"/>
      <c r="E539"/>
      <c r="F539"/>
      <c r="G539"/>
      <c r="H539"/>
      <c r="I539"/>
      <c r="J539"/>
      <c r="K539"/>
      <c r="L539"/>
    </row>
    <row r="540" spans="1:12" x14ac:dyDescent="0.25">
      <c r="A540"/>
      <c r="B540"/>
      <c r="C540"/>
      <c r="D540"/>
      <c r="E540"/>
      <c r="F540"/>
      <c r="G540"/>
      <c r="H540"/>
      <c r="I540"/>
      <c r="J540"/>
      <c r="K540"/>
      <c r="L540"/>
    </row>
  </sheetData>
  <mergeCells count="2">
    <mergeCell ref="B6:D6"/>
    <mergeCell ref="A12:L12"/>
  </mergeCells>
  <pageMargins left="0.7" right="0.7" top="0.75" bottom="0.75" header="0.3" footer="0.3"/>
  <pageSetup orientation="portrait" horizontalDpi="0" verticalDpi="0" r:id="rId1"/>
  <drawing r:id="rId2"/>
  <legacyDrawing r:id="rId3"/>
  <oleObjects>
    <mc:AlternateContent xmlns:mc="http://schemas.openxmlformats.org/markup-compatibility/2006">
      <mc:Choice Requires="x14">
        <oleObject progId="Equation.DSMT4" shapeId="15362" r:id="rId4">
          <objectPr defaultSize="0" r:id="rId5">
            <anchor moveWithCells="1" sizeWithCells="1">
              <from>
                <xdr:col>0</xdr:col>
                <xdr:colOff>342900</xdr:colOff>
                <xdr:row>13</xdr:row>
                <xdr:rowOff>0</xdr:rowOff>
              </from>
              <to>
                <xdr:col>4</xdr:col>
                <xdr:colOff>238125</xdr:colOff>
                <xdr:row>14</xdr:row>
                <xdr:rowOff>133350</xdr:rowOff>
              </to>
            </anchor>
          </objectPr>
        </oleObject>
      </mc:Choice>
      <mc:Fallback>
        <oleObject progId="Equation.DSMT4" shapeId="15362" r:id="rId4"/>
      </mc:Fallback>
    </mc:AlternateContent>
    <mc:AlternateContent xmlns:mc="http://schemas.openxmlformats.org/markup-compatibility/2006">
      <mc:Choice Requires="x14">
        <oleObject progId="Equation.DSMT4" shapeId="15363" r:id="rId6">
          <objectPr defaultSize="0" r:id="rId7">
            <anchor moveWithCells="1" sizeWithCells="1">
              <from>
                <xdr:col>4</xdr:col>
                <xdr:colOff>276225</xdr:colOff>
                <xdr:row>13</xdr:row>
                <xdr:rowOff>0</xdr:rowOff>
              </from>
              <to>
                <xdr:col>9</xdr:col>
                <xdr:colOff>447675</xdr:colOff>
                <xdr:row>14</xdr:row>
                <xdr:rowOff>133350</xdr:rowOff>
              </to>
            </anchor>
          </objectPr>
        </oleObject>
      </mc:Choice>
      <mc:Fallback>
        <oleObject progId="Equation.DSMT4" shapeId="15363" r:id="rId6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F5663-DAE2-4946-9350-C786AF26BD6B}">
  <dimension ref="A1:BW911"/>
  <sheetViews>
    <sheetView zoomScale="120" zoomScaleNormal="120" workbookViewId="0"/>
  </sheetViews>
  <sheetFormatPr defaultColWidth="9.140625" defaultRowHeight="15.75" x14ac:dyDescent="0.25"/>
  <cols>
    <col min="1" max="5" width="9.140625" style="4"/>
    <col min="6" max="6" width="11.7109375" style="4" customWidth="1"/>
    <col min="7" max="7" width="11.5703125" style="4" customWidth="1"/>
    <col min="8" max="8" width="9.140625" style="4"/>
    <col min="9" max="9" width="10.5703125" style="4" customWidth="1"/>
    <col min="10" max="10" width="11.5703125" style="4" customWidth="1"/>
    <col min="11" max="12" width="9.140625" style="4"/>
    <col min="13" max="13" width="9.140625" customWidth="1"/>
    <col min="76" max="16384" width="9.140625" style="4"/>
  </cols>
  <sheetData>
    <row r="1" spans="1:12" ht="15.75" customHeight="1" x14ac:dyDescent="0.3">
      <c r="A1" s="26" t="s">
        <v>32</v>
      </c>
      <c r="B1" s="27"/>
      <c r="C1" s="11" t="s">
        <v>23</v>
      </c>
      <c r="D1" s="27"/>
      <c r="E1" s="27"/>
      <c r="F1" s="27"/>
      <c r="G1" s="27"/>
      <c r="H1" s="27"/>
      <c r="I1" s="27"/>
      <c r="J1" s="27"/>
      <c r="K1" s="27"/>
      <c r="L1" s="28"/>
    </row>
    <row r="2" spans="1:12" ht="15.75" customHeight="1" x14ac:dyDescent="0.25">
      <c r="A2" s="32"/>
      <c r="B2" s="32"/>
      <c r="C2" s="85" t="s">
        <v>7</v>
      </c>
      <c r="D2" s="86"/>
      <c r="E2" s="86"/>
      <c r="F2" s="86"/>
      <c r="G2" s="86"/>
      <c r="H2" s="86"/>
      <c r="I2" s="86"/>
      <c r="J2" s="86"/>
      <c r="K2" s="86"/>
      <c r="L2" s="87"/>
    </row>
    <row r="3" spans="1:12" ht="31.5" customHeight="1" x14ac:dyDescent="0.25">
      <c r="A3" s="225" t="s">
        <v>131</v>
      </c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</row>
    <row r="4" spans="1:12" ht="15.75" customHeight="1" x14ac:dyDescent="0.25">
      <c r="A4" s="32"/>
      <c r="B4" s="9"/>
      <c r="C4" s="9"/>
      <c r="D4" s="9"/>
      <c r="E4" s="9"/>
      <c r="F4" s="9"/>
      <c r="G4" s="9"/>
      <c r="H4" s="9"/>
      <c r="I4" s="9"/>
      <c r="J4" s="9"/>
      <c r="K4" s="9"/>
      <c r="L4" s="12"/>
    </row>
    <row r="5" spans="1:12" ht="15.75" customHeight="1" x14ac:dyDescent="0.25">
      <c r="A5" s="9" t="s">
        <v>132</v>
      </c>
      <c r="B5" s="9"/>
      <c r="C5" s="9"/>
      <c r="D5" s="9"/>
      <c r="E5" s="9"/>
      <c r="F5" s="9"/>
      <c r="G5" s="9"/>
      <c r="H5" s="9"/>
      <c r="I5" s="9"/>
      <c r="J5" s="9"/>
      <c r="K5" s="9"/>
      <c r="L5" s="12"/>
    </row>
    <row r="6" spans="1:12" ht="15.75" customHeight="1" x14ac:dyDescent="0.25">
      <c r="A6" s="9"/>
      <c r="B6" s="233" t="s">
        <v>126</v>
      </c>
      <c r="C6" s="233"/>
      <c r="D6" s="233" t="s">
        <v>14</v>
      </c>
      <c r="E6" s="233"/>
      <c r="F6" s="9"/>
      <c r="G6" s="9"/>
      <c r="H6" s="9"/>
      <c r="I6" s="9"/>
      <c r="J6" s="9"/>
      <c r="K6" s="9"/>
      <c r="L6" s="12"/>
    </row>
    <row r="7" spans="1:12" ht="15.75" customHeight="1" x14ac:dyDescent="0.25">
      <c r="A7" s="9"/>
      <c r="B7" s="252">
        <v>0</v>
      </c>
      <c r="C7" s="252"/>
      <c r="D7" s="250">
        <v>9.1600000000000001E-2</v>
      </c>
      <c r="E7" s="250"/>
      <c r="F7" s="9"/>
      <c r="G7" s="9"/>
      <c r="H7" s="9"/>
      <c r="I7" s="9"/>
      <c r="J7" s="9"/>
      <c r="K7" s="9"/>
      <c r="L7" s="12"/>
    </row>
    <row r="8" spans="1:12" ht="15.75" customHeight="1" x14ac:dyDescent="0.25">
      <c r="A8" s="9"/>
      <c r="B8" s="251">
        <v>40000</v>
      </c>
      <c r="C8" s="251"/>
      <c r="D8" s="250">
        <v>0.14649999999999999</v>
      </c>
      <c r="E8" s="250"/>
      <c r="F8" s="9"/>
      <c r="G8" s="9"/>
      <c r="H8" s="9"/>
      <c r="I8" s="9"/>
      <c r="J8" s="9"/>
      <c r="K8" s="9"/>
      <c r="L8" s="12"/>
    </row>
    <row r="9" spans="1:12" ht="15.75" customHeight="1" x14ac:dyDescent="0.25">
      <c r="A9" s="9"/>
      <c r="B9" s="251">
        <v>110000</v>
      </c>
      <c r="C9" s="251"/>
      <c r="D9" s="250">
        <v>0.19539999999999999</v>
      </c>
      <c r="E9" s="250"/>
      <c r="F9" s="9"/>
      <c r="G9" s="9"/>
      <c r="H9" s="9"/>
      <c r="I9" s="9"/>
      <c r="J9" s="9"/>
      <c r="K9" s="9"/>
      <c r="L9" s="12"/>
    </row>
    <row r="10" spans="1:12" ht="15.75" customHeight="1" x14ac:dyDescent="0.25">
      <c r="A10" s="9"/>
      <c r="B10" s="251">
        <v>180000</v>
      </c>
      <c r="C10" s="251"/>
      <c r="D10" s="250">
        <v>0.19539999999999999</v>
      </c>
      <c r="E10" s="250"/>
      <c r="F10" s="9"/>
      <c r="G10" s="9"/>
      <c r="H10" s="9"/>
      <c r="I10" s="9"/>
      <c r="J10" s="9"/>
      <c r="K10" s="9"/>
      <c r="L10" s="12"/>
    </row>
    <row r="11" spans="1:12" ht="15.75" customHeight="1" x14ac:dyDescent="0.25">
      <c r="A11" s="9"/>
      <c r="B11" s="251">
        <v>250000</v>
      </c>
      <c r="C11" s="251"/>
      <c r="D11" s="250">
        <v>0.15629999999999999</v>
      </c>
      <c r="E11" s="250"/>
      <c r="F11" s="9"/>
      <c r="G11" s="9"/>
      <c r="H11" s="9"/>
      <c r="I11" s="9"/>
      <c r="J11" s="9"/>
      <c r="K11" s="9"/>
      <c r="L11" s="12"/>
    </row>
    <row r="12" spans="1:12" ht="15.75" customHeight="1" x14ac:dyDescent="0.25">
      <c r="A12" s="9"/>
      <c r="B12" s="251">
        <v>320000</v>
      </c>
      <c r="C12" s="251"/>
      <c r="D12" s="250">
        <v>0.1042</v>
      </c>
      <c r="E12" s="250"/>
      <c r="F12" s="9"/>
      <c r="G12" s="9"/>
      <c r="H12" s="9"/>
      <c r="I12" s="9"/>
      <c r="J12" s="9"/>
      <c r="K12" s="9"/>
      <c r="L12" s="12"/>
    </row>
    <row r="13" spans="1:12" ht="15.75" customHeight="1" x14ac:dyDescent="0.25">
      <c r="A13" s="9"/>
      <c r="B13" s="251">
        <v>390000</v>
      </c>
      <c r="C13" s="251"/>
      <c r="D13" s="250">
        <v>5.9499999999999997E-2</v>
      </c>
      <c r="E13" s="250"/>
      <c r="F13" s="9"/>
      <c r="G13" s="9"/>
      <c r="H13" s="9"/>
      <c r="I13" s="9"/>
      <c r="J13" s="9"/>
      <c r="K13" s="9"/>
      <c r="L13" s="12"/>
    </row>
    <row r="14" spans="1:12" ht="15.75" customHeight="1" x14ac:dyDescent="0.25">
      <c r="A14" s="9"/>
      <c r="B14" s="251">
        <v>400000</v>
      </c>
      <c r="C14" s="251"/>
      <c r="D14" s="250">
        <v>5.11E-2</v>
      </c>
      <c r="E14" s="250"/>
      <c r="F14" s="9"/>
      <c r="G14" s="9"/>
      <c r="H14" s="9"/>
      <c r="I14" s="9"/>
      <c r="J14" s="9"/>
      <c r="K14" s="9"/>
      <c r="L14" s="12"/>
    </row>
    <row r="15" spans="1:12" ht="15.75" customHeight="1" x14ac:dyDescent="0.25">
      <c r="A15" s="9"/>
      <c r="B15" s="9"/>
      <c r="C15" s="9"/>
      <c r="D15" s="9"/>
      <c r="E15" s="9"/>
      <c r="F15" s="9"/>
      <c r="G15" s="9"/>
      <c r="H15" s="9"/>
      <c r="I15" s="9"/>
      <c r="J15" s="9"/>
      <c r="K15" s="36"/>
      <c r="L15" s="12"/>
    </row>
    <row r="16" spans="1:12" ht="15.75" customHeight="1" x14ac:dyDescent="0.25">
      <c r="A16" s="9" t="s">
        <v>133</v>
      </c>
      <c r="B16" s="9"/>
      <c r="C16" s="9"/>
      <c r="D16" s="18">
        <v>331000</v>
      </c>
      <c r="E16" s="9"/>
      <c r="F16" s="9"/>
      <c r="G16" s="9"/>
      <c r="H16" s="9"/>
      <c r="I16" s="9"/>
      <c r="J16" s="9"/>
      <c r="K16" s="36"/>
      <c r="L16" s="12"/>
    </row>
    <row r="17" spans="1:12" ht="15.75" customHeight="1" x14ac:dyDescent="0.25">
      <c r="A17" s="9"/>
      <c r="B17" s="9"/>
      <c r="C17" s="9"/>
      <c r="D17" s="83"/>
      <c r="E17" s="9"/>
      <c r="F17" s="9"/>
      <c r="G17" s="9"/>
      <c r="H17" s="9"/>
      <c r="I17" s="9"/>
      <c r="J17" s="9"/>
      <c r="K17" s="36"/>
      <c r="L17" s="12"/>
    </row>
    <row r="18" spans="1:12" ht="15.75" customHeight="1" x14ac:dyDescent="0.25">
      <c r="A18" s="9" t="s">
        <v>134</v>
      </c>
      <c r="B18" s="9"/>
      <c r="C18" s="9"/>
      <c r="D18" s="9"/>
      <c r="E18" s="9"/>
      <c r="F18" s="9"/>
      <c r="G18" s="9"/>
      <c r="H18" s="9"/>
      <c r="I18" s="9"/>
      <c r="J18" s="9"/>
      <c r="K18" s="36"/>
      <c r="L18" s="12"/>
    </row>
    <row r="19" spans="1:12" ht="15.75" customHeight="1" x14ac:dyDescent="0.25">
      <c r="A19" s="9"/>
      <c r="B19" s="233" t="s">
        <v>135</v>
      </c>
      <c r="C19" s="233"/>
      <c r="D19" s="233" t="s">
        <v>136</v>
      </c>
      <c r="E19" s="233"/>
      <c r="F19" s="9"/>
      <c r="G19" s="9"/>
      <c r="H19" s="9"/>
      <c r="I19" s="9"/>
      <c r="J19" s="9"/>
      <c r="K19" s="36"/>
      <c r="L19" s="12"/>
    </row>
    <row r="20" spans="1:12" ht="15.75" customHeight="1" x14ac:dyDescent="0.25">
      <c r="A20" s="9"/>
      <c r="B20" s="249" t="s">
        <v>139</v>
      </c>
      <c r="C20" s="249"/>
      <c r="D20" s="248">
        <v>0.45</v>
      </c>
      <c r="E20" s="248"/>
      <c r="F20" s="9"/>
      <c r="G20" s="9"/>
      <c r="H20" s="9"/>
      <c r="I20" s="9"/>
      <c r="J20" s="9"/>
      <c r="K20" s="36"/>
      <c r="L20" s="12"/>
    </row>
    <row r="21" spans="1:12" ht="15.75" customHeight="1" x14ac:dyDescent="0.25">
      <c r="A21" s="9"/>
      <c r="B21" s="246" t="s">
        <v>140</v>
      </c>
      <c r="C21" s="246"/>
      <c r="D21" s="247" t="s">
        <v>137</v>
      </c>
      <c r="E21" s="247"/>
      <c r="F21" s="9"/>
      <c r="G21" s="9"/>
      <c r="H21" s="9"/>
      <c r="I21" s="9"/>
      <c r="J21" s="9"/>
      <c r="K21" s="36"/>
      <c r="L21" s="12"/>
    </row>
    <row r="22" spans="1:12" ht="15.75" customHeight="1" x14ac:dyDescent="0.25">
      <c r="A22" s="9"/>
      <c r="B22" s="246" t="s">
        <v>141</v>
      </c>
      <c r="C22" s="246"/>
      <c r="D22" s="247" t="s">
        <v>138</v>
      </c>
      <c r="E22" s="247"/>
      <c r="F22" s="9"/>
      <c r="G22" s="9"/>
      <c r="H22" s="9"/>
      <c r="I22" s="9"/>
      <c r="J22" s="9"/>
      <c r="K22" s="36"/>
      <c r="L22" s="12"/>
    </row>
    <row r="23" spans="1:12" ht="15.75" customHeight="1" x14ac:dyDescent="0.25">
      <c r="A23" s="9"/>
      <c r="B23" s="246" t="s">
        <v>142</v>
      </c>
      <c r="C23" s="246"/>
      <c r="D23" s="248">
        <v>0.25</v>
      </c>
      <c r="E23" s="248"/>
      <c r="F23" s="9"/>
      <c r="G23" s="9"/>
      <c r="H23" s="9"/>
      <c r="I23" s="9"/>
      <c r="J23" s="9"/>
      <c r="K23" s="36"/>
      <c r="L23" s="12"/>
    </row>
    <row r="24" spans="1:12" ht="15.75" customHeight="1" x14ac:dyDescent="0.25">
      <c r="A24" s="9"/>
      <c r="B24" s="95"/>
      <c r="C24" s="95"/>
      <c r="D24" s="96"/>
      <c r="E24" s="96"/>
      <c r="F24" s="9"/>
      <c r="G24" s="9"/>
      <c r="H24" s="9"/>
      <c r="I24" s="9"/>
      <c r="J24" s="9"/>
      <c r="K24" s="36"/>
      <c r="L24" s="12"/>
    </row>
    <row r="25" spans="1:12" ht="15.75" customHeight="1" x14ac:dyDescent="0.25">
      <c r="A25" s="9"/>
      <c r="B25" s="97" t="s">
        <v>162</v>
      </c>
      <c r="C25" s="95"/>
      <c r="D25" s="90">
        <v>0.08</v>
      </c>
      <c r="E25" s="98" t="s">
        <v>163</v>
      </c>
      <c r="F25" s="9"/>
      <c r="G25" s="9"/>
      <c r="H25" s="9"/>
      <c r="I25" s="9"/>
      <c r="J25" s="9"/>
      <c r="K25" s="36"/>
      <c r="L25" s="12"/>
    </row>
    <row r="26" spans="1:12" ht="15.75" customHeight="1" x14ac:dyDescent="0.25">
      <c r="A26" s="9"/>
      <c r="B26" s="9"/>
      <c r="C26" s="37"/>
      <c r="D26" s="9"/>
      <c r="E26" s="9"/>
      <c r="F26" s="9"/>
      <c r="G26" s="9"/>
      <c r="H26" s="9"/>
      <c r="I26" s="9"/>
      <c r="J26" s="9"/>
      <c r="K26" s="36"/>
      <c r="L26" s="9"/>
    </row>
    <row r="27" spans="1:12" ht="15.75" customHeight="1" x14ac:dyDescent="0.25">
      <c r="A27" s="3" t="s">
        <v>45</v>
      </c>
      <c r="B27" s="3" t="s">
        <v>160</v>
      </c>
      <c r="C27" s="3"/>
      <c r="D27" s="3"/>
      <c r="E27" s="3"/>
      <c r="F27" s="3"/>
      <c r="G27" s="47"/>
      <c r="H27" s="47"/>
      <c r="I27" s="47"/>
      <c r="J27" s="47"/>
      <c r="K27" s="47"/>
      <c r="L27" s="48"/>
    </row>
    <row r="28" spans="1:12" ht="15.75" customHeight="1" x14ac:dyDescent="0.25">
      <c r="A28" s="11"/>
      <c r="B28" s="11" t="s">
        <v>46</v>
      </c>
      <c r="C28" s="11"/>
      <c r="D28" s="10"/>
      <c r="E28" s="10"/>
      <c r="F28" s="10"/>
      <c r="G28" s="10"/>
      <c r="H28" s="3"/>
      <c r="I28" s="3"/>
      <c r="J28" s="1"/>
      <c r="K28" s="47"/>
      <c r="L28" s="48"/>
    </row>
    <row r="29" spans="1:12" ht="15.75" customHeight="1" x14ac:dyDescent="0.25">
      <c r="A29"/>
      <c r="B29"/>
      <c r="C29"/>
      <c r="D29"/>
      <c r="E29"/>
      <c r="F29"/>
      <c r="G29"/>
      <c r="H29"/>
      <c r="I29"/>
      <c r="J29"/>
      <c r="K29"/>
      <c r="L29"/>
    </row>
    <row r="30" spans="1:12" ht="15.75" customHeight="1" x14ac:dyDescent="0.25">
      <c r="A30"/>
      <c r="B30" s="117" t="s">
        <v>135</v>
      </c>
      <c r="C30" s="194">
        <v>0.54</v>
      </c>
      <c r="D30"/>
      <c r="E30"/>
      <c r="F30"/>
      <c r="G30"/>
      <c r="H30"/>
      <c r="I30"/>
      <c r="J30"/>
      <c r="K30"/>
      <c r="L30"/>
    </row>
    <row r="31" spans="1:12" ht="15.75" customHeight="1" x14ac:dyDescent="0.25">
      <c r="A31"/>
      <c r="B31" s="117" t="s">
        <v>136</v>
      </c>
      <c r="C31" s="194">
        <f>25%+(60%-C30)</f>
        <v>0.30999999999999994</v>
      </c>
      <c r="D31"/>
      <c r="E31"/>
      <c r="F31"/>
      <c r="G31"/>
      <c r="H31"/>
      <c r="I31"/>
      <c r="J31"/>
      <c r="K31"/>
      <c r="L31"/>
    </row>
    <row r="32" spans="1:12" ht="15.75" customHeight="1" x14ac:dyDescent="0.25">
      <c r="A32"/>
      <c r="B32" s="117" t="s">
        <v>242</v>
      </c>
      <c r="C32" s="194">
        <f>$D$25</f>
        <v>0.08</v>
      </c>
      <c r="D32"/>
      <c r="E32"/>
      <c r="F32"/>
      <c r="G32"/>
      <c r="H32"/>
      <c r="I32"/>
      <c r="J32"/>
      <c r="K32"/>
      <c r="L32"/>
    </row>
    <row r="33" spans="1:75" ht="15.75" customHeight="1" x14ac:dyDescent="0.25">
      <c r="A33"/>
      <c r="B33" s="117"/>
      <c r="C33" s="108"/>
      <c r="D33"/>
      <c r="E33"/>
      <c r="F33"/>
      <c r="G33"/>
      <c r="H33"/>
      <c r="I33"/>
      <c r="J33"/>
      <c r="K33"/>
      <c r="L33"/>
    </row>
    <row r="34" spans="1:75" ht="15.75" customHeight="1" x14ac:dyDescent="0.25">
      <c r="A34"/>
      <c r="B34" s="150" t="s">
        <v>243</v>
      </c>
      <c r="C34" s="195">
        <f>100%-SUM(C30:C32)</f>
        <v>7.0000000000000062E-2</v>
      </c>
      <c r="D34"/>
      <c r="E34"/>
      <c r="F34"/>
      <c r="G34"/>
      <c r="H34"/>
      <c r="I34"/>
      <c r="J34"/>
      <c r="K34"/>
      <c r="L34"/>
    </row>
    <row r="35" spans="1:75" ht="15.75" customHeight="1" x14ac:dyDescent="0.25">
      <c r="A35"/>
      <c r="B35"/>
      <c r="C35"/>
      <c r="D35"/>
      <c r="E35"/>
      <c r="F35"/>
      <c r="G35"/>
      <c r="H35"/>
      <c r="I35"/>
      <c r="J35"/>
      <c r="K35"/>
      <c r="L35"/>
    </row>
    <row r="36" spans="1:75" ht="31.5" customHeight="1" x14ac:dyDescent="0.25">
      <c r="A36" s="84" t="s">
        <v>0</v>
      </c>
      <c r="B36" s="245" t="s">
        <v>161</v>
      </c>
      <c r="C36" s="245"/>
      <c r="D36" s="245"/>
      <c r="E36" s="245"/>
      <c r="F36" s="245"/>
      <c r="G36" s="245"/>
      <c r="H36" s="245"/>
      <c r="I36" s="245"/>
      <c r="J36" s="245"/>
      <c r="K36" s="245"/>
      <c r="L36" s="245"/>
    </row>
    <row r="37" spans="1:75" ht="15.75" customHeight="1" x14ac:dyDescent="0.25">
      <c r="A37" s="11"/>
      <c r="B37" s="11" t="s">
        <v>46</v>
      </c>
      <c r="C37" s="11"/>
      <c r="D37" s="10"/>
      <c r="E37" s="10"/>
      <c r="F37" s="10"/>
      <c r="G37" s="10"/>
      <c r="H37" s="3"/>
      <c r="I37" s="3"/>
      <c r="J37" s="1"/>
      <c r="K37" s="47"/>
      <c r="L37" s="48"/>
    </row>
    <row r="38" spans="1:75" s="5" customFormat="1" ht="15.75" customHeight="1" x14ac:dyDescent="0.25">
      <c r="A38" s="139"/>
      <c r="B38" s="139"/>
      <c r="C38" s="139"/>
      <c r="D38" s="165"/>
      <c r="E38" s="165"/>
      <c r="F38" s="165"/>
      <c r="G38" s="165"/>
      <c r="H38" s="199"/>
      <c r="I38" s="199"/>
      <c r="K38" s="200"/>
      <c r="L38" s="201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137"/>
      <c r="AE38" s="137"/>
      <c r="AF38" s="137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37"/>
      <c r="BA38" s="137"/>
      <c r="BB38" s="137"/>
      <c r="BC38" s="137"/>
      <c r="BD38" s="137"/>
      <c r="BE38" s="137"/>
      <c r="BF38" s="137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</row>
    <row r="39" spans="1:75" ht="15.75" customHeight="1" x14ac:dyDescent="0.25">
      <c r="A39"/>
      <c r="B39"/>
      <c r="C39"/>
      <c r="D39"/>
      <c r="E39"/>
      <c r="F39" s="108" t="s">
        <v>244</v>
      </c>
      <c r="G39" s="4" t="s">
        <v>14</v>
      </c>
      <c r="H39" s="108" t="s">
        <v>135</v>
      </c>
      <c r="I39" s="108" t="s">
        <v>136</v>
      </c>
      <c r="K39"/>
      <c r="L39"/>
    </row>
    <row r="40" spans="1:75" ht="15.75" customHeight="1" x14ac:dyDescent="0.25">
      <c r="A40"/>
      <c r="B40" s="117" t="s">
        <v>135</v>
      </c>
      <c r="C40" s="194" cm="1">
        <f t="array" ref="C40">SUMPRODUCT(H40:H47*G40:G47)</f>
        <v>0.53954682779456198</v>
      </c>
      <c r="D40"/>
      <c r="E40"/>
      <c r="F40" s="118">
        <f t="shared" ref="F40:F47" si="0">B7</f>
        <v>0</v>
      </c>
      <c r="G40" s="125">
        <f t="shared" ref="G40:G47" si="1">D7</f>
        <v>9.1600000000000001E-2</v>
      </c>
      <c r="H40" s="196">
        <f t="shared" ref="H40:H47" si="2">F40/$D$16</f>
        <v>0</v>
      </c>
      <c r="I40" s="194">
        <v>0.45</v>
      </c>
      <c r="K40"/>
      <c r="L40"/>
    </row>
    <row r="41" spans="1:75" ht="15.75" customHeight="1" x14ac:dyDescent="0.25">
      <c r="A41"/>
      <c r="B41" s="117" t="s">
        <v>136</v>
      </c>
      <c r="C41" s="194" cm="1">
        <f t="array" ref="C41">SUMPRODUCT(I40:I47*G40:G47)</f>
        <v>0.34452190332326282</v>
      </c>
      <c r="D41"/>
      <c r="E41"/>
      <c r="F41" s="118">
        <f t="shared" si="0"/>
        <v>40000</v>
      </c>
      <c r="G41" s="125">
        <f t="shared" si="1"/>
        <v>0.14649999999999999</v>
      </c>
      <c r="H41" s="196">
        <f t="shared" si="2"/>
        <v>0.12084592145015106</v>
      </c>
      <c r="I41" s="194">
        <v>0.45</v>
      </c>
      <c r="K41"/>
      <c r="L41"/>
    </row>
    <row r="42" spans="1:75" ht="15.75" customHeight="1" x14ac:dyDescent="0.25">
      <c r="A42"/>
      <c r="B42" s="117" t="s">
        <v>242</v>
      </c>
      <c r="C42" s="194">
        <f>$D$25</f>
        <v>0.08</v>
      </c>
      <c r="D42"/>
      <c r="E42"/>
      <c r="F42" s="118">
        <f t="shared" si="0"/>
        <v>110000</v>
      </c>
      <c r="G42" s="125">
        <f t="shared" si="1"/>
        <v>0.19539999999999999</v>
      </c>
      <c r="H42" s="196">
        <f t="shared" si="2"/>
        <v>0.33232628398791542</v>
      </c>
      <c r="I42" s="194">
        <f>$D$20-(H42-30%)/2</f>
        <v>0.43383685800604233</v>
      </c>
      <c r="K42"/>
      <c r="L42"/>
    </row>
    <row r="43" spans="1:75" ht="15.75" customHeight="1" x14ac:dyDescent="0.25">
      <c r="A43"/>
      <c r="B43" s="117"/>
      <c r="C43"/>
      <c r="D43"/>
      <c r="E43"/>
      <c r="F43" s="118">
        <f t="shared" si="0"/>
        <v>180000</v>
      </c>
      <c r="G43" s="125">
        <f t="shared" si="1"/>
        <v>0.19539999999999999</v>
      </c>
      <c r="H43" s="196">
        <f t="shared" si="2"/>
        <v>0.54380664652567978</v>
      </c>
      <c r="I43" s="194">
        <f>$D$23+(60%-H43)</f>
        <v>0.3061933534743202</v>
      </c>
      <c r="K43"/>
      <c r="L43"/>
    </row>
    <row r="44" spans="1:75" ht="15.75" customHeight="1" x14ac:dyDescent="0.25">
      <c r="A44"/>
      <c r="B44" s="150" t="s">
        <v>243</v>
      </c>
      <c r="C44" s="195">
        <f>100%-SUM(C40:C42)</f>
        <v>3.5931268882175238E-2</v>
      </c>
      <c r="D44"/>
      <c r="E44"/>
      <c r="F44" s="118">
        <f t="shared" si="0"/>
        <v>250000</v>
      </c>
      <c r="G44" s="125">
        <f t="shared" si="1"/>
        <v>0.15629999999999999</v>
      </c>
      <c r="H44" s="196">
        <f t="shared" si="2"/>
        <v>0.75528700906344415</v>
      </c>
      <c r="I44" s="194">
        <v>0.25</v>
      </c>
      <c r="K44"/>
      <c r="L44"/>
    </row>
    <row r="45" spans="1:75" ht="15.75" customHeight="1" x14ac:dyDescent="0.25">
      <c r="A45"/>
      <c r="B45" s="117"/>
      <c r="C45"/>
      <c r="D45"/>
      <c r="E45"/>
      <c r="F45" s="118">
        <f t="shared" si="0"/>
        <v>320000</v>
      </c>
      <c r="G45" s="125">
        <f t="shared" si="1"/>
        <v>0.1042</v>
      </c>
      <c r="H45" s="196">
        <f t="shared" si="2"/>
        <v>0.96676737160120851</v>
      </c>
      <c r="I45" s="194">
        <v>0.25</v>
      </c>
      <c r="K45"/>
      <c r="L45"/>
    </row>
    <row r="46" spans="1:75" ht="15.75" customHeight="1" x14ac:dyDescent="0.25">
      <c r="A46"/>
      <c r="B46" s="117"/>
      <c r="C46"/>
      <c r="D46"/>
      <c r="E46"/>
      <c r="F46" s="118">
        <f t="shared" si="0"/>
        <v>390000</v>
      </c>
      <c r="G46" s="125">
        <f t="shared" si="1"/>
        <v>5.9499999999999997E-2</v>
      </c>
      <c r="H46" s="196">
        <f t="shared" si="2"/>
        <v>1.1782477341389728</v>
      </c>
      <c r="I46" s="194">
        <v>0.25</v>
      </c>
      <c r="K46"/>
      <c r="L46"/>
    </row>
    <row r="47" spans="1:75" ht="15.75" customHeight="1" x14ac:dyDescent="0.25">
      <c r="A47"/>
      <c r="B47" s="117"/>
      <c r="C47"/>
      <c r="D47"/>
      <c r="E47"/>
      <c r="F47" s="118">
        <f t="shared" si="0"/>
        <v>400000</v>
      </c>
      <c r="G47" s="125">
        <f t="shared" si="1"/>
        <v>5.11E-2</v>
      </c>
      <c r="H47" s="196">
        <f t="shared" si="2"/>
        <v>1.2084592145015105</v>
      </c>
      <c r="I47" s="194">
        <v>0.25</v>
      </c>
      <c r="K47"/>
      <c r="L47"/>
    </row>
    <row r="48" spans="1:75" ht="15.75" customHeight="1" x14ac:dyDescent="0.25">
      <c r="A48"/>
      <c r="B48"/>
      <c r="C48"/>
      <c r="D48"/>
      <c r="E48"/>
      <c r="F48"/>
      <c r="G48"/>
      <c r="H48"/>
      <c r="I48"/>
      <c r="J48"/>
      <c r="K48"/>
      <c r="L48"/>
    </row>
    <row r="49" spans="1:16" x14ac:dyDescent="0.25">
      <c r="A49" s="84" t="s">
        <v>2</v>
      </c>
      <c r="B49" s="245" t="s">
        <v>164</v>
      </c>
      <c r="C49" s="245"/>
      <c r="D49" s="245"/>
      <c r="E49" s="245"/>
      <c r="F49" s="245"/>
      <c r="G49" s="245"/>
      <c r="H49" s="245"/>
      <c r="I49" s="245"/>
      <c r="J49" s="245"/>
      <c r="K49" s="245"/>
      <c r="L49" s="245"/>
    </row>
    <row r="50" spans="1:16" x14ac:dyDescent="0.25">
      <c r="A50" s="11"/>
      <c r="B50" s="11" t="s">
        <v>46</v>
      </c>
      <c r="C50" s="11"/>
      <c r="D50" s="10"/>
      <c r="E50" s="10"/>
      <c r="F50" s="10"/>
      <c r="G50" s="10"/>
      <c r="H50" s="3"/>
      <c r="I50" s="3"/>
      <c r="J50" s="1"/>
      <c r="K50" s="47"/>
      <c r="L50" s="48"/>
    </row>
    <row r="51" spans="1:16" x14ac:dyDescent="0.25">
      <c r="A51"/>
      <c r="B51"/>
      <c r="C51"/>
      <c r="D51"/>
      <c r="E51"/>
      <c r="F51"/>
      <c r="G51"/>
      <c r="H51"/>
      <c r="I51"/>
      <c r="J51"/>
      <c r="K51"/>
      <c r="L51"/>
    </row>
    <row r="52" spans="1:16" x14ac:dyDescent="0.25">
      <c r="A52"/>
      <c r="B52" s="122" t="s">
        <v>255</v>
      </c>
      <c r="C52"/>
      <c r="D52"/>
      <c r="E52"/>
      <c r="F52"/>
      <c r="G52"/>
      <c r="H52"/>
      <c r="I52"/>
      <c r="J52"/>
      <c r="K52"/>
      <c r="L52"/>
    </row>
    <row r="53" spans="1:16" x14ac:dyDescent="0.25">
      <c r="A53"/>
      <c r="B53"/>
      <c r="C53"/>
      <c r="D53"/>
      <c r="E53"/>
      <c r="F53"/>
      <c r="G53"/>
      <c r="H53"/>
      <c r="I53"/>
      <c r="J53"/>
      <c r="K53"/>
      <c r="L53"/>
    </row>
    <row r="54" spans="1:16" ht="15.75" customHeight="1" x14ac:dyDescent="0.25">
      <c r="A54" s="9"/>
      <c r="B54" s="9"/>
      <c r="C54" s="37"/>
      <c r="D54" s="9"/>
      <c r="E54" s="9"/>
      <c r="F54" s="9"/>
      <c r="G54" s="9"/>
      <c r="H54" s="9"/>
      <c r="I54" s="9"/>
      <c r="J54" s="9"/>
      <c r="K54" s="36"/>
      <c r="L54" s="9"/>
    </row>
    <row r="55" spans="1:16" ht="15.75" customHeight="1" x14ac:dyDescent="0.25">
      <c r="A55" s="9" t="s">
        <v>143</v>
      </c>
      <c r="B55" s="9"/>
      <c r="C55" s="37"/>
      <c r="D55" s="9"/>
      <c r="E55" s="9"/>
      <c r="F55" s="9"/>
      <c r="G55" s="9"/>
      <c r="H55" s="9"/>
      <c r="I55" s="9"/>
      <c r="J55" s="9"/>
      <c r="K55" s="36"/>
      <c r="L55" s="9"/>
    </row>
    <row r="56" spans="1:16" ht="15.75" customHeight="1" x14ac:dyDescent="0.25">
      <c r="A56" s="9" t="s">
        <v>144</v>
      </c>
      <c r="B56" s="9"/>
      <c r="C56" s="37"/>
      <c r="D56" s="9"/>
      <c r="E56" s="99">
        <v>0.755</v>
      </c>
      <c r="F56" s="9"/>
      <c r="G56" s="9"/>
      <c r="H56" s="9"/>
      <c r="I56" s="9"/>
      <c r="J56" s="9"/>
      <c r="K56" s="36"/>
      <c r="L56" s="9"/>
    </row>
    <row r="57" spans="1:16" ht="15.75" customHeight="1" x14ac:dyDescent="0.25">
      <c r="A57" s="9"/>
      <c r="B57" s="9"/>
      <c r="C57" s="37"/>
      <c r="D57" s="9"/>
      <c r="E57" s="9"/>
      <c r="F57" s="9"/>
      <c r="G57" s="9"/>
      <c r="H57" s="9"/>
      <c r="I57" s="9"/>
      <c r="J57" s="9"/>
      <c r="K57" s="36"/>
      <c r="L57" s="9"/>
    </row>
    <row r="58" spans="1:16" ht="31.5" customHeight="1" x14ac:dyDescent="0.25">
      <c r="A58" s="84" t="s">
        <v>3</v>
      </c>
      <c r="B58" s="245" t="s">
        <v>145</v>
      </c>
      <c r="C58" s="245"/>
      <c r="D58" s="245"/>
      <c r="E58" s="245"/>
      <c r="F58" s="245"/>
      <c r="G58" s="245"/>
      <c r="H58" s="245"/>
      <c r="I58" s="245"/>
      <c r="J58" s="245"/>
      <c r="K58" s="245"/>
      <c r="L58" s="245"/>
    </row>
    <row r="59" spans="1:16" ht="15.75" customHeight="1" x14ac:dyDescent="0.25">
      <c r="A59" s="11"/>
      <c r="B59" s="11" t="s">
        <v>46</v>
      </c>
      <c r="C59" s="11"/>
      <c r="D59" s="10"/>
      <c r="E59" s="10"/>
      <c r="F59" s="10"/>
      <c r="G59" s="10"/>
      <c r="H59" s="3"/>
      <c r="I59" s="3"/>
      <c r="J59" s="1"/>
      <c r="K59" s="47"/>
      <c r="L59" s="48"/>
    </row>
    <row r="60" spans="1:16" ht="15.75" customHeight="1" x14ac:dyDescent="0.25">
      <c r="A60" s="139"/>
      <c r="B60" s="139"/>
      <c r="C60" s="139"/>
      <c r="D60" s="165"/>
      <c r="E60" s="165"/>
      <c r="F60" s="165"/>
      <c r="G60" s="165"/>
      <c r="H60" s="199"/>
      <c r="I60" s="199"/>
      <c r="J60" s="5"/>
      <c r="K60" s="200"/>
      <c r="L60" s="201"/>
    </row>
    <row r="61" spans="1:16" ht="15.75" customHeight="1" x14ac:dyDescent="0.25">
      <c r="A61"/>
      <c r="B61" s="197" t="s">
        <v>260</v>
      </c>
      <c r="C61" s="163"/>
      <c r="D61" s="164"/>
      <c r="E61" s="164"/>
      <c r="F61" s="164"/>
      <c r="G61" s="164"/>
      <c r="H61" s="124"/>
      <c r="I61" s="124"/>
      <c r="K61" s="124"/>
      <c r="M61" s="4"/>
      <c r="N61" s="4"/>
      <c r="O61" s="4"/>
      <c r="P61" s="4"/>
    </row>
    <row r="62" spans="1:16" ht="15.75" customHeight="1" x14ac:dyDescent="0.25">
      <c r="A62"/>
      <c r="B62" s="198">
        <f>E56-60%</f>
        <v>0.15500000000000003</v>
      </c>
      <c r="C62" s="197" t="s">
        <v>245</v>
      </c>
      <c r="D62" s="164"/>
      <c r="E62" s="164"/>
      <c r="F62" s="164"/>
      <c r="G62"/>
      <c r="H62" s="124"/>
      <c r="I62" s="124"/>
      <c r="K62" s="124"/>
      <c r="M62" s="4"/>
      <c r="N62" s="4"/>
      <c r="O62" s="4"/>
      <c r="P62" s="4"/>
    </row>
    <row r="63" spans="1:16" ht="15.75" customHeight="1" x14ac:dyDescent="0.25">
      <c r="A63"/>
      <c r="B63" s="163"/>
      <c r="C63" s="163"/>
      <c r="D63" s="164"/>
      <c r="E63" s="164"/>
      <c r="F63" s="164"/>
      <c r="G63" s="164"/>
      <c r="H63" s="124"/>
      <c r="I63" s="124"/>
      <c r="K63" s="124"/>
      <c r="M63" s="4"/>
      <c r="N63" s="4"/>
      <c r="O63" s="4"/>
      <c r="P63" s="4"/>
    </row>
    <row r="64" spans="1:16" ht="15.75" customHeight="1" x14ac:dyDescent="0.25">
      <c r="A64"/>
      <c r="B64"/>
      <c r="C64"/>
      <c r="D64"/>
      <c r="E64"/>
      <c r="F64" s="108" t="s">
        <v>244</v>
      </c>
      <c r="G64" s="4" t="s">
        <v>14</v>
      </c>
      <c r="H64" s="108" t="s">
        <v>135</v>
      </c>
      <c r="I64" s="108" t="s">
        <v>136</v>
      </c>
      <c r="K64"/>
      <c r="L64"/>
      <c r="M64" s="4" t="s">
        <v>246</v>
      </c>
      <c r="N64" s="4"/>
      <c r="O64" s="4"/>
      <c r="P64" s="4"/>
    </row>
    <row r="65" spans="1:16" ht="15.75" customHeight="1" x14ac:dyDescent="0.25">
      <c r="A65"/>
      <c r="B65" s="117" t="s">
        <v>135</v>
      </c>
      <c r="C65" s="194">
        <f>C40</f>
        <v>0.53954682779456198</v>
      </c>
      <c r="D65"/>
      <c r="E65"/>
      <c r="F65" s="118">
        <f t="shared" ref="F65:G72" si="3">F40</f>
        <v>0</v>
      </c>
      <c r="G65" s="125">
        <f t="shared" si="3"/>
        <v>9.1600000000000001E-2</v>
      </c>
      <c r="H65" s="196">
        <f t="shared" ref="H65:H72" si="4">F65/$D$16</f>
        <v>0</v>
      </c>
      <c r="I65" s="194">
        <v>0.45</v>
      </c>
      <c r="K65"/>
      <c r="L65"/>
      <c r="M65" s="4"/>
      <c r="N65" s="4"/>
      <c r="O65" s="4"/>
      <c r="P65" s="4"/>
    </row>
    <row r="66" spans="1:16" ht="15.75" customHeight="1" x14ac:dyDescent="0.25">
      <c r="A66"/>
      <c r="B66" s="117" t="s">
        <v>136</v>
      </c>
      <c r="C66" s="194" cm="1">
        <f t="array" ref="C66">SUMPRODUCT(I65:I72*G65:G72)</f>
        <v>0.31839822205438062</v>
      </c>
      <c r="D66"/>
      <c r="E66"/>
      <c r="F66" s="118">
        <f t="shared" si="3"/>
        <v>40000</v>
      </c>
      <c r="G66" s="125">
        <f t="shared" si="3"/>
        <v>0.14649999999999999</v>
      </c>
      <c r="H66" s="196">
        <f t="shared" si="4"/>
        <v>0.12084592145015106</v>
      </c>
      <c r="I66" s="194">
        <v>0.45</v>
      </c>
      <c r="K66"/>
      <c r="L66"/>
      <c r="M66" s="244" t="s">
        <v>135</v>
      </c>
      <c r="N66" s="244"/>
      <c r="O66" s="244" t="s">
        <v>136</v>
      </c>
      <c r="P66" s="244"/>
    </row>
    <row r="67" spans="1:16" ht="15.75" customHeight="1" x14ac:dyDescent="0.25">
      <c r="A67"/>
      <c r="B67" s="117" t="s">
        <v>242</v>
      </c>
      <c r="C67" s="194">
        <f>$D$25</f>
        <v>0.08</v>
      </c>
      <c r="D67"/>
      <c r="E67"/>
      <c r="F67" s="118">
        <f t="shared" si="3"/>
        <v>110000</v>
      </c>
      <c r="G67" s="125">
        <f t="shared" si="3"/>
        <v>0.19539999999999999</v>
      </c>
      <c r="H67" s="196">
        <f t="shared" si="4"/>
        <v>0.33232628398791542</v>
      </c>
      <c r="I67" s="194">
        <f>$O$67-(H67-14.5%)/2</f>
        <v>0.35633685800604231</v>
      </c>
      <c r="K67"/>
      <c r="L67"/>
      <c r="M67" s="244" t="s">
        <v>247</v>
      </c>
      <c r="N67" s="244"/>
      <c r="O67" s="243">
        <v>0.45</v>
      </c>
      <c r="P67" s="243"/>
    </row>
    <row r="68" spans="1:16" ht="15.75" customHeight="1" x14ac:dyDescent="0.25">
      <c r="A68"/>
      <c r="B68" s="117"/>
      <c r="C68"/>
      <c r="D68"/>
      <c r="E68"/>
      <c r="F68" s="118">
        <f t="shared" si="3"/>
        <v>180000</v>
      </c>
      <c r="G68" s="125">
        <f t="shared" si="3"/>
        <v>0.19539999999999999</v>
      </c>
      <c r="H68" s="196">
        <f t="shared" si="4"/>
        <v>0.54380664652567978</v>
      </c>
      <c r="I68" s="194">
        <v>0.25</v>
      </c>
      <c r="K68"/>
      <c r="L68"/>
      <c r="M68" s="241" t="s">
        <v>248</v>
      </c>
      <c r="N68" s="241"/>
      <c r="O68" s="242" t="s">
        <v>137</v>
      </c>
      <c r="P68" s="242"/>
    </row>
    <row r="69" spans="1:16" ht="15.75" customHeight="1" x14ac:dyDescent="0.25">
      <c r="A69"/>
      <c r="B69" s="120" t="s">
        <v>243</v>
      </c>
      <c r="C69" s="195">
        <f>100%-SUM(C65:C67)</f>
        <v>6.2054950151057442E-2</v>
      </c>
      <c r="D69"/>
      <c r="E69"/>
      <c r="F69" s="118">
        <f t="shared" si="3"/>
        <v>250000</v>
      </c>
      <c r="G69" s="125">
        <f t="shared" si="3"/>
        <v>0.15629999999999999</v>
      </c>
      <c r="H69" s="196">
        <f t="shared" si="4"/>
        <v>0.75528700906344415</v>
      </c>
      <c r="I69" s="194">
        <v>0.25</v>
      </c>
      <c r="K69"/>
      <c r="L69"/>
      <c r="M69" s="241" t="s">
        <v>249</v>
      </c>
      <c r="N69" s="241"/>
      <c r="O69" s="242" t="s">
        <v>138</v>
      </c>
      <c r="P69" s="242"/>
    </row>
    <row r="70" spans="1:16" ht="15.75" customHeight="1" x14ac:dyDescent="0.25">
      <c r="A70"/>
      <c r="B70" s="117"/>
      <c r="C70"/>
      <c r="D70"/>
      <c r="E70"/>
      <c r="F70" s="118">
        <f t="shared" si="3"/>
        <v>320000</v>
      </c>
      <c r="G70" s="125">
        <f t="shared" si="3"/>
        <v>0.1042</v>
      </c>
      <c r="H70" s="196">
        <f t="shared" si="4"/>
        <v>0.96676737160120851</v>
      </c>
      <c r="I70" s="194">
        <v>0.25</v>
      </c>
      <c r="K70"/>
      <c r="L70"/>
      <c r="M70" s="241" t="s">
        <v>250</v>
      </c>
      <c r="N70" s="241"/>
      <c r="O70" s="243">
        <v>0.25</v>
      </c>
      <c r="P70" s="243"/>
    </row>
    <row r="71" spans="1:16" ht="15.75" customHeight="1" x14ac:dyDescent="0.25">
      <c r="A71"/>
      <c r="B71" s="117"/>
      <c r="C71"/>
      <c r="D71"/>
      <c r="E71"/>
      <c r="F71" s="118">
        <f t="shared" si="3"/>
        <v>390000</v>
      </c>
      <c r="G71" s="125">
        <f t="shared" si="3"/>
        <v>5.9499999999999997E-2</v>
      </c>
      <c r="H71" s="196">
        <f t="shared" si="4"/>
        <v>1.1782477341389728</v>
      </c>
      <c r="I71" s="194">
        <v>0.25</v>
      </c>
      <c r="K71"/>
      <c r="L71"/>
    </row>
    <row r="72" spans="1:16" ht="15.75" customHeight="1" x14ac:dyDescent="0.25">
      <c r="A72"/>
      <c r="B72" s="117"/>
      <c r="C72"/>
      <c r="D72"/>
      <c r="E72"/>
      <c r="F72" s="118">
        <f t="shared" si="3"/>
        <v>400000</v>
      </c>
      <c r="G72" s="125">
        <f t="shared" si="3"/>
        <v>5.11E-2</v>
      </c>
      <c r="H72" s="196">
        <f t="shared" si="4"/>
        <v>1.2084592145015105</v>
      </c>
      <c r="I72" s="194">
        <v>0.25</v>
      </c>
      <c r="K72"/>
      <c r="L72"/>
    </row>
    <row r="73" spans="1:16" ht="15.75" customHeight="1" x14ac:dyDescent="0.25">
      <c r="A73"/>
      <c r="B73"/>
      <c r="C73"/>
      <c r="D73"/>
      <c r="E73"/>
      <c r="F73"/>
      <c r="G73"/>
      <c r="H73"/>
      <c r="I73"/>
      <c r="J73"/>
      <c r="K73"/>
      <c r="L73"/>
    </row>
    <row r="74" spans="1:16" ht="15.75" customHeight="1" x14ac:dyDescent="0.25">
      <c r="A74"/>
      <c r="B74"/>
      <c r="C74"/>
      <c r="D74"/>
      <c r="E74"/>
      <c r="F74"/>
      <c r="G74"/>
      <c r="H74"/>
      <c r="I74"/>
      <c r="J74"/>
      <c r="K74"/>
      <c r="L74"/>
    </row>
    <row r="75" spans="1:16" ht="15.75" customHeight="1" x14ac:dyDescent="0.25">
      <c r="A75"/>
      <c r="B75"/>
      <c r="C75"/>
      <c r="D75"/>
      <c r="E75"/>
      <c r="F75"/>
      <c r="G75"/>
      <c r="H75"/>
      <c r="I75"/>
      <c r="J75"/>
      <c r="K75"/>
      <c r="L75"/>
    </row>
    <row r="76" spans="1:16" ht="15.75" customHeight="1" x14ac:dyDescent="0.25">
      <c r="A76"/>
      <c r="B76"/>
      <c r="C76"/>
      <c r="D76"/>
      <c r="E76"/>
      <c r="F76"/>
      <c r="G76"/>
      <c r="H76"/>
      <c r="I76"/>
      <c r="J76"/>
      <c r="K76"/>
      <c r="L76"/>
    </row>
    <row r="77" spans="1:16" x14ac:dyDescent="0.25">
      <c r="A77"/>
      <c r="B77"/>
      <c r="C77"/>
      <c r="D77"/>
      <c r="E77"/>
      <c r="F77"/>
      <c r="G77"/>
      <c r="H77"/>
      <c r="I77"/>
      <c r="J77"/>
      <c r="K77"/>
      <c r="L77"/>
    </row>
    <row r="78" spans="1:16" x14ac:dyDescent="0.25">
      <c r="A78"/>
      <c r="B78"/>
      <c r="C78"/>
      <c r="D78"/>
      <c r="E78"/>
      <c r="F78"/>
      <c r="G78"/>
      <c r="H78"/>
      <c r="I78"/>
      <c r="J78"/>
      <c r="K78"/>
      <c r="L78"/>
    </row>
    <row r="79" spans="1:16" x14ac:dyDescent="0.25">
      <c r="A79"/>
      <c r="B79"/>
      <c r="C79"/>
      <c r="D79"/>
      <c r="E79"/>
      <c r="F79"/>
      <c r="G79"/>
      <c r="H79"/>
      <c r="I79"/>
      <c r="J79"/>
      <c r="K79"/>
      <c r="L79"/>
    </row>
    <row r="80" spans="1:16" x14ac:dyDescent="0.25">
      <c r="A80"/>
      <c r="B80"/>
      <c r="C80"/>
      <c r="D80"/>
      <c r="E80"/>
      <c r="F80"/>
      <c r="G80"/>
      <c r="H80"/>
      <c r="I80"/>
      <c r="J80"/>
      <c r="K80"/>
      <c r="L80"/>
    </row>
    <row r="81" spans="1:12" x14ac:dyDescent="0.25">
      <c r="A81"/>
      <c r="B81"/>
      <c r="C81"/>
      <c r="D81"/>
      <c r="E81"/>
      <c r="F81"/>
      <c r="G81"/>
      <c r="H81"/>
      <c r="I81"/>
      <c r="J81"/>
      <c r="K81"/>
      <c r="L81"/>
    </row>
    <row r="82" spans="1:12" x14ac:dyDescent="0.25">
      <c r="A82"/>
      <c r="B82"/>
      <c r="C82"/>
      <c r="D82"/>
      <c r="E82"/>
      <c r="F82"/>
      <c r="G82"/>
      <c r="H82"/>
      <c r="I82"/>
      <c r="J82"/>
      <c r="K82"/>
      <c r="L82"/>
    </row>
    <row r="83" spans="1:12" x14ac:dyDescent="0.25">
      <c r="A83"/>
      <c r="B83"/>
      <c r="C83"/>
      <c r="D83"/>
      <c r="E83"/>
      <c r="F83"/>
      <c r="G83"/>
      <c r="H83"/>
      <c r="I83"/>
      <c r="J83"/>
      <c r="K83"/>
      <c r="L83"/>
    </row>
    <row r="84" spans="1:12" x14ac:dyDescent="0.25">
      <c r="A84"/>
      <c r="B84"/>
      <c r="C84"/>
      <c r="D84"/>
      <c r="E84"/>
      <c r="F84"/>
      <c r="G84"/>
      <c r="H84"/>
      <c r="I84"/>
      <c r="J84"/>
      <c r="K84"/>
      <c r="L84"/>
    </row>
    <row r="85" spans="1:12" x14ac:dyDescent="0.25">
      <c r="A85"/>
      <c r="B85"/>
      <c r="C85"/>
      <c r="D85"/>
      <c r="E85"/>
      <c r="F85"/>
      <c r="G85"/>
      <c r="H85"/>
      <c r="I85"/>
      <c r="J85"/>
      <c r="K85"/>
      <c r="L85"/>
    </row>
    <row r="86" spans="1:12" x14ac:dyDescent="0.25">
      <c r="A86"/>
      <c r="B86"/>
      <c r="C86"/>
      <c r="D86"/>
      <c r="E86"/>
      <c r="F86"/>
      <c r="G86"/>
      <c r="H86"/>
      <c r="I86"/>
      <c r="J86"/>
      <c r="K86"/>
      <c r="L86"/>
    </row>
    <row r="87" spans="1:12" x14ac:dyDescent="0.25">
      <c r="A87"/>
      <c r="B87"/>
      <c r="C87"/>
      <c r="D87"/>
      <c r="E87"/>
      <c r="F87"/>
      <c r="G87"/>
      <c r="H87"/>
      <c r="I87"/>
      <c r="J87"/>
      <c r="K87"/>
      <c r="L87"/>
    </row>
    <row r="88" spans="1:12" x14ac:dyDescent="0.25">
      <c r="A88"/>
      <c r="B88"/>
      <c r="C88"/>
      <c r="D88"/>
      <c r="E88"/>
      <c r="F88"/>
      <c r="G88"/>
      <c r="H88"/>
      <c r="I88"/>
      <c r="J88"/>
      <c r="K88"/>
      <c r="L88"/>
    </row>
    <row r="89" spans="1:12" x14ac:dyDescent="0.25">
      <c r="A89"/>
      <c r="B89"/>
      <c r="C89"/>
      <c r="D89"/>
      <c r="E89"/>
      <c r="F89"/>
      <c r="G89"/>
      <c r="H89"/>
      <c r="I89"/>
      <c r="J89"/>
      <c r="K89"/>
      <c r="L89"/>
    </row>
    <row r="90" spans="1:12" x14ac:dyDescent="0.25">
      <c r="A90"/>
      <c r="B90"/>
      <c r="C90"/>
      <c r="D90"/>
      <c r="E90"/>
      <c r="F90"/>
      <c r="G90"/>
      <c r="H90"/>
      <c r="I90"/>
      <c r="J90"/>
      <c r="K90"/>
      <c r="L90"/>
    </row>
    <row r="91" spans="1:12" x14ac:dyDescent="0.25">
      <c r="A91"/>
      <c r="B91"/>
      <c r="C91"/>
      <c r="D91"/>
      <c r="E91"/>
      <c r="F91"/>
      <c r="G91"/>
      <c r="H91"/>
      <c r="I91"/>
      <c r="J91"/>
      <c r="K91"/>
      <c r="L91"/>
    </row>
    <row r="92" spans="1:12" x14ac:dyDescent="0.25">
      <c r="A92"/>
      <c r="B92"/>
      <c r="C92"/>
      <c r="D92"/>
      <c r="E92"/>
      <c r="F92"/>
      <c r="G92"/>
      <c r="H92"/>
      <c r="I92"/>
      <c r="J92"/>
      <c r="K92"/>
      <c r="L92"/>
    </row>
    <row r="93" spans="1:12" x14ac:dyDescent="0.25">
      <c r="A93"/>
      <c r="B93"/>
      <c r="C93"/>
      <c r="D93"/>
      <c r="E93"/>
      <c r="F93"/>
      <c r="G93"/>
      <c r="H93"/>
      <c r="I93"/>
      <c r="J93"/>
      <c r="K93"/>
      <c r="L93"/>
    </row>
    <row r="94" spans="1:12" x14ac:dyDescent="0.25">
      <c r="A94"/>
      <c r="B94"/>
      <c r="C94"/>
      <c r="D94"/>
      <c r="E94"/>
      <c r="F94"/>
      <c r="G94"/>
      <c r="H94"/>
      <c r="I94"/>
      <c r="J94"/>
      <c r="K94"/>
      <c r="L94"/>
    </row>
    <row r="95" spans="1:12" x14ac:dyDescent="0.25">
      <c r="A95"/>
      <c r="B95"/>
      <c r="C95"/>
      <c r="D95"/>
      <c r="E95"/>
      <c r="F95"/>
      <c r="G95"/>
      <c r="H95"/>
      <c r="I95"/>
      <c r="J95"/>
      <c r="K95"/>
      <c r="L95"/>
    </row>
    <row r="96" spans="1:12" x14ac:dyDescent="0.25">
      <c r="A96"/>
      <c r="B96"/>
      <c r="C96"/>
      <c r="D96"/>
      <c r="E96"/>
      <c r="F96"/>
      <c r="G96"/>
      <c r="H96"/>
      <c r="I96"/>
      <c r="J96"/>
      <c r="K96"/>
      <c r="L96"/>
    </row>
    <row r="97" spans="1:12" x14ac:dyDescent="0.25">
      <c r="A97"/>
      <c r="B97"/>
      <c r="C97"/>
      <c r="D97"/>
      <c r="E97"/>
      <c r="F97"/>
      <c r="G97"/>
      <c r="H97"/>
      <c r="I97"/>
      <c r="J97"/>
      <c r="K97"/>
      <c r="L97"/>
    </row>
    <row r="98" spans="1:12" x14ac:dyDescent="0.25">
      <c r="A98"/>
      <c r="B98"/>
      <c r="C98"/>
      <c r="D98"/>
      <c r="E98"/>
      <c r="F98"/>
      <c r="G98"/>
      <c r="H98"/>
      <c r="I98"/>
      <c r="J98"/>
      <c r="K98"/>
      <c r="L98"/>
    </row>
    <row r="99" spans="1:12" x14ac:dyDescent="0.25">
      <c r="A99"/>
      <c r="B99"/>
      <c r="C99"/>
      <c r="D99"/>
      <c r="E99"/>
      <c r="F99"/>
      <c r="G99"/>
      <c r="H99"/>
      <c r="I99"/>
      <c r="J99"/>
      <c r="K99"/>
      <c r="L99"/>
    </row>
    <row r="100" spans="1:12" x14ac:dyDescent="0.25">
      <c r="A100"/>
      <c r="B100"/>
      <c r="C100"/>
      <c r="D100"/>
      <c r="E100"/>
      <c r="F100"/>
      <c r="G100"/>
      <c r="H100"/>
      <c r="I100"/>
      <c r="J100"/>
      <c r="K100"/>
      <c r="L100"/>
    </row>
    <row r="101" spans="1:12" x14ac:dyDescent="0.25">
      <c r="A101"/>
      <c r="B101"/>
      <c r="C101"/>
      <c r="D101"/>
      <c r="E101"/>
      <c r="F101"/>
      <c r="G101"/>
      <c r="H101"/>
      <c r="I101"/>
      <c r="J101"/>
      <c r="K101"/>
      <c r="L101"/>
    </row>
    <row r="102" spans="1:12" x14ac:dyDescent="0.25">
      <c r="A102"/>
      <c r="B102"/>
      <c r="C102"/>
      <c r="D102"/>
      <c r="E102"/>
      <c r="F102"/>
      <c r="G102"/>
      <c r="H102"/>
      <c r="I102"/>
      <c r="J102"/>
      <c r="K102"/>
      <c r="L102"/>
    </row>
    <row r="103" spans="1:12" x14ac:dyDescent="0.25">
      <c r="A103"/>
      <c r="B103"/>
      <c r="C103"/>
      <c r="D103"/>
      <c r="E103"/>
      <c r="F103"/>
      <c r="G103"/>
      <c r="H103"/>
      <c r="I103"/>
      <c r="J103"/>
      <c r="K103"/>
      <c r="L103"/>
    </row>
    <row r="104" spans="1:12" x14ac:dyDescent="0.25">
      <c r="A104"/>
      <c r="B104"/>
      <c r="C104"/>
      <c r="D104"/>
      <c r="E104"/>
      <c r="F104"/>
      <c r="G104"/>
      <c r="H104"/>
      <c r="I104"/>
      <c r="J104"/>
      <c r="K104"/>
      <c r="L104"/>
    </row>
    <row r="105" spans="1:12" x14ac:dyDescent="0.25">
      <c r="A105"/>
      <c r="B105"/>
      <c r="C105"/>
      <c r="D105"/>
      <c r="E105"/>
      <c r="F105"/>
      <c r="G105"/>
      <c r="H105"/>
      <c r="I105"/>
      <c r="J105"/>
      <c r="K105"/>
      <c r="L105"/>
    </row>
    <row r="106" spans="1:12" x14ac:dyDescent="0.25">
      <c r="A106"/>
      <c r="B106"/>
      <c r="C106"/>
      <c r="D106"/>
      <c r="E106"/>
      <c r="F106"/>
      <c r="G106"/>
      <c r="H106"/>
      <c r="I106"/>
      <c r="J106"/>
      <c r="K106"/>
      <c r="L106"/>
    </row>
    <row r="107" spans="1:12" x14ac:dyDescent="0.25">
      <c r="A107"/>
      <c r="B107"/>
      <c r="C107"/>
      <c r="D107"/>
      <c r="E107"/>
      <c r="F107"/>
      <c r="G107"/>
      <c r="H107"/>
      <c r="I107"/>
      <c r="J107"/>
      <c r="K107"/>
      <c r="L107"/>
    </row>
    <row r="108" spans="1:12" x14ac:dyDescent="0.25">
      <c r="A108"/>
      <c r="B108"/>
      <c r="C108"/>
      <c r="D108"/>
      <c r="E108"/>
      <c r="F108"/>
      <c r="G108"/>
      <c r="H108"/>
      <c r="I108"/>
      <c r="J108"/>
      <c r="K108"/>
      <c r="L108"/>
    </row>
    <row r="109" spans="1:12" x14ac:dyDescent="0.25">
      <c r="A109"/>
      <c r="B109"/>
      <c r="C109"/>
      <c r="D109"/>
      <c r="E109"/>
      <c r="F109"/>
      <c r="G109"/>
      <c r="H109"/>
      <c r="I109"/>
      <c r="J109"/>
      <c r="K109"/>
      <c r="L109"/>
    </row>
    <row r="110" spans="1:12" x14ac:dyDescent="0.25">
      <c r="A110"/>
      <c r="B110"/>
      <c r="C110"/>
      <c r="D110"/>
      <c r="E110"/>
      <c r="F110"/>
      <c r="G110"/>
      <c r="H110"/>
      <c r="I110"/>
      <c r="J110"/>
      <c r="K110"/>
      <c r="L110"/>
    </row>
    <row r="111" spans="1:12" x14ac:dyDescent="0.25">
      <c r="A111"/>
      <c r="B111"/>
      <c r="C111"/>
      <c r="D111"/>
      <c r="E111"/>
      <c r="F111"/>
      <c r="G111"/>
      <c r="H111"/>
      <c r="I111"/>
      <c r="J111"/>
      <c r="K111"/>
      <c r="L111"/>
    </row>
    <row r="112" spans="1:12" x14ac:dyDescent="0.25">
      <c r="A112"/>
      <c r="B112"/>
      <c r="C112"/>
      <c r="D112"/>
      <c r="E112"/>
      <c r="F112"/>
      <c r="G112"/>
      <c r="H112"/>
      <c r="I112"/>
      <c r="J112"/>
      <c r="K112"/>
      <c r="L112"/>
    </row>
    <row r="113" spans="1:12" x14ac:dyDescent="0.25">
      <c r="A113"/>
      <c r="B113"/>
      <c r="C113"/>
      <c r="D113"/>
      <c r="E113"/>
      <c r="F113"/>
      <c r="G113"/>
      <c r="H113"/>
      <c r="I113"/>
      <c r="J113"/>
      <c r="K113"/>
      <c r="L113"/>
    </row>
    <row r="114" spans="1:12" x14ac:dyDescent="0.25">
      <c r="A114"/>
      <c r="B114"/>
      <c r="C114"/>
      <c r="D114"/>
      <c r="E114"/>
      <c r="F114"/>
      <c r="G114"/>
      <c r="H114"/>
      <c r="I114"/>
      <c r="J114"/>
      <c r="K114"/>
      <c r="L114"/>
    </row>
    <row r="115" spans="1:12" x14ac:dyDescent="0.25">
      <c r="A115"/>
      <c r="B115"/>
      <c r="C115"/>
      <c r="D115"/>
      <c r="E115"/>
      <c r="F115"/>
      <c r="G115"/>
      <c r="H115"/>
      <c r="I115"/>
      <c r="J115"/>
      <c r="K115"/>
      <c r="L115"/>
    </row>
    <row r="116" spans="1:12" x14ac:dyDescent="0.25">
      <c r="A116"/>
      <c r="B116"/>
      <c r="C116"/>
      <c r="D116"/>
      <c r="E116"/>
      <c r="F116"/>
      <c r="G116"/>
      <c r="H116"/>
      <c r="I116"/>
      <c r="J116"/>
      <c r="K116"/>
      <c r="L116"/>
    </row>
    <row r="117" spans="1:12" x14ac:dyDescent="0.25">
      <c r="A117"/>
      <c r="B117"/>
      <c r="C117"/>
      <c r="D117"/>
      <c r="E117"/>
      <c r="F117"/>
      <c r="G117"/>
      <c r="H117"/>
      <c r="I117"/>
      <c r="J117"/>
      <c r="K117"/>
      <c r="L117"/>
    </row>
    <row r="118" spans="1:12" x14ac:dyDescent="0.25">
      <c r="A118"/>
      <c r="B118"/>
      <c r="C118"/>
      <c r="D118"/>
      <c r="E118"/>
      <c r="F118"/>
      <c r="G118"/>
      <c r="H118"/>
      <c r="I118"/>
      <c r="J118"/>
      <c r="K118"/>
      <c r="L118"/>
    </row>
    <row r="119" spans="1:12" x14ac:dyDescent="0.25">
      <c r="A119"/>
      <c r="B119"/>
      <c r="C119"/>
      <c r="D119"/>
      <c r="E119"/>
      <c r="F119"/>
      <c r="G119"/>
      <c r="H119"/>
      <c r="I119"/>
      <c r="J119"/>
      <c r="K119"/>
      <c r="L119"/>
    </row>
    <row r="120" spans="1:12" x14ac:dyDescent="0.25">
      <c r="A120"/>
      <c r="B120"/>
      <c r="C120"/>
      <c r="D120"/>
      <c r="E120"/>
      <c r="F120"/>
      <c r="G120"/>
      <c r="H120"/>
      <c r="I120"/>
      <c r="J120"/>
      <c r="K120"/>
      <c r="L120"/>
    </row>
    <row r="121" spans="1:12" x14ac:dyDescent="0.25">
      <c r="A121"/>
      <c r="B121"/>
      <c r="C121"/>
      <c r="D121"/>
      <c r="E121"/>
      <c r="F121"/>
      <c r="G121"/>
      <c r="H121"/>
      <c r="I121"/>
      <c r="J121"/>
      <c r="K121"/>
      <c r="L121"/>
    </row>
    <row r="122" spans="1:12" x14ac:dyDescent="0.25">
      <c r="A122"/>
      <c r="B122"/>
      <c r="C122"/>
      <c r="D122"/>
      <c r="E122"/>
      <c r="F122"/>
      <c r="G122"/>
      <c r="H122"/>
      <c r="I122"/>
      <c r="J122"/>
      <c r="K122"/>
      <c r="L122"/>
    </row>
    <row r="123" spans="1:12" x14ac:dyDescent="0.25">
      <c r="A123"/>
      <c r="B123"/>
      <c r="C123"/>
      <c r="D123"/>
      <c r="E123"/>
      <c r="F123"/>
      <c r="G123"/>
      <c r="H123"/>
      <c r="I123"/>
      <c r="J123"/>
      <c r="K123"/>
      <c r="L123"/>
    </row>
    <row r="124" spans="1:12" x14ac:dyDescent="0.25">
      <c r="A124"/>
      <c r="B124"/>
      <c r="C124"/>
      <c r="D124"/>
      <c r="E124"/>
      <c r="F124"/>
      <c r="G124"/>
      <c r="H124"/>
      <c r="I124"/>
      <c r="J124"/>
      <c r="K124"/>
      <c r="L124"/>
    </row>
    <row r="125" spans="1:12" x14ac:dyDescent="0.25">
      <c r="A125"/>
      <c r="B125"/>
      <c r="C125"/>
      <c r="D125"/>
      <c r="E125"/>
      <c r="F125"/>
      <c r="G125"/>
      <c r="H125"/>
      <c r="I125"/>
      <c r="J125"/>
      <c r="K125"/>
      <c r="L125"/>
    </row>
    <row r="126" spans="1:12" x14ac:dyDescent="0.25">
      <c r="A126"/>
      <c r="B126"/>
      <c r="C126"/>
      <c r="D126"/>
      <c r="E126"/>
      <c r="F126"/>
      <c r="G126"/>
      <c r="H126"/>
      <c r="I126"/>
      <c r="J126"/>
      <c r="K126"/>
      <c r="L126"/>
    </row>
    <row r="127" spans="1:12" x14ac:dyDescent="0.25">
      <c r="A127"/>
      <c r="B127"/>
      <c r="C127"/>
      <c r="D127"/>
      <c r="E127"/>
      <c r="F127"/>
      <c r="G127"/>
      <c r="H127"/>
      <c r="I127"/>
      <c r="J127"/>
      <c r="K127"/>
      <c r="L127"/>
    </row>
    <row r="128" spans="1:12" x14ac:dyDescent="0.25">
      <c r="A128"/>
      <c r="B128"/>
      <c r="C128"/>
      <c r="D128"/>
      <c r="E128"/>
      <c r="F128"/>
      <c r="G128"/>
      <c r="H128"/>
      <c r="I128"/>
      <c r="J128"/>
      <c r="K128"/>
      <c r="L128"/>
    </row>
    <row r="129" spans="1:12" x14ac:dyDescent="0.25">
      <c r="A129"/>
      <c r="B129"/>
      <c r="C129"/>
      <c r="D129"/>
      <c r="E129"/>
      <c r="F129"/>
      <c r="G129"/>
      <c r="H129"/>
      <c r="I129"/>
      <c r="J129"/>
      <c r="K129"/>
      <c r="L129"/>
    </row>
    <row r="130" spans="1:12" x14ac:dyDescent="0.25">
      <c r="A130"/>
      <c r="B130"/>
      <c r="C130"/>
      <c r="D130"/>
      <c r="E130"/>
      <c r="F130"/>
      <c r="G130"/>
      <c r="H130"/>
      <c r="I130"/>
      <c r="J130"/>
      <c r="K130"/>
      <c r="L130"/>
    </row>
    <row r="131" spans="1:12" x14ac:dyDescent="0.25">
      <c r="A131"/>
      <c r="B131"/>
      <c r="C131"/>
      <c r="D131"/>
      <c r="E131"/>
      <c r="F131"/>
      <c r="G131"/>
      <c r="H131"/>
      <c r="I131"/>
      <c r="J131"/>
      <c r="K131"/>
      <c r="L131"/>
    </row>
    <row r="132" spans="1:12" x14ac:dyDescent="0.25">
      <c r="A132"/>
      <c r="B132"/>
      <c r="C132"/>
      <c r="D132"/>
      <c r="E132"/>
      <c r="F132"/>
      <c r="G132"/>
      <c r="H132"/>
      <c r="I132"/>
      <c r="J132"/>
      <c r="K132"/>
      <c r="L132"/>
    </row>
    <row r="133" spans="1:12" x14ac:dyDescent="0.25">
      <c r="A133"/>
      <c r="B133"/>
      <c r="C133"/>
      <c r="D133"/>
      <c r="E133"/>
      <c r="F133"/>
      <c r="G133"/>
      <c r="H133"/>
      <c r="I133"/>
      <c r="J133"/>
      <c r="K133"/>
      <c r="L133"/>
    </row>
    <row r="134" spans="1:12" x14ac:dyDescent="0.25">
      <c r="A134"/>
      <c r="B134"/>
      <c r="C134"/>
      <c r="D134"/>
      <c r="E134"/>
      <c r="F134"/>
      <c r="G134"/>
      <c r="H134"/>
      <c r="I134"/>
      <c r="J134"/>
      <c r="K134"/>
      <c r="L134"/>
    </row>
    <row r="135" spans="1:12" x14ac:dyDescent="0.25">
      <c r="A135"/>
      <c r="B135"/>
      <c r="C135"/>
      <c r="D135"/>
      <c r="E135"/>
      <c r="F135"/>
      <c r="G135"/>
      <c r="H135"/>
      <c r="I135"/>
      <c r="J135"/>
      <c r="K135"/>
      <c r="L135"/>
    </row>
    <row r="136" spans="1:12" x14ac:dyDescent="0.25">
      <c r="A136"/>
      <c r="B136"/>
      <c r="C136"/>
      <c r="D136"/>
      <c r="E136"/>
      <c r="F136"/>
      <c r="G136"/>
      <c r="H136"/>
      <c r="I136"/>
      <c r="J136"/>
      <c r="K136"/>
      <c r="L136"/>
    </row>
    <row r="137" spans="1:12" x14ac:dyDescent="0.25">
      <c r="A137"/>
      <c r="B137"/>
      <c r="C137"/>
      <c r="D137"/>
      <c r="E137"/>
      <c r="F137"/>
      <c r="G137"/>
      <c r="H137"/>
      <c r="I137"/>
      <c r="J137"/>
      <c r="K137"/>
      <c r="L137"/>
    </row>
    <row r="138" spans="1:12" x14ac:dyDescent="0.25">
      <c r="A138"/>
      <c r="B138"/>
      <c r="C138"/>
      <c r="D138"/>
      <c r="E138"/>
      <c r="F138"/>
      <c r="G138"/>
      <c r="H138"/>
      <c r="I138"/>
      <c r="J138"/>
      <c r="K138"/>
      <c r="L138"/>
    </row>
    <row r="139" spans="1:12" x14ac:dyDescent="0.25">
      <c r="A139"/>
      <c r="B139"/>
      <c r="C139"/>
      <c r="D139"/>
      <c r="E139"/>
      <c r="F139"/>
      <c r="G139"/>
      <c r="H139"/>
      <c r="I139"/>
      <c r="J139"/>
      <c r="K139"/>
      <c r="L139"/>
    </row>
    <row r="140" spans="1:12" x14ac:dyDescent="0.25">
      <c r="A140"/>
      <c r="B140"/>
      <c r="C140"/>
      <c r="D140"/>
      <c r="E140"/>
      <c r="F140"/>
      <c r="G140"/>
      <c r="H140"/>
      <c r="I140"/>
      <c r="J140"/>
      <c r="K140"/>
      <c r="L140"/>
    </row>
    <row r="141" spans="1:12" x14ac:dyDescent="0.25">
      <c r="A141"/>
      <c r="B141"/>
      <c r="C141"/>
      <c r="D141"/>
      <c r="E141"/>
      <c r="F141"/>
      <c r="G141"/>
      <c r="H141"/>
      <c r="I141"/>
      <c r="J141"/>
      <c r="K141"/>
      <c r="L141"/>
    </row>
    <row r="142" spans="1:12" x14ac:dyDescent="0.25">
      <c r="A142"/>
      <c r="B142"/>
      <c r="C142"/>
      <c r="D142"/>
      <c r="E142"/>
      <c r="F142"/>
      <c r="G142"/>
      <c r="H142"/>
      <c r="I142"/>
      <c r="J142"/>
      <c r="K142"/>
      <c r="L142"/>
    </row>
    <row r="143" spans="1:12" x14ac:dyDescent="0.25">
      <c r="A143"/>
      <c r="B143"/>
      <c r="C143"/>
      <c r="D143"/>
      <c r="E143"/>
      <c r="F143"/>
      <c r="G143"/>
      <c r="H143"/>
      <c r="I143"/>
      <c r="J143"/>
      <c r="K143"/>
      <c r="L143"/>
    </row>
    <row r="144" spans="1:12" x14ac:dyDescent="0.25">
      <c r="A144"/>
      <c r="B144"/>
      <c r="C144"/>
      <c r="D144"/>
      <c r="E144"/>
      <c r="F144"/>
      <c r="G144"/>
      <c r="H144"/>
      <c r="I144"/>
      <c r="J144"/>
      <c r="K144"/>
      <c r="L144"/>
    </row>
    <row r="145" spans="1:12" x14ac:dyDescent="0.25">
      <c r="A145"/>
      <c r="B145"/>
      <c r="C145"/>
      <c r="D145"/>
      <c r="E145"/>
      <c r="F145"/>
      <c r="G145"/>
      <c r="H145"/>
      <c r="I145"/>
      <c r="J145"/>
      <c r="K145"/>
      <c r="L145"/>
    </row>
    <row r="146" spans="1:12" x14ac:dyDescent="0.25">
      <c r="A146"/>
      <c r="B146"/>
      <c r="C146"/>
      <c r="D146"/>
      <c r="E146"/>
      <c r="F146"/>
      <c r="G146"/>
      <c r="H146"/>
      <c r="I146"/>
      <c r="J146"/>
      <c r="K146"/>
      <c r="L146"/>
    </row>
    <row r="147" spans="1:12" x14ac:dyDescent="0.25">
      <c r="A147"/>
      <c r="B147"/>
      <c r="C147"/>
      <c r="D147"/>
      <c r="E147"/>
      <c r="F147"/>
      <c r="G147"/>
      <c r="H147"/>
      <c r="I147"/>
      <c r="J147"/>
      <c r="K147"/>
      <c r="L147"/>
    </row>
    <row r="148" spans="1:12" x14ac:dyDescent="0.25">
      <c r="A148"/>
      <c r="B148"/>
      <c r="C148"/>
      <c r="D148"/>
      <c r="E148"/>
      <c r="F148"/>
      <c r="G148"/>
      <c r="H148"/>
      <c r="I148"/>
      <c r="J148"/>
      <c r="K148"/>
      <c r="L148"/>
    </row>
    <row r="149" spans="1:12" x14ac:dyDescent="0.25">
      <c r="A149"/>
      <c r="B149"/>
      <c r="C149"/>
      <c r="D149"/>
      <c r="E149"/>
      <c r="F149"/>
      <c r="G149"/>
      <c r="H149"/>
      <c r="I149"/>
      <c r="J149"/>
      <c r="K149"/>
      <c r="L149"/>
    </row>
    <row r="150" spans="1:12" x14ac:dyDescent="0.25">
      <c r="A150"/>
      <c r="B150"/>
      <c r="C150"/>
      <c r="D150"/>
      <c r="E150"/>
      <c r="F150"/>
      <c r="G150"/>
      <c r="H150"/>
      <c r="I150"/>
      <c r="J150"/>
      <c r="K150"/>
      <c r="L150"/>
    </row>
    <row r="151" spans="1:12" x14ac:dyDescent="0.25">
      <c r="A151"/>
      <c r="B151"/>
      <c r="C151"/>
      <c r="D151"/>
      <c r="E151"/>
      <c r="F151"/>
      <c r="G151"/>
      <c r="H151"/>
      <c r="I151"/>
      <c r="J151"/>
      <c r="K151"/>
      <c r="L151"/>
    </row>
    <row r="152" spans="1:12" x14ac:dyDescent="0.25">
      <c r="A152"/>
      <c r="B152"/>
      <c r="C152"/>
      <c r="D152"/>
      <c r="E152"/>
      <c r="F152"/>
      <c r="G152"/>
      <c r="H152"/>
      <c r="I152"/>
      <c r="J152"/>
      <c r="K152"/>
      <c r="L152"/>
    </row>
    <row r="153" spans="1:12" x14ac:dyDescent="0.25">
      <c r="A153"/>
      <c r="B153"/>
      <c r="C153"/>
      <c r="D153"/>
      <c r="E153"/>
      <c r="F153"/>
      <c r="G153"/>
      <c r="H153"/>
      <c r="I153"/>
      <c r="J153"/>
      <c r="K153"/>
      <c r="L153"/>
    </row>
    <row r="154" spans="1:12" x14ac:dyDescent="0.25">
      <c r="A154"/>
      <c r="B154"/>
      <c r="C154"/>
      <c r="D154"/>
      <c r="E154"/>
      <c r="F154"/>
      <c r="G154"/>
      <c r="H154"/>
      <c r="I154"/>
      <c r="J154"/>
      <c r="K154"/>
      <c r="L154"/>
    </row>
    <row r="155" spans="1:12" x14ac:dyDescent="0.25">
      <c r="A155"/>
      <c r="B155"/>
      <c r="C155"/>
      <c r="D155"/>
      <c r="E155"/>
      <c r="F155"/>
      <c r="G155"/>
      <c r="H155"/>
      <c r="I155"/>
      <c r="J155"/>
      <c r="K155"/>
      <c r="L155"/>
    </row>
    <row r="156" spans="1:12" x14ac:dyDescent="0.25">
      <c r="A156"/>
      <c r="B156"/>
      <c r="C156"/>
      <c r="D156"/>
      <c r="E156"/>
      <c r="F156"/>
      <c r="G156"/>
      <c r="H156"/>
      <c r="I156"/>
      <c r="J156"/>
      <c r="K156"/>
      <c r="L156"/>
    </row>
    <row r="157" spans="1:12" x14ac:dyDescent="0.25">
      <c r="A157"/>
      <c r="B157"/>
      <c r="C157"/>
      <c r="D157"/>
      <c r="E157"/>
      <c r="F157"/>
      <c r="G157"/>
      <c r="H157"/>
      <c r="I157"/>
      <c r="J157"/>
      <c r="K157"/>
      <c r="L157"/>
    </row>
    <row r="158" spans="1:12" x14ac:dyDescent="0.25">
      <c r="A158"/>
      <c r="B158"/>
      <c r="C158"/>
      <c r="D158"/>
      <c r="E158"/>
      <c r="F158"/>
      <c r="G158"/>
      <c r="H158"/>
      <c r="I158"/>
      <c r="J158"/>
      <c r="K158"/>
      <c r="L158"/>
    </row>
    <row r="159" spans="1:12" x14ac:dyDescent="0.25">
      <c r="A159"/>
      <c r="B159"/>
      <c r="C159"/>
      <c r="D159"/>
      <c r="E159"/>
      <c r="F159"/>
      <c r="G159"/>
      <c r="H159"/>
      <c r="I159"/>
      <c r="J159"/>
      <c r="K159"/>
      <c r="L159"/>
    </row>
    <row r="160" spans="1:12" x14ac:dyDescent="0.25">
      <c r="A160"/>
      <c r="B160"/>
      <c r="C160"/>
      <c r="D160"/>
      <c r="E160"/>
      <c r="F160"/>
      <c r="G160"/>
      <c r="H160"/>
      <c r="I160"/>
      <c r="J160"/>
      <c r="K160"/>
      <c r="L160"/>
    </row>
    <row r="161" spans="1:12" x14ac:dyDescent="0.25">
      <c r="A161"/>
      <c r="B161"/>
      <c r="C161"/>
      <c r="D161"/>
      <c r="E161"/>
      <c r="F161"/>
      <c r="G161"/>
      <c r="H161"/>
      <c r="I161"/>
      <c r="J161"/>
      <c r="K161"/>
      <c r="L161"/>
    </row>
    <row r="162" spans="1:12" x14ac:dyDescent="0.25">
      <c r="A162"/>
      <c r="B162"/>
      <c r="C162"/>
      <c r="D162"/>
      <c r="E162"/>
      <c r="F162"/>
      <c r="G162"/>
      <c r="H162"/>
      <c r="I162"/>
      <c r="J162"/>
      <c r="K162"/>
      <c r="L162"/>
    </row>
    <row r="163" spans="1:12" x14ac:dyDescent="0.25">
      <c r="A163"/>
      <c r="B163"/>
      <c r="C163"/>
      <c r="D163"/>
      <c r="E163"/>
      <c r="F163"/>
      <c r="G163"/>
      <c r="H163"/>
      <c r="I163"/>
      <c r="J163"/>
      <c r="K163"/>
      <c r="L163"/>
    </row>
    <row r="164" spans="1:12" x14ac:dyDescent="0.25">
      <c r="A164"/>
      <c r="B164"/>
      <c r="C164"/>
      <c r="D164"/>
      <c r="E164"/>
      <c r="F164"/>
      <c r="G164"/>
      <c r="H164"/>
      <c r="I164"/>
      <c r="J164"/>
      <c r="K164"/>
      <c r="L164"/>
    </row>
    <row r="165" spans="1:12" x14ac:dyDescent="0.25">
      <c r="A165"/>
      <c r="B165"/>
      <c r="C165"/>
      <c r="D165"/>
      <c r="E165"/>
      <c r="F165"/>
      <c r="G165"/>
      <c r="H165"/>
      <c r="I165"/>
      <c r="J165"/>
      <c r="K165"/>
      <c r="L165"/>
    </row>
    <row r="166" spans="1:12" x14ac:dyDescent="0.25">
      <c r="A166"/>
      <c r="B166"/>
      <c r="C166"/>
      <c r="D166"/>
      <c r="E166"/>
      <c r="F166"/>
      <c r="G166"/>
      <c r="H166"/>
      <c r="I166"/>
      <c r="J166"/>
      <c r="K166"/>
      <c r="L166"/>
    </row>
    <row r="167" spans="1:12" x14ac:dyDescent="0.25">
      <c r="A167"/>
      <c r="B167"/>
      <c r="C167"/>
      <c r="D167"/>
      <c r="E167"/>
      <c r="F167"/>
      <c r="G167"/>
      <c r="H167"/>
      <c r="I167"/>
      <c r="J167"/>
      <c r="K167"/>
      <c r="L167"/>
    </row>
    <row r="168" spans="1:12" x14ac:dyDescent="0.25">
      <c r="A168"/>
      <c r="B168"/>
      <c r="C168"/>
      <c r="D168"/>
      <c r="E168"/>
      <c r="F168"/>
      <c r="G168"/>
      <c r="H168"/>
      <c r="I168"/>
      <c r="J168"/>
      <c r="K168"/>
      <c r="L168"/>
    </row>
    <row r="169" spans="1:12" x14ac:dyDescent="0.25">
      <c r="A169"/>
      <c r="B169"/>
      <c r="C169"/>
      <c r="D169"/>
      <c r="E169"/>
      <c r="F169"/>
      <c r="G169"/>
      <c r="H169"/>
      <c r="I169"/>
      <c r="J169"/>
      <c r="K169"/>
      <c r="L169"/>
    </row>
    <row r="170" spans="1:12" x14ac:dyDescent="0.25">
      <c r="A170"/>
      <c r="B170"/>
      <c r="C170"/>
      <c r="D170"/>
      <c r="E170"/>
      <c r="F170"/>
      <c r="G170"/>
      <c r="H170"/>
      <c r="I170"/>
      <c r="J170"/>
      <c r="K170"/>
      <c r="L170"/>
    </row>
    <row r="171" spans="1:12" x14ac:dyDescent="0.25">
      <c r="A171"/>
      <c r="B171"/>
      <c r="C171"/>
      <c r="D171"/>
      <c r="E171"/>
      <c r="F171"/>
      <c r="G171"/>
      <c r="H171"/>
      <c r="I171"/>
      <c r="J171"/>
      <c r="K171"/>
      <c r="L171"/>
    </row>
    <row r="172" spans="1:12" x14ac:dyDescent="0.25">
      <c r="A172"/>
      <c r="B172"/>
      <c r="C172"/>
      <c r="D172"/>
      <c r="E172"/>
      <c r="F172"/>
      <c r="G172"/>
      <c r="H172"/>
      <c r="I172"/>
      <c r="J172"/>
      <c r="K172"/>
      <c r="L172"/>
    </row>
    <row r="173" spans="1:12" x14ac:dyDescent="0.25">
      <c r="A173"/>
      <c r="B173"/>
      <c r="C173"/>
      <c r="D173"/>
      <c r="E173"/>
      <c r="F173"/>
      <c r="G173"/>
      <c r="H173"/>
      <c r="I173"/>
      <c r="J173"/>
      <c r="K173"/>
      <c r="L173"/>
    </row>
    <row r="174" spans="1:12" x14ac:dyDescent="0.25">
      <c r="A174"/>
      <c r="B174"/>
      <c r="C174"/>
      <c r="D174"/>
      <c r="E174"/>
      <c r="F174"/>
      <c r="G174"/>
      <c r="H174"/>
      <c r="I174"/>
      <c r="J174"/>
      <c r="K174"/>
      <c r="L174"/>
    </row>
    <row r="175" spans="1:12" x14ac:dyDescent="0.25">
      <c r="A175"/>
      <c r="B175"/>
      <c r="C175"/>
      <c r="D175"/>
      <c r="E175"/>
      <c r="F175"/>
      <c r="G175"/>
      <c r="H175"/>
      <c r="I175"/>
      <c r="J175"/>
      <c r="K175"/>
      <c r="L175"/>
    </row>
    <row r="176" spans="1:12" x14ac:dyDescent="0.25">
      <c r="A176"/>
      <c r="B176"/>
      <c r="C176"/>
      <c r="D176"/>
      <c r="E176"/>
      <c r="F176"/>
      <c r="G176"/>
      <c r="H176"/>
      <c r="I176"/>
      <c r="J176"/>
      <c r="K176"/>
      <c r="L176"/>
    </row>
    <row r="177" spans="1:12" x14ac:dyDescent="0.25">
      <c r="A177"/>
      <c r="B177"/>
      <c r="C177"/>
      <c r="D177"/>
      <c r="E177"/>
      <c r="F177"/>
      <c r="G177"/>
      <c r="H177"/>
      <c r="I177"/>
      <c r="J177"/>
      <c r="K177"/>
      <c r="L177"/>
    </row>
    <row r="178" spans="1:12" x14ac:dyDescent="0.25">
      <c r="A178"/>
      <c r="B178"/>
      <c r="C178"/>
      <c r="D178"/>
      <c r="E178"/>
      <c r="F178"/>
      <c r="G178"/>
      <c r="H178"/>
      <c r="I178"/>
      <c r="J178"/>
      <c r="K178"/>
      <c r="L178"/>
    </row>
    <row r="179" spans="1:12" x14ac:dyDescent="0.25">
      <c r="A179"/>
      <c r="B179"/>
      <c r="C179"/>
      <c r="D179"/>
      <c r="E179"/>
      <c r="F179"/>
      <c r="G179"/>
      <c r="H179"/>
      <c r="I179"/>
      <c r="J179"/>
      <c r="K179"/>
      <c r="L179"/>
    </row>
    <row r="180" spans="1:12" x14ac:dyDescent="0.25">
      <c r="A180"/>
      <c r="B180"/>
      <c r="C180"/>
      <c r="D180"/>
      <c r="E180"/>
      <c r="F180"/>
      <c r="G180"/>
      <c r="H180"/>
      <c r="I180"/>
      <c r="J180"/>
      <c r="K180"/>
      <c r="L180"/>
    </row>
    <row r="181" spans="1:12" x14ac:dyDescent="0.25">
      <c r="A181"/>
      <c r="B181"/>
      <c r="C181"/>
      <c r="D181"/>
      <c r="E181"/>
      <c r="F181"/>
      <c r="G181"/>
      <c r="H181"/>
      <c r="I181"/>
      <c r="J181"/>
      <c r="K181"/>
      <c r="L181"/>
    </row>
    <row r="182" spans="1:12" x14ac:dyDescent="0.25">
      <c r="A182"/>
      <c r="B182"/>
      <c r="C182"/>
      <c r="D182"/>
      <c r="E182"/>
      <c r="F182"/>
      <c r="G182"/>
      <c r="H182"/>
      <c r="I182"/>
      <c r="J182"/>
      <c r="K182"/>
      <c r="L182"/>
    </row>
    <row r="183" spans="1:12" x14ac:dyDescent="0.25">
      <c r="A183"/>
      <c r="B183"/>
      <c r="C183"/>
      <c r="D183"/>
      <c r="E183"/>
      <c r="F183"/>
      <c r="G183"/>
      <c r="H183"/>
      <c r="I183"/>
      <c r="J183"/>
      <c r="K183"/>
      <c r="L183"/>
    </row>
    <row r="184" spans="1:12" x14ac:dyDescent="0.25">
      <c r="A184"/>
      <c r="B184"/>
      <c r="C184"/>
      <c r="D184"/>
      <c r="E184"/>
      <c r="F184"/>
      <c r="G184"/>
      <c r="H184"/>
      <c r="I184"/>
      <c r="J184"/>
      <c r="K184"/>
      <c r="L184"/>
    </row>
    <row r="185" spans="1:12" x14ac:dyDescent="0.25">
      <c r="A185"/>
      <c r="B185"/>
      <c r="C185"/>
      <c r="D185"/>
      <c r="E185"/>
      <c r="F185"/>
      <c r="G185"/>
      <c r="H185"/>
      <c r="I185"/>
      <c r="J185"/>
      <c r="K185"/>
      <c r="L185"/>
    </row>
    <row r="186" spans="1:12" x14ac:dyDescent="0.25">
      <c r="A186"/>
      <c r="B186"/>
      <c r="C186"/>
      <c r="D186"/>
      <c r="E186"/>
      <c r="F186"/>
      <c r="G186"/>
      <c r="H186"/>
      <c r="I186"/>
      <c r="J186"/>
      <c r="K186"/>
      <c r="L186"/>
    </row>
    <row r="187" spans="1:12" x14ac:dyDescent="0.25">
      <c r="A187"/>
      <c r="B187"/>
      <c r="C187"/>
      <c r="D187"/>
      <c r="E187"/>
      <c r="F187"/>
      <c r="G187"/>
      <c r="H187"/>
      <c r="I187"/>
      <c r="J187"/>
      <c r="K187"/>
      <c r="L187"/>
    </row>
    <row r="188" spans="1:12" x14ac:dyDescent="0.25">
      <c r="A188"/>
      <c r="B188"/>
      <c r="C188"/>
      <c r="D188"/>
      <c r="E188"/>
      <c r="F188"/>
      <c r="G188"/>
      <c r="H188"/>
      <c r="I188"/>
      <c r="J188"/>
      <c r="K188"/>
      <c r="L188"/>
    </row>
    <row r="189" spans="1:12" x14ac:dyDescent="0.25">
      <c r="A189"/>
      <c r="B189"/>
      <c r="C189"/>
      <c r="D189"/>
      <c r="E189"/>
      <c r="F189"/>
      <c r="G189"/>
      <c r="H189"/>
      <c r="I189"/>
      <c r="J189"/>
      <c r="K189"/>
      <c r="L189"/>
    </row>
    <row r="190" spans="1:12" x14ac:dyDescent="0.25">
      <c r="A190"/>
      <c r="B190"/>
      <c r="C190"/>
      <c r="D190"/>
      <c r="E190"/>
      <c r="F190"/>
      <c r="G190"/>
      <c r="H190"/>
      <c r="I190"/>
      <c r="J190"/>
      <c r="K190"/>
      <c r="L190"/>
    </row>
    <row r="191" spans="1:12" x14ac:dyDescent="0.25">
      <c r="A191"/>
      <c r="B191"/>
      <c r="C191"/>
      <c r="D191"/>
      <c r="E191"/>
      <c r="F191"/>
      <c r="G191"/>
      <c r="H191"/>
      <c r="I191"/>
      <c r="J191"/>
      <c r="K191"/>
      <c r="L191"/>
    </row>
    <row r="192" spans="1:12" x14ac:dyDescent="0.25">
      <c r="A192"/>
      <c r="B192"/>
      <c r="C192"/>
      <c r="D192"/>
      <c r="E192"/>
      <c r="F192"/>
      <c r="G192"/>
      <c r="H192"/>
      <c r="I192"/>
      <c r="J192"/>
      <c r="K192"/>
      <c r="L192"/>
    </row>
    <row r="193" spans="1:12" x14ac:dyDescent="0.25">
      <c r="A193"/>
      <c r="B193"/>
      <c r="C193"/>
      <c r="D193"/>
      <c r="E193"/>
      <c r="F193"/>
      <c r="G193"/>
      <c r="H193"/>
      <c r="I193"/>
      <c r="J193"/>
      <c r="K193"/>
      <c r="L193"/>
    </row>
    <row r="194" spans="1:12" x14ac:dyDescent="0.25">
      <c r="A194"/>
      <c r="B194"/>
      <c r="C194"/>
      <c r="D194"/>
      <c r="E194"/>
      <c r="F194"/>
      <c r="G194"/>
      <c r="H194"/>
      <c r="I194"/>
      <c r="J194"/>
      <c r="K194"/>
      <c r="L194"/>
    </row>
    <row r="195" spans="1:12" x14ac:dyDescent="0.25">
      <c r="A195"/>
      <c r="B195"/>
      <c r="C195"/>
      <c r="D195"/>
      <c r="E195"/>
      <c r="F195"/>
      <c r="G195"/>
      <c r="H195"/>
      <c r="I195"/>
      <c r="J195"/>
      <c r="K195"/>
      <c r="L195"/>
    </row>
    <row r="196" spans="1:12" x14ac:dyDescent="0.25">
      <c r="A196"/>
      <c r="B196"/>
      <c r="C196"/>
      <c r="D196"/>
      <c r="E196"/>
      <c r="F196"/>
      <c r="G196"/>
      <c r="H196"/>
      <c r="I196"/>
      <c r="J196"/>
      <c r="K196"/>
      <c r="L196"/>
    </row>
    <row r="197" spans="1:12" x14ac:dyDescent="0.25">
      <c r="A197"/>
      <c r="B197"/>
      <c r="C197"/>
      <c r="D197"/>
      <c r="E197"/>
      <c r="F197"/>
      <c r="G197"/>
      <c r="H197"/>
      <c r="I197"/>
      <c r="J197"/>
      <c r="K197"/>
      <c r="L197"/>
    </row>
    <row r="198" spans="1:12" x14ac:dyDescent="0.25">
      <c r="A198"/>
      <c r="B198"/>
      <c r="C198"/>
      <c r="D198"/>
      <c r="E198"/>
      <c r="F198"/>
      <c r="G198"/>
      <c r="H198"/>
      <c r="I198"/>
      <c r="J198"/>
      <c r="K198"/>
      <c r="L198"/>
    </row>
    <row r="199" spans="1:12" x14ac:dyDescent="0.25">
      <c r="A199"/>
      <c r="B199"/>
      <c r="C199"/>
      <c r="D199"/>
      <c r="E199"/>
      <c r="F199"/>
      <c r="G199"/>
      <c r="H199"/>
      <c r="I199"/>
      <c r="J199"/>
      <c r="K199"/>
      <c r="L199"/>
    </row>
    <row r="200" spans="1:12" x14ac:dyDescent="0.25">
      <c r="A200"/>
      <c r="B200"/>
      <c r="C200"/>
      <c r="D200"/>
      <c r="E200"/>
      <c r="F200"/>
      <c r="G200"/>
      <c r="H200"/>
      <c r="I200"/>
      <c r="J200"/>
      <c r="K200"/>
      <c r="L200"/>
    </row>
    <row r="201" spans="1:12" x14ac:dyDescent="0.25">
      <c r="A201"/>
      <c r="B201"/>
      <c r="C201"/>
      <c r="D201"/>
      <c r="E201"/>
      <c r="F201"/>
      <c r="G201"/>
      <c r="H201"/>
      <c r="I201"/>
      <c r="J201"/>
      <c r="K201"/>
      <c r="L201"/>
    </row>
    <row r="202" spans="1:12" x14ac:dyDescent="0.25">
      <c r="A202"/>
      <c r="B202"/>
      <c r="C202"/>
      <c r="D202"/>
      <c r="E202"/>
      <c r="F202"/>
      <c r="G202"/>
      <c r="H202"/>
      <c r="I202"/>
      <c r="J202"/>
      <c r="K202"/>
      <c r="L202"/>
    </row>
    <row r="203" spans="1:12" x14ac:dyDescent="0.25">
      <c r="A203"/>
      <c r="B203"/>
      <c r="C203"/>
      <c r="D203"/>
      <c r="E203"/>
      <c r="F203"/>
      <c r="G203"/>
      <c r="H203"/>
      <c r="I203"/>
      <c r="J203"/>
      <c r="K203"/>
      <c r="L203"/>
    </row>
    <row r="204" spans="1:12" x14ac:dyDescent="0.25">
      <c r="A204"/>
      <c r="B204"/>
      <c r="C204"/>
      <c r="D204"/>
      <c r="E204"/>
      <c r="F204"/>
      <c r="G204"/>
      <c r="H204"/>
      <c r="I204"/>
      <c r="J204"/>
      <c r="K204"/>
      <c r="L204"/>
    </row>
    <row r="205" spans="1:12" x14ac:dyDescent="0.25">
      <c r="A205"/>
      <c r="B205"/>
      <c r="C205"/>
      <c r="D205"/>
      <c r="E205"/>
      <c r="F205"/>
      <c r="G205"/>
      <c r="H205"/>
      <c r="I205"/>
      <c r="J205"/>
      <c r="K205"/>
      <c r="L205"/>
    </row>
    <row r="206" spans="1:12" x14ac:dyDescent="0.25">
      <c r="A206"/>
      <c r="B206"/>
      <c r="C206"/>
      <c r="D206"/>
      <c r="E206"/>
      <c r="F206"/>
      <c r="G206"/>
      <c r="H206"/>
      <c r="I206"/>
      <c r="J206"/>
      <c r="K206"/>
      <c r="L206"/>
    </row>
    <row r="207" spans="1:12" x14ac:dyDescent="0.25">
      <c r="A207"/>
      <c r="B207"/>
      <c r="C207"/>
      <c r="D207"/>
      <c r="E207"/>
      <c r="F207"/>
      <c r="G207"/>
      <c r="H207"/>
      <c r="I207"/>
      <c r="J207"/>
      <c r="K207"/>
      <c r="L207"/>
    </row>
    <row r="208" spans="1:12" x14ac:dyDescent="0.25">
      <c r="A208"/>
      <c r="B208"/>
      <c r="C208"/>
      <c r="D208"/>
      <c r="E208"/>
      <c r="F208"/>
      <c r="G208"/>
      <c r="H208"/>
      <c r="I208"/>
      <c r="J208"/>
      <c r="K208"/>
      <c r="L208"/>
    </row>
    <row r="209" spans="1:12" x14ac:dyDescent="0.25">
      <c r="A209"/>
      <c r="B209"/>
      <c r="C209"/>
      <c r="D209"/>
      <c r="E209"/>
      <c r="F209"/>
      <c r="G209"/>
      <c r="H209"/>
      <c r="I209"/>
      <c r="J209"/>
      <c r="K209"/>
      <c r="L209"/>
    </row>
    <row r="210" spans="1:12" x14ac:dyDescent="0.25">
      <c r="A210"/>
      <c r="B210"/>
      <c r="C210"/>
      <c r="D210"/>
      <c r="E210"/>
      <c r="F210"/>
      <c r="G210"/>
      <c r="H210"/>
      <c r="I210"/>
      <c r="J210"/>
      <c r="K210"/>
      <c r="L210"/>
    </row>
    <row r="211" spans="1:12" x14ac:dyDescent="0.25">
      <c r="A211"/>
      <c r="B211"/>
      <c r="C211"/>
      <c r="D211"/>
      <c r="E211"/>
      <c r="F211"/>
      <c r="G211"/>
      <c r="H211"/>
      <c r="I211"/>
      <c r="J211"/>
      <c r="K211"/>
      <c r="L211"/>
    </row>
    <row r="212" spans="1:12" x14ac:dyDescent="0.25">
      <c r="A212"/>
      <c r="B212"/>
      <c r="C212"/>
      <c r="D212"/>
      <c r="E212"/>
      <c r="F212"/>
      <c r="G212"/>
      <c r="H212"/>
      <c r="I212"/>
      <c r="J212"/>
      <c r="K212"/>
      <c r="L212"/>
    </row>
    <row r="213" spans="1:12" x14ac:dyDescent="0.25">
      <c r="A213"/>
      <c r="B213"/>
      <c r="C213"/>
      <c r="D213"/>
      <c r="E213"/>
      <c r="F213"/>
      <c r="G213"/>
      <c r="H213"/>
      <c r="I213"/>
      <c r="J213"/>
      <c r="K213"/>
      <c r="L213"/>
    </row>
    <row r="214" spans="1:12" x14ac:dyDescent="0.25">
      <c r="A214"/>
      <c r="B214"/>
      <c r="C214"/>
      <c r="D214"/>
      <c r="E214"/>
      <c r="F214"/>
      <c r="G214"/>
      <c r="H214"/>
      <c r="I214"/>
      <c r="J214"/>
      <c r="K214"/>
      <c r="L214"/>
    </row>
    <row r="215" spans="1:12" x14ac:dyDescent="0.25">
      <c r="A215"/>
      <c r="B215"/>
      <c r="C215"/>
      <c r="D215"/>
      <c r="E215"/>
      <c r="F215"/>
      <c r="G215"/>
      <c r="H215"/>
      <c r="I215"/>
      <c r="J215"/>
      <c r="K215"/>
      <c r="L215"/>
    </row>
    <row r="216" spans="1:12" x14ac:dyDescent="0.25">
      <c r="A216"/>
      <c r="B216"/>
      <c r="C216"/>
      <c r="D216"/>
      <c r="E216"/>
      <c r="F216"/>
      <c r="G216"/>
      <c r="H216"/>
      <c r="I216"/>
      <c r="J216"/>
      <c r="K216"/>
      <c r="L216"/>
    </row>
    <row r="217" spans="1:12" x14ac:dyDescent="0.25">
      <c r="A217"/>
      <c r="B217"/>
      <c r="C217"/>
      <c r="D217"/>
      <c r="E217"/>
      <c r="F217"/>
      <c r="G217"/>
      <c r="H217"/>
      <c r="I217"/>
      <c r="J217"/>
      <c r="K217"/>
      <c r="L217"/>
    </row>
    <row r="218" spans="1:12" x14ac:dyDescent="0.25">
      <c r="A218"/>
      <c r="B218"/>
      <c r="C218"/>
      <c r="D218"/>
      <c r="E218"/>
      <c r="F218"/>
      <c r="G218"/>
      <c r="H218"/>
      <c r="I218"/>
      <c r="J218"/>
      <c r="K218"/>
      <c r="L218"/>
    </row>
    <row r="219" spans="1:12" x14ac:dyDescent="0.25">
      <c r="A219"/>
      <c r="B219"/>
      <c r="C219"/>
      <c r="D219"/>
      <c r="E219"/>
      <c r="F219"/>
      <c r="G219"/>
      <c r="H219"/>
      <c r="I219"/>
      <c r="J219"/>
      <c r="K219"/>
      <c r="L219"/>
    </row>
    <row r="220" spans="1:12" x14ac:dyDescent="0.25">
      <c r="A220"/>
      <c r="B220"/>
      <c r="C220"/>
      <c r="D220"/>
      <c r="E220"/>
      <c r="F220"/>
      <c r="G220"/>
      <c r="H220"/>
      <c r="I220"/>
      <c r="J220"/>
      <c r="K220"/>
      <c r="L220"/>
    </row>
    <row r="221" spans="1:12" x14ac:dyDescent="0.25">
      <c r="A221"/>
      <c r="B221"/>
      <c r="C221"/>
      <c r="D221"/>
      <c r="E221"/>
      <c r="F221"/>
      <c r="G221"/>
      <c r="H221"/>
      <c r="I221"/>
      <c r="J221"/>
      <c r="K221"/>
      <c r="L221"/>
    </row>
    <row r="222" spans="1:12" x14ac:dyDescent="0.25">
      <c r="A222"/>
      <c r="B222"/>
      <c r="C222"/>
      <c r="D222"/>
      <c r="E222"/>
      <c r="F222"/>
      <c r="G222"/>
      <c r="H222"/>
      <c r="I222"/>
      <c r="J222"/>
      <c r="K222"/>
      <c r="L222"/>
    </row>
    <row r="223" spans="1:12" x14ac:dyDescent="0.25">
      <c r="A223"/>
      <c r="B223"/>
      <c r="C223"/>
      <c r="D223"/>
      <c r="E223"/>
      <c r="F223"/>
      <c r="G223"/>
      <c r="H223"/>
      <c r="I223"/>
      <c r="J223"/>
      <c r="K223"/>
      <c r="L223"/>
    </row>
    <row r="224" spans="1:12" x14ac:dyDescent="0.25">
      <c r="A224"/>
      <c r="B224"/>
      <c r="C224"/>
      <c r="D224"/>
      <c r="E224"/>
      <c r="F224"/>
      <c r="G224"/>
      <c r="H224"/>
      <c r="I224"/>
      <c r="J224"/>
      <c r="K224"/>
      <c r="L224"/>
    </row>
    <row r="225" spans="1:12" x14ac:dyDescent="0.25">
      <c r="A225"/>
      <c r="B225"/>
      <c r="C225"/>
      <c r="D225"/>
      <c r="E225"/>
      <c r="F225"/>
      <c r="G225"/>
      <c r="H225"/>
      <c r="I225"/>
      <c r="J225"/>
      <c r="K225"/>
      <c r="L225"/>
    </row>
    <row r="226" spans="1:12" x14ac:dyDescent="0.25">
      <c r="A226"/>
      <c r="B226"/>
      <c r="C226"/>
      <c r="D226"/>
      <c r="E226"/>
      <c r="F226"/>
      <c r="G226"/>
      <c r="H226"/>
      <c r="I226"/>
      <c r="J226"/>
      <c r="K226"/>
      <c r="L226"/>
    </row>
    <row r="227" spans="1:12" x14ac:dyDescent="0.25">
      <c r="A227"/>
      <c r="B227"/>
      <c r="C227"/>
      <c r="D227"/>
      <c r="E227"/>
      <c r="F227"/>
      <c r="G227"/>
      <c r="H227"/>
      <c r="I227"/>
      <c r="J227"/>
      <c r="K227"/>
      <c r="L227"/>
    </row>
    <row r="228" spans="1:12" x14ac:dyDescent="0.25">
      <c r="A228"/>
      <c r="B228"/>
      <c r="C228"/>
      <c r="D228"/>
      <c r="E228"/>
      <c r="F228"/>
      <c r="G228"/>
      <c r="H228"/>
      <c r="I228"/>
      <c r="J228"/>
      <c r="K228"/>
      <c r="L228"/>
    </row>
    <row r="229" spans="1:12" x14ac:dyDescent="0.25">
      <c r="A229"/>
      <c r="B229"/>
      <c r="C229"/>
      <c r="D229"/>
      <c r="E229"/>
      <c r="F229"/>
      <c r="G229"/>
      <c r="H229"/>
      <c r="I229"/>
      <c r="J229"/>
      <c r="K229"/>
      <c r="L229"/>
    </row>
    <row r="230" spans="1:12" x14ac:dyDescent="0.25">
      <c r="A230"/>
      <c r="B230"/>
      <c r="C230"/>
      <c r="D230"/>
      <c r="E230"/>
      <c r="F230"/>
      <c r="G230"/>
      <c r="H230"/>
      <c r="I230"/>
      <c r="J230"/>
      <c r="K230"/>
      <c r="L230"/>
    </row>
    <row r="231" spans="1:12" x14ac:dyDescent="0.25">
      <c r="A231"/>
      <c r="B231"/>
      <c r="C231"/>
      <c r="D231"/>
      <c r="E231"/>
      <c r="F231"/>
      <c r="G231"/>
      <c r="H231"/>
      <c r="I231"/>
      <c r="J231"/>
      <c r="K231"/>
      <c r="L231"/>
    </row>
    <row r="232" spans="1:12" x14ac:dyDescent="0.25">
      <c r="A232"/>
      <c r="B232"/>
      <c r="C232"/>
      <c r="D232"/>
      <c r="E232"/>
      <c r="F232"/>
      <c r="G232"/>
      <c r="H232"/>
      <c r="I232"/>
      <c r="J232"/>
      <c r="K232"/>
      <c r="L232"/>
    </row>
    <row r="233" spans="1:12" x14ac:dyDescent="0.25">
      <c r="A233"/>
      <c r="B233"/>
      <c r="C233"/>
      <c r="D233"/>
      <c r="E233"/>
      <c r="F233"/>
      <c r="G233"/>
      <c r="H233"/>
      <c r="I233"/>
      <c r="J233"/>
      <c r="K233"/>
      <c r="L233"/>
    </row>
    <row r="234" spans="1:12" x14ac:dyDescent="0.25">
      <c r="A234"/>
      <c r="B234"/>
      <c r="C234"/>
      <c r="D234"/>
      <c r="E234"/>
      <c r="F234"/>
      <c r="G234"/>
      <c r="H234"/>
      <c r="I234"/>
      <c r="J234"/>
      <c r="K234"/>
      <c r="L234"/>
    </row>
    <row r="235" spans="1:12" x14ac:dyDescent="0.25">
      <c r="A235"/>
      <c r="B235"/>
      <c r="C235"/>
      <c r="D235"/>
      <c r="E235"/>
      <c r="F235"/>
      <c r="G235"/>
      <c r="H235"/>
      <c r="I235"/>
      <c r="J235"/>
      <c r="K235"/>
      <c r="L235"/>
    </row>
    <row r="236" spans="1:12" x14ac:dyDescent="0.25">
      <c r="A236"/>
      <c r="B236"/>
      <c r="C236"/>
      <c r="D236"/>
      <c r="E236"/>
      <c r="F236"/>
      <c r="G236"/>
      <c r="H236"/>
      <c r="I236"/>
      <c r="J236"/>
      <c r="K236"/>
      <c r="L236"/>
    </row>
    <row r="237" spans="1:12" x14ac:dyDescent="0.25">
      <c r="A237"/>
      <c r="B237"/>
      <c r="C237"/>
      <c r="D237"/>
      <c r="E237"/>
      <c r="F237"/>
      <c r="G237"/>
      <c r="H237"/>
      <c r="I237"/>
      <c r="J237"/>
      <c r="K237"/>
      <c r="L237"/>
    </row>
    <row r="238" spans="1:12" x14ac:dyDescent="0.25">
      <c r="A238"/>
      <c r="B238"/>
      <c r="C238"/>
      <c r="D238"/>
      <c r="E238"/>
      <c r="F238"/>
      <c r="G238"/>
      <c r="H238"/>
      <c r="I238"/>
      <c r="J238"/>
      <c r="K238"/>
      <c r="L238"/>
    </row>
    <row r="239" spans="1:12" x14ac:dyDescent="0.25">
      <c r="A239"/>
      <c r="B239"/>
      <c r="C239"/>
      <c r="D239"/>
      <c r="E239"/>
      <c r="F239"/>
      <c r="G239"/>
      <c r="H239"/>
      <c r="I239"/>
      <c r="J239"/>
      <c r="K239"/>
      <c r="L239"/>
    </row>
    <row r="240" spans="1:12" x14ac:dyDescent="0.25">
      <c r="A240"/>
      <c r="B240"/>
      <c r="C240"/>
      <c r="D240"/>
      <c r="E240"/>
      <c r="F240"/>
      <c r="G240"/>
      <c r="H240"/>
      <c r="I240"/>
      <c r="J240"/>
      <c r="K240"/>
      <c r="L240"/>
    </row>
    <row r="241" spans="1:12" x14ac:dyDescent="0.25">
      <c r="A241"/>
      <c r="B241"/>
      <c r="C241"/>
      <c r="D241"/>
      <c r="E241"/>
      <c r="F241"/>
      <c r="G241"/>
      <c r="H241"/>
      <c r="I241"/>
      <c r="J241"/>
      <c r="K241"/>
      <c r="L241"/>
    </row>
    <row r="242" spans="1:12" x14ac:dyDescent="0.25">
      <c r="A242"/>
      <c r="B242"/>
      <c r="C242"/>
      <c r="D242"/>
      <c r="E242"/>
      <c r="F242"/>
      <c r="G242"/>
      <c r="H242"/>
      <c r="I242"/>
      <c r="J242"/>
      <c r="K242"/>
      <c r="L242"/>
    </row>
    <row r="243" spans="1:12" x14ac:dyDescent="0.25">
      <c r="A243"/>
      <c r="B243"/>
      <c r="C243"/>
      <c r="D243"/>
      <c r="E243"/>
      <c r="F243"/>
      <c r="G243"/>
      <c r="H243"/>
      <c r="I243"/>
      <c r="J243"/>
      <c r="K243"/>
      <c r="L243"/>
    </row>
    <row r="244" spans="1:12" x14ac:dyDescent="0.25">
      <c r="A244"/>
      <c r="B244"/>
      <c r="C244"/>
      <c r="D244"/>
      <c r="E244"/>
      <c r="F244"/>
      <c r="G244"/>
      <c r="H244"/>
      <c r="I244"/>
      <c r="J244"/>
      <c r="K244"/>
      <c r="L244"/>
    </row>
    <row r="245" spans="1:12" x14ac:dyDescent="0.25">
      <c r="A245"/>
      <c r="B245"/>
      <c r="C245"/>
      <c r="D245"/>
      <c r="E245"/>
      <c r="F245"/>
      <c r="G245"/>
      <c r="H245"/>
      <c r="I245"/>
      <c r="J245"/>
      <c r="K245"/>
      <c r="L245"/>
    </row>
    <row r="246" spans="1:12" x14ac:dyDescent="0.25">
      <c r="A246"/>
      <c r="B246"/>
      <c r="C246"/>
      <c r="D246"/>
      <c r="E246"/>
      <c r="F246"/>
      <c r="G246"/>
      <c r="H246"/>
      <c r="I246"/>
      <c r="J246"/>
      <c r="K246"/>
      <c r="L246"/>
    </row>
    <row r="247" spans="1:12" x14ac:dyDescent="0.25">
      <c r="A247"/>
      <c r="B247"/>
      <c r="C247"/>
      <c r="D247"/>
      <c r="E247"/>
      <c r="F247"/>
      <c r="G247"/>
      <c r="H247"/>
      <c r="I247"/>
      <c r="J247"/>
      <c r="K247"/>
      <c r="L247"/>
    </row>
    <row r="248" spans="1:12" x14ac:dyDescent="0.25">
      <c r="A248"/>
      <c r="B248"/>
      <c r="C248"/>
      <c r="D248"/>
      <c r="E248"/>
      <c r="F248"/>
      <c r="G248"/>
      <c r="H248"/>
      <c r="I248"/>
      <c r="J248"/>
      <c r="K248"/>
      <c r="L248"/>
    </row>
    <row r="249" spans="1:12" x14ac:dyDescent="0.25">
      <c r="A249"/>
      <c r="B249"/>
      <c r="C249"/>
      <c r="D249"/>
      <c r="E249"/>
      <c r="F249"/>
      <c r="G249"/>
      <c r="H249"/>
      <c r="I249"/>
      <c r="J249"/>
      <c r="K249"/>
      <c r="L249"/>
    </row>
    <row r="250" spans="1:12" x14ac:dyDescent="0.25">
      <c r="A250"/>
      <c r="B250"/>
      <c r="C250"/>
      <c r="D250"/>
      <c r="E250"/>
      <c r="F250"/>
      <c r="G250"/>
      <c r="H250"/>
      <c r="I250"/>
      <c r="J250"/>
      <c r="K250"/>
      <c r="L250"/>
    </row>
    <row r="251" spans="1:12" x14ac:dyDescent="0.25">
      <c r="A251"/>
      <c r="B251"/>
      <c r="C251"/>
      <c r="D251"/>
      <c r="E251"/>
      <c r="F251"/>
      <c r="G251"/>
      <c r="H251"/>
      <c r="I251"/>
      <c r="J251"/>
      <c r="K251"/>
      <c r="L251"/>
    </row>
    <row r="252" spans="1:12" x14ac:dyDescent="0.25">
      <c r="A252"/>
      <c r="B252"/>
      <c r="C252"/>
      <c r="D252"/>
      <c r="E252"/>
      <c r="F252"/>
      <c r="G252"/>
      <c r="H252"/>
      <c r="I252"/>
      <c r="J252"/>
      <c r="K252"/>
      <c r="L252"/>
    </row>
    <row r="253" spans="1:12" x14ac:dyDescent="0.25">
      <c r="A253"/>
      <c r="B253"/>
      <c r="C253"/>
      <c r="D253"/>
      <c r="E253"/>
      <c r="F253"/>
      <c r="G253"/>
      <c r="H253"/>
      <c r="I253"/>
      <c r="J253"/>
      <c r="K253"/>
      <c r="L253"/>
    </row>
    <row r="254" spans="1:12" x14ac:dyDescent="0.25">
      <c r="A254"/>
      <c r="B254"/>
      <c r="C254"/>
      <c r="D254"/>
      <c r="E254"/>
      <c r="F254"/>
      <c r="G254"/>
      <c r="H254"/>
      <c r="I254"/>
      <c r="J254"/>
      <c r="K254"/>
      <c r="L254"/>
    </row>
    <row r="255" spans="1:12" x14ac:dyDescent="0.25">
      <c r="A255"/>
      <c r="B255"/>
      <c r="C255"/>
      <c r="D255"/>
      <c r="E255"/>
      <c r="F255"/>
      <c r="G255"/>
      <c r="H255"/>
      <c r="I255"/>
      <c r="J255"/>
      <c r="K255"/>
      <c r="L255"/>
    </row>
    <row r="256" spans="1:12" x14ac:dyDescent="0.25">
      <c r="A256"/>
      <c r="B256"/>
      <c r="C256"/>
      <c r="D256"/>
      <c r="E256"/>
      <c r="F256"/>
      <c r="G256"/>
      <c r="H256"/>
      <c r="I256"/>
      <c r="J256"/>
      <c r="K256"/>
      <c r="L256"/>
    </row>
    <row r="257" spans="1:12" x14ac:dyDescent="0.25">
      <c r="A257"/>
      <c r="B257"/>
      <c r="C257"/>
      <c r="D257"/>
      <c r="E257"/>
      <c r="F257"/>
      <c r="G257"/>
      <c r="H257"/>
      <c r="I257"/>
      <c r="J257"/>
      <c r="K257"/>
      <c r="L257"/>
    </row>
    <row r="258" spans="1:12" x14ac:dyDescent="0.25">
      <c r="A258"/>
      <c r="B258"/>
      <c r="C258"/>
      <c r="D258"/>
      <c r="E258"/>
      <c r="F258"/>
      <c r="G258"/>
      <c r="H258"/>
      <c r="I258"/>
      <c r="J258"/>
      <c r="K258"/>
      <c r="L258"/>
    </row>
    <row r="259" spans="1:12" x14ac:dyDescent="0.25">
      <c r="A259"/>
      <c r="B259"/>
      <c r="C259"/>
      <c r="D259"/>
      <c r="E259"/>
      <c r="F259"/>
      <c r="G259"/>
      <c r="H259"/>
      <c r="I259"/>
      <c r="J259"/>
      <c r="K259"/>
      <c r="L259"/>
    </row>
    <row r="260" spans="1:12" x14ac:dyDescent="0.25">
      <c r="A260"/>
      <c r="B260"/>
      <c r="C260"/>
      <c r="D260"/>
      <c r="E260"/>
      <c r="F260"/>
      <c r="G260"/>
      <c r="H260"/>
      <c r="I260"/>
      <c r="J260"/>
      <c r="K260"/>
      <c r="L260"/>
    </row>
    <row r="261" spans="1:12" x14ac:dyDescent="0.25">
      <c r="A261"/>
      <c r="B261"/>
      <c r="C261"/>
      <c r="D261"/>
      <c r="E261"/>
      <c r="F261"/>
      <c r="G261"/>
      <c r="H261"/>
      <c r="I261"/>
      <c r="J261"/>
      <c r="K261"/>
      <c r="L261"/>
    </row>
    <row r="262" spans="1:12" x14ac:dyDescent="0.25">
      <c r="A262"/>
      <c r="B262"/>
      <c r="C262"/>
      <c r="D262"/>
      <c r="E262"/>
      <c r="F262"/>
      <c r="G262"/>
      <c r="H262"/>
      <c r="I262"/>
      <c r="J262"/>
      <c r="K262"/>
      <c r="L262"/>
    </row>
    <row r="263" spans="1:12" x14ac:dyDescent="0.25">
      <c r="A263"/>
      <c r="B263"/>
      <c r="C263"/>
      <c r="D263"/>
      <c r="E263"/>
      <c r="F263"/>
      <c r="G263"/>
      <c r="H263"/>
      <c r="I263"/>
      <c r="J263"/>
      <c r="K263"/>
      <c r="L263"/>
    </row>
    <row r="264" spans="1:12" x14ac:dyDescent="0.25">
      <c r="A264"/>
      <c r="B264"/>
      <c r="C264"/>
      <c r="D264"/>
      <c r="E264"/>
      <c r="F264"/>
      <c r="G264"/>
      <c r="H264"/>
      <c r="I264"/>
      <c r="J264"/>
      <c r="K264"/>
      <c r="L264"/>
    </row>
    <row r="265" spans="1:12" x14ac:dyDescent="0.25">
      <c r="A265"/>
      <c r="B265"/>
      <c r="C265"/>
      <c r="D265"/>
      <c r="E265"/>
      <c r="F265"/>
      <c r="G265"/>
      <c r="H265"/>
      <c r="I265"/>
      <c r="J265"/>
      <c r="K265"/>
      <c r="L265"/>
    </row>
    <row r="266" spans="1:12" x14ac:dyDescent="0.25">
      <c r="A266"/>
      <c r="B266"/>
      <c r="C266"/>
      <c r="D266"/>
      <c r="E266"/>
      <c r="F266"/>
      <c r="G266"/>
      <c r="H266"/>
      <c r="I266"/>
      <c r="J266"/>
      <c r="K266"/>
      <c r="L266"/>
    </row>
    <row r="267" spans="1:12" x14ac:dyDescent="0.25">
      <c r="A267"/>
      <c r="B267"/>
      <c r="C267"/>
      <c r="D267"/>
      <c r="E267"/>
      <c r="F267"/>
      <c r="G267"/>
      <c r="H267"/>
      <c r="I267"/>
      <c r="J267"/>
      <c r="K267"/>
      <c r="L267"/>
    </row>
    <row r="268" spans="1:12" x14ac:dyDescent="0.25">
      <c r="A268"/>
      <c r="B268"/>
      <c r="C268"/>
      <c r="D268"/>
      <c r="E268"/>
      <c r="F268"/>
      <c r="G268"/>
      <c r="H268"/>
      <c r="I268"/>
      <c r="J268"/>
      <c r="K268"/>
      <c r="L268"/>
    </row>
    <row r="269" spans="1:12" x14ac:dyDescent="0.25">
      <c r="A269"/>
      <c r="B269"/>
      <c r="C269"/>
      <c r="D269"/>
      <c r="E269"/>
      <c r="F269"/>
      <c r="G269"/>
      <c r="H269"/>
      <c r="I269"/>
      <c r="J269"/>
      <c r="K269"/>
      <c r="L269"/>
    </row>
    <row r="270" spans="1:12" x14ac:dyDescent="0.25">
      <c r="A270"/>
      <c r="B270"/>
      <c r="C270"/>
      <c r="D270"/>
      <c r="E270"/>
      <c r="F270"/>
      <c r="G270"/>
      <c r="H270"/>
      <c r="I270"/>
      <c r="J270"/>
      <c r="K270"/>
      <c r="L270"/>
    </row>
    <row r="271" spans="1:12" x14ac:dyDescent="0.25">
      <c r="A271"/>
      <c r="B271"/>
      <c r="C271"/>
      <c r="D271"/>
      <c r="E271"/>
      <c r="F271"/>
      <c r="G271"/>
      <c r="H271"/>
      <c r="I271"/>
      <c r="J271"/>
      <c r="K271"/>
      <c r="L271"/>
    </row>
    <row r="272" spans="1:12" x14ac:dyDescent="0.25">
      <c r="A272"/>
      <c r="B272"/>
      <c r="C272"/>
      <c r="D272"/>
      <c r="E272"/>
      <c r="F272"/>
      <c r="G272"/>
      <c r="H272"/>
      <c r="I272"/>
      <c r="J272"/>
      <c r="K272"/>
      <c r="L272"/>
    </row>
    <row r="273" spans="1:12" x14ac:dyDescent="0.25">
      <c r="A273"/>
      <c r="B273"/>
      <c r="C273"/>
      <c r="D273"/>
      <c r="E273"/>
      <c r="F273"/>
      <c r="G273"/>
      <c r="H273"/>
      <c r="I273"/>
      <c r="J273"/>
      <c r="K273"/>
      <c r="L273"/>
    </row>
    <row r="274" spans="1:12" x14ac:dyDescent="0.25">
      <c r="A274"/>
      <c r="B274"/>
      <c r="C274"/>
      <c r="D274"/>
      <c r="E274"/>
      <c r="F274"/>
      <c r="G274"/>
      <c r="H274"/>
      <c r="I274"/>
      <c r="J274"/>
      <c r="K274"/>
      <c r="L274"/>
    </row>
    <row r="275" spans="1:12" x14ac:dyDescent="0.25">
      <c r="A275"/>
      <c r="B275"/>
      <c r="C275"/>
      <c r="D275"/>
      <c r="E275"/>
      <c r="F275"/>
      <c r="G275"/>
      <c r="H275"/>
      <c r="I275"/>
      <c r="J275"/>
      <c r="K275"/>
      <c r="L275"/>
    </row>
    <row r="276" spans="1:12" x14ac:dyDescent="0.25">
      <c r="A276"/>
      <c r="B276"/>
      <c r="C276"/>
      <c r="D276"/>
      <c r="E276"/>
      <c r="F276"/>
      <c r="G276"/>
      <c r="H276"/>
      <c r="I276"/>
      <c r="J276"/>
      <c r="K276"/>
      <c r="L276"/>
    </row>
    <row r="277" spans="1:12" x14ac:dyDescent="0.25">
      <c r="A277"/>
      <c r="B277"/>
      <c r="C277"/>
      <c r="D277"/>
      <c r="E277"/>
      <c r="F277"/>
      <c r="G277"/>
      <c r="H277"/>
      <c r="I277"/>
      <c r="J277"/>
      <c r="K277"/>
      <c r="L277"/>
    </row>
    <row r="278" spans="1:12" x14ac:dyDescent="0.25">
      <c r="A278"/>
      <c r="B278"/>
      <c r="C278"/>
      <c r="D278"/>
      <c r="E278"/>
      <c r="F278"/>
      <c r="G278"/>
      <c r="H278"/>
      <c r="I278"/>
      <c r="J278"/>
      <c r="K278"/>
      <c r="L278"/>
    </row>
    <row r="279" spans="1:12" x14ac:dyDescent="0.25">
      <c r="A279"/>
      <c r="B279"/>
      <c r="C279"/>
      <c r="D279"/>
      <c r="E279"/>
      <c r="F279"/>
      <c r="G279"/>
      <c r="H279"/>
      <c r="I279"/>
      <c r="J279"/>
      <c r="K279"/>
      <c r="L279"/>
    </row>
    <row r="280" spans="1:12" x14ac:dyDescent="0.25">
      <c r="A280"/>
      <c r="B280"/>
      <c r="C280"/>
      <c r="D280"/>
      <c r="E280"/>
      <c r="F280"/>
      <c r="G280"/>
      <c r="H280"/>
      <c r="I280"/>
      <c r="J280"/>
      <c r="K280"/>
      <c r="L280"/>
    </row>
    <row r="281" spans="1:12" x14ac:dyDescent="0.25">
      <c r="A281"/>
      <c r="B281"/>
      <c r="C281"/>
      <c r="D281"/>
      <c r="E281"/>
      <c r="F281"/>
      <c r="G281"/>
      <c r="H281"/>
      <c r="I281"/>
      <c r="J281"/>
      <c r="K281"/>
      <c r="L281"/>
    </row>
    <row r="282" spans="1:12" x14ac:dyDescent="0.25">
      <c r="A282"/>
      <c r="B282"/>
      <c r="C282"/>
      <c r="D282"/>
      <c r="E282"/>
      <c r="F282"/>
      <c r="G282"/>
      <c r="H282"/>
      <c r="I282"/>
      <c r="J282"/>
      <c r="K282"/>
      <c r="L282"/>
    </row>
    <row r="283" spans="1:12" x14ac:dyDescent="0.25">
      <c r="A283"/>
      <c r="B283"/>
      <c r="C283"/>
      <c r="D283"/>
      <c r="E283"/>
      <c r="F283"/>
      <c r="G283"/>
      <c r="H283"/>
      <c r="I283"/>
      <c r="J283"/>
      <c r="K283"/>
      <c r="L283"/>
    </row>
    <row r="284" spans="1:12" x14ac:dyDescent="0.25">
      <c r="A284"/>
      <c r="B284"/>
      <c r="C284"/>
      <c r="D284"/>
      <c r="E284"/>
      <c r="F284"/>
      <c r="G284"/>
      <c r="H284"/>
      <c r="I284"/>
      <c r="J284"/>
      <c r="K284"/>
      <c r="L284"/>
    </row>
    <row r="285" spans="1:12" x14ac:dyDescent="0.25">
      <c r="A285"/>
      <c r="B285"/>
      <c r="C285"/>
      <c r="D285"/>
      <c r="E285"/>
      <c r="F285"/>
      <c r="G285"/>
      <c r="H285"/>
      <c r="I285"/>
      <c r="J285"/>
      <c r="K285"/>
      <c r="L285"/>
    </row>
    <row r="286" spans="1:12" x14ac:dyDescent="0.25">
      <c r="A286"/>
      <c r="B286"/>
      <c r="C286"/>
      <c r="D286"/>
      <c r="E286"/>
      <c r="F286"/>
      <c r="G286"/>
      <c r="H286"/>
      <c r="I286"/>
      <c r="J286"/>
      <c r="K286"/>
      <c r="L286"/>
    </row>
    <row r="287" spans="1:12" x14ac:dyDescent="0.25">
      <c r="A287"/>
      <c r="B287"/>
      <c r="C287"/>
      <c r="D287"/>
      <c r="E287"/>
      <c r="F287"/>
      <c r="G287"/>
      <c r="H287"/>
      <c r="I287"/>
      <c r="J287"/>
      <c r="K287"/>
      <c r="L287"/>
    </row>
    <row r="288" spans="1:12" x14ac:dyDescent="0.25">
      <c r="A288"/>
      <c r="B288"/>
      <c r="C288"/>
      <c r="D288"/>
      <c r="E288"/>
      <c r="F288"/>
      <c r="G288"/>
      <c r="H288"/>
      <c r="I288"/>
      <c r="J288"/>
      <c r="K288"/>
      <c r="L288"/>
    </row>
    <row r="289" spans="1:12" x14ac:dyDescent="0.25">
      <c r="A289"/>
      <c r="B289"/>
      <c r="C289"/>
      <c r="D289"/>
      <c r="E289"/>
      <c r="F289"/>
      <c r="G289"/>
      <c r="H289"/>
      <c r="I289"/>
      <c r="J289"/>
      <c r="K289"/>
      <c r="L289"/>
    </row>
    <row r="290" spans="1:12" x14ac:dyDescent="0.25">
      <c r="A290"/>
      <c r="B290"/>
      <c r="C290"/>
      <c r="D290"/>
      <c r="E290"/>
      <c r="F290"/>
      <c r="G290"/>
      <c r="H290"/>
      <c r="I290"/>
      <c r="J290"/>
      <c r="K290"/>
      <c r="L290"/>
    </row>
    <row r="291" spans="1:12" x14ac:dyDescent="0.25">
      <c r="A291"/>
      <c r="B291"/>
      <c r="C291"/>
      <c r="D291"/>
      <c r="E291"/>
      <c r="F291"/>
      <c r="G291"/>
      <c r="H291"/>
      <c r="I291"/>
      <c r="J291"/>
      <c r="K291"/>
      <c r="L291"/>
    </row>
    <row r="292" spans="1:12" x14ac:dyDescent="0.25">
      <c r="A292"/>
      <c r="B292"/>
      <c r="C292"/>
      <c r="D292"/>
      <c r="E292"/>
      <c r="F292"/>
      <c r="G292"/>
      <c r="H292"/>
      <c r="I292"/>
      <c r="J292"/>
      <c r="K292"/>
      <c r="L292"/>
    </row>
    <row r="293" spans="1:12" x14ac:dyDescent="0.25">
      <c r="A293"/>
      <c r="B293"/>
      <c r="C293"/>
      <c r="D293"/>
      <c r="E293"/>
      <c r="F293"/>
      <c r="G293"/>
      <c r="H293"/>
      <c r="I293"/>
      <c r="J293"/>
      <c r="K293"/>
      <c r="L293"/>
    </row>
    <row r="294" spans="1:12" x14ac:dyDescent="0.25">
      <c r="A294"/>
      <c r="B294"/>
      <c r="C294"/>
      <c r="D294"/>
      <c r="E294"/>
      <c r="F294"/>
      <c r="G294"/>
      <c r="H294"/>
      <c r="I294"/>
      <c r="J294"/>
      <c r="K294"/>
      <c r="L294"/>
    </row>
    <row r="295" spans="1:12" x14ac:dyDescent="0.25">
      <c r="A295"/>
      <c r="B295"/>
      <c r="C295"/>
      <c r="D295"/>
      <c r="E295"/>
      <c r="F295"/>
      <c r="G295"/>
      <c r="H295"/>
      <c r="I295"/>
      <c r="J295"/>
      <c r="K295"/>
      <c r="L295"/>
    </row>
    <row r="296" spans="1:12" x14ac:dyDescent="0.25">
      <c r="A296"/>
      <c r="B296"/>
      <c r="C296"/>
      <c r="D296"/>
      <c r="E296"/>
      <c r="F296"/>
      <c r="G296"/>
      <c r="H296"/>
      <c r="I296"/>
      <c r="J296"/>
      <c r="K296"/>
      <c r="L296"/>
    </row>
    <row r="297" spans="1:12" x14ac:dyDescent="0.25">
      <c r="A297"/>
      <c r="B297"/>
      <c r="C297"/>
      <c r="D297"/>
      <c r="E297"/>
      <c r="F297"/>
      <c r="G297"/>
      <c r="H297"/>
      <c r="I297"/>
      <c r="J297"/>
      <c r="K297"/>
      <c r="L297"/>
    </row>
    <row r="298" spans="1:12" x14ac:dyDescent="0.25">
      <c r="A298"/>
      <c r="B298"/>
      <c r="C298"/>
      <c r="D298"/>
      <c r="E298"/>
      <c r="F298"/>
      <c r="G298"/>
      <c r="H298"/>
      <c r="I298"/>
      <c r="J298"/>
      <c r="K298"/>
      <c r="L298"/>
    </row>
    <row r="299" spans="1:12" x14ac:dyDescent="0.25">
      <c r="A299"/>
      <c r="B299"/>
      <c r="C299"/>
      <c r="D299"/>
      <c r="E299"/>
      <c r="F299"/>
      <c r="G299"/>
      <c r="H299"/>
      <c r="I299"/>
      <c r="J299"/>
      <c r="K299"/>
      <c r="L299"/>
    </row>
    <row r="300" spans="1:12" x14ac:dyDescent="0.25">
      <c r="A300"/>
      <c r="B300"/>
      <c r="C300"/>
      <c r="D300"/>
      <c r="E300"/>
      <c r="F300"/>
      <c r="G300"/>
      <c r="H300"/>
      <c r="I300"/>
      <c r="J300"/>
      <c r="K300"/>
      <c r="L300"/>
    </row>
    <row r="301" spans="1:12" x14ac:dyDescent="0.25">
      <c r="A301"/>
      <c r="B301"/>
      <c r="C301"/>
      <c r="D301"/>
      <c r="E301"/>
      <c r="F301"/>
      <c r="G301"/>
      <c r="H301"/>
      <c r="I301"/>
      <c r="J301"/>
      <c r="K301"/>
      <c r="L301"/>
    </row>
    <row r="302" spans="1:12" x14ac:dyDescent="0.25">
      <c r="A302"/>
      <c r="B302"/>
      <c r="C302"/>
      <c r="D302"/>
      <c r="E302"/>
      <c r="F302"/>
      <c r="G302"/>
      <c r="H302"/>
      <c r="I302"/>
      <c r="J302"/>
      <c r="K302"/>
      <c r="L302"/>
    </row>
    <row r="303" spans="1:12" x14ac:dyDescent="0.25">
      <c r="A303"/>
      <c r="B303"/>
      <c r="C303"/>
      <c r="D303"/>
      <c r="E303"/>
      <c r="F303"/>
      <c r="G303"/>
      <c r="H303"/>
      <c r="I303"/>
      <c r="J303"/>
      <c r="K303"/>
      <c r="L303"/>
    </row>
    <row r="304" spans="1:12" x14ac:dyDescent="0.25">
      <c r="A304"/>
      <c r="B304"/>
      <c r="C304"/>
      <c r="D304"/>
      <c r="E304"/>
      <c r="F304"/>
      <c r="G304"/>
      <c r="H304"/>
      <c r="I304"/>
      <c r="J304"/>
      <c r="K304"/>
      <c r="L304"/>
    </row>
    <row r="305" spans="1:12" x14ac:dyDescent="0.25">
      <c r="A305"/>
      <c r="B305"/>
      <c r="C305"/>
      <c r="D305"/>
      <c r="E305"/>
      <c r="F305"/>
      <c r="G305"/>
      <c r="H305"/>
      <c r="I305"/>
      <c r="J305"/>
      <c r="K305"/>
      <c r="L305"/>
    </row>
    <row r="306" spans="1:12" x14ac:dyDescent="0.25">
      <c r="A306"/>
      <c r="B306"/>
      <c r="C306"/>
      <c r="D306"/>
      <c r="E306"/>
      <c r="F306"/>
      <c r="G306"/>
      <c r="H306"/>
      <c r="I306"/>
      <c r="J306"/>
      <c r="K306"/>
      <c r="L306"/>
    </row>
    <row r="307" spans="1:12" x14ac:dyDescent="0.25">
      <c r="A307"/>
      <c r="B307"/>
      <c r="C307"/>
      <c r="D307"/>
      <c r="E307"/>
      <c r="F307"/>
      <c r="G307"/>
      <c r="H307"/>
      <c r="I307"/>
      <c r="J307"/>
      <c r="K307"/>
      <c r="L307"/>
    </row>
    <row r="308" spans="1:12" x14ac:dyDescent="0.25">
      <c r="A308"/>
      <c r="B308"/>
      <c r="C308"/>
      <c r="D308"/>
      <c r="E308"/>
      <c r="F308"/>
      <c r="G308"/>
      <c r="H308"/>
      <c r="I308"/>
      <c r="J308"/>
      <c r="K308"/>
      <c r="L308"/>
    </row>
    <row r="309" spans="1:12" x14ac:dyDescent="0.25">
      <c r="A309"/>
      <c r="B309"/>
      <c r="C309"/>
      <c r="D309"/>
      <c r="E309"/>
      <c r="F309"/>
      <c r="G309"/>
      <c r="H309"/>
      <c r="I309"/>
      <c r="J309"/>
      <c r="K309"/>
      <c r="L309"/>
    </row>
    <row r="310" spans="1:12" x14ac:dyDescent="0.25">
      <c r="A310"/>
      <c r="B310"/>
      <c r="C310"/>
      <c r="D310"/>
      <c r="E310"/>
      <c r="F310"/>
      <c r="G310"/>
      <c r="H310"/>
      <c r="I310"/>
      <c r="J310"/>
      <c r="K310"/>
      <c r="L310"/>
    </row>
    <row r="311" spans="1:12" x14ac:dyDescent="0.25">
      <c r="A311"/>
      <c r="B311"/>
      <c r="C311"/>
      <c r="D311"/>
      <c r="E311"/>
      <c r="F311"/>
      <c r="G311"/>
      <c r="H311"/>
      <c r="I311"/>
      <c r="J311"/>
      <c r="K311"/>
      <c r="L311"/>
    </row>
    <row r="312" spans="1:12" x14ac:dyDescent="0.25">
      <c r="A312"/>
      <c r="B312"/>
      <c r="C312"/>
      <c r="D312"/>
      <c r="E312"/>
      <c r="F312"/>
      <c r="G312"/>
      <c r="H312"/>
      <c r="I312"/>
      <c r="J312"/>
      <c r="K312"/>
      <c r="L312"/>
    </row>
    <row r="313" spans="1:12" x14ac:dyDescent="0.25">
      <c r="A313"/>
      <c r="B313"/>
      <c r="C313"/>
      <c r="D313"/>
      <c r="E313"/>
      <c r="F313"/>
      <c r="G313"/>
      <c r="H313"/>
      <c r="I313"/>
      <c r="J313"/>
      <c r="K313"/>
      <c r="L313"/>
    </row>
    <row r="314" spans="1:12" x14ac:dyDescent="0.25">
      <c r="A314"/>
      <c r="B314"/>
      <c r="C314"/>
      <c r="D314"/>
      <c r="E314"/>
      <c r="F314"/>
      <c r="G314"/>
      <c r="H314"/>
      <c r="I314"/>
      <c r="J314"/>
      <c r="K314"/>
      <c r="L314"/>
    </row>
    <row r="315" spans="1:12" x14ac:dyDescent="0.25">
      <c r="A315"/>
      <c r="B315"/>
      <c r="C315"/>
      <c r="D315"/>
      <c r="E315"/>
      <c r="F315"/>
      <c r="G315"/>
      <c r="H315"/>
      <c r="I315"/>
      <c r="J315"/>
      <c r="K315"/>
      <c r="L315"/>
    </row>
    <row r="316" spans="1:12" x14ac:dyDescent="0.25">
      <c r="A316"/>
      <c r="B316"/>
      <c r="C316"/>
      <c r="D316"/>
      <c r="E316"/>
      <c r="F316"/>
      <c r="G316"/>
      <c r="H316"/>
      <c r="I316"/>
      <c r="J316"/>
      <c r="K316"/>
      <c r="L316"/>
    </row>
    <row r="317" spans="1:12" x14ac:dyDescent="0.25">
      <c r="A317"/>
      <c r="B317"/>
      <c r="C317"/>
      <c r="D317"/>
      <c r="E317"/>
      <c r="F317"/>
      <c r="G317"/>
      <c r="H317"/>
      <c r="I317"/>
      <c r="J317"/>
      <c r="K317"/>
      <c r="L317"/>
    </row>
    <row r="318" spans="1:12" x14ac:dyDescent="0.25">
      <c r="A318"/>
      <c r="B318"/>
      <c r="C318"/>
      <c r="D318"/>
      <c r="E318"/>
      <c r="F318"/>
      <c r="G318"/>
      <c r="H318"/>
      <c r="I318"/>
      <c r="J318"/>
      <c r="K318"/>
      <c r="L318"/>
    </row>
    <row r="319" spans="1:12" x14ac:dyDescent="0.25">
      <c r="A319"/>
      <c r="B319"/>
      <c r="C319"/>
      <c r="D319"/>
      <c r="E319"/>
      <c r="F319"/>
      <c r="G319"/>
      <c r="H319"/>
      <c r="I319"/>
      <c r="J319"/>
      <c r="K319"/>
      <c r="L319"/>
    </row>
    <row r="320" spans="1:12" x14ac:dyDescent="0.25">
      <c r="A320"/>
      <c r="B320"/>
      <c r="C320"/>
      <c r="D320"/>
      <c r="E320"/>
      <c r="F320"/>
      <c r="G320"/>
      <c r="H320"/>
      <c r="I320"/>
      <c r="J320"/>
      <c r="K320"/>
      <c r="L320"/>
    </row>
    <row r="321" spans="1:12" x14ac:dyDescent="0.25">
      <c r="A321"/>
      <c r="B321"/>
      <c r="C321"/>
      <c r="D321"/>
      <c r="E321"/>
      <c r="F321"/>
      <c r="G321"/>
      <c r="H321"/>
      <c r="I321"/>
      <c r="J321"/>
      <c r="K321"/>
      <c r="L321"/>
    </row>
    <row r="322" spans="1:12" x14ac:dyDescent="0.25">
      <c r="A322"/>
      <c r="B322"/>
      <c r="C322"/>
      <c r="D322"/>
      <c r="E322"/>
      <c r="F322"/>
      <c r="G322"/>
      <c r="H322"/>
      <c r="I322"/>
      <c r="J322"/>
      <c r="K322"/>
      <c r="L322"/>
    </row>
    <row r="323" spans="1:12" x14ac:dyDescent="0.25">
      <c r="A323"/>
      <c r="B323"/>
      <c r="C323"/>
      <c r="D323"/>
      <c r="E323"/>
      <c r="F323"/>
      <c r="G323"/>
      <c r="H323"/>
      <c r="I323"/>
      <c r="J323"/>
      <c r="K323"/>
      <c r="L323"/>
    </row>
    <row r="324" spans="1:12" x14ac:dyDescent="0.25">
      <c r="A324"/>
      <c r="B324"/>
      <c r="C324"/>
      <c r="D324"/>
      <c r="E324"/>
      <c r="F324"/>
      <c r="G324"/>
      <c r="H324"/>
      <c r="I324"/>
      <c r="J324"/>
      <c r="K324"/>
      <c r="L324"/>
    </row>
    <row r="325" spans="1:12" x14ac:dyDescent="0.25">
      <c r="A325"/>
      <c r="B325"/>
      <c r="C325"/>
      <c r="D325"/>
      <c r="E325"/>
      <c r="F325"/>
      <c r="G325"/>
      <c r="H325"/>
      <c r="I325"/>
      <c r="J325"/>
      <c r="K325"/>
      <c r="L325"/>
    </row>
    <row r="326" spans="1:12" x14ac:dyDescent="0.25">
      <c r="A326"/>
      <c r="B326"/>
      <c r="C326"/>
      <c r="D326"/>
      <c r="E326"/>
      <c r="F326"/>
      <c r="G326"/>
      <c r="H326"/>
      <c r="I326"/>
      <c r="J326"/>
      <c r="K326"/>
      <c r="L326"/>
    </row>
    <row r="327" spans="1:12" x14ac:dyDescent="0.25">
      <c r="A327"/>
      <c r="B327"/>
      <c r="C327"/>
      <c r="D327"/>
      <c r="E327"/>
      <c r="F327"/>
      <c r="G327"/>
      <c r="H327"/>
      <c r="I327"/>
      <c r="J327"/>
      <c r="K327"/>
      <c r="L327"/>
    </row>
    <row r="328" spans="1:12" x14ac:dyDescent="0.25">
      <c r="A328"/>
      <c r="B328"/>
      <c r="C328"/>
      <c r="D328"/>
      <c r="E328"/>
      <c r="F328"/>
      <c r="G328"/>
      <c r="H328"/>
      <c r="I328"/>
      <c r="J328"/>
      <c r="K328"/>
      <c r="L328"/>
    </row>
    <row r="329" spans="1:12" x14ac:dyDescent="0.25">
      <c r="A329"/>
      <c r="B329"/>
      <c r="C329"/>
      <c r="D329"/>
      <c r="E329"/>
      <c r="F329"/>
      <c r="G329"/>
      <c r="H329"/>
      <c r="I329"/>
      <c r="J329"/>
      <c r="K329"/>
      <c r="L329"/>
    </row>
    <row r="330" spans="1:12" x14ac:dyDescent="0.25">
      <c r="A330"/>
      <c r="B330"/>
      <c r="C330"/>
      <c r="D330"/>
      <c r="E330"/>
      <c r="F330"/>
      <c r="G330"/>
      <c r="H330"/>
      <c r="I330"/>
      <c r="J330"/>
      <c r="K330"/>
      <c r="L330"/>
    </row>
    <row r="331" spans="1:12" x14ac:dyDescent="0.25">
      <c r="A331"/>
      <c r="B331"/>
      <c r="C331"/>
      <c r="D331"/>
      <c r="E331"/>
      <c r="F331"/>
      <c r="G331"/>
      <c r="H331"/>
      <c r="I331"/>
      <c r="J331"/>
      <c r="K331"/>
      <c r="L331"/>
    </row>
    <row r="332" spans="1:12" x14ac:dyDescent="0.25">
      <c r="A332"/>
      <c r="B332"/>
      <c r="C332"/>
      <c r="D332"/>
      <c r="E332"/>
      <c r="F332"/>
      <c r="G332"/>
      <c r="H332"/>
      <c r="I332"/>
      <c r="J332"/>
      <c r="K332"/>
      <c r="L332"/>
    </row>
    <row r="333" spans="1:12" x14ac:dyDescent="0.25">
      <c r="A333"/>
      <c r="B333"/>
      <c r="C333"/>
      <c r="D333"/>
      <c r="E333"/>
      <c r="F333"/>
      <c r="G333"/>
      <c r="H333"/>
      <c r="I333"/>
      <c r="J333"/>
      <c r="K333"/>
      <c r="L333"/>
    </row>
    <row r="334" spans="1:12" x14ac:dyDescent="0.25">
      <c r="A334"/>
      <c r="B334"/>
      <c r="C334"/>
      <c r="D334"/>
      <c r="E334"/>
      <c r="F334"/>
      <c r="G334"/>
      <c r="H334"/>
      <c r="I334"/>
      <c r="J334"/>
      <c r="K334"/>
      <c r="L334"/>
    </row>
    <row r="335" spans="1:12" x14ac:dyDescent="0.25">
      <c r="A335"/>
      <c r="B335"/>
      <c r="C335"/>
      <c r="D335"/>
      <c r="E335"/>
      <c r="F335"/>
      <c r="G335"/>
      <c r="H335"/>
      <c r="I335"/>
      <c r="J335"/>
      <c r="K335"/>
      <c r="L335"/>
    </row>
    <row r="336" spans="1:12" x14ac:dyDescent="0.25">
      <c r="A336"/>
      <c r="B336"/>
      <c r="C336"/>
      <c r="D336"/>
      <c r="E336"/>
      <c r="F336"/>
      <c r="G336"/>
      <c r="H336"/>
      <c r="I336"/>
      <c r="J336"/>
      <c r="K336"/>
      <c r="L336"/>
    </row>
    <row r="337" spans="1:12" x14ac:dyDescent="0.25">
      <c r="A337"/>
      <c r="B337"/>
      <c r="C337"/>
      <c r="D337"/>
      <c r="E337"/>
      <c r="F337"/>
      <c r="G337"/>
      <c r="H337"/>
      <c r="I337"/>
      <c r="J337"/>
      <c r="K337"/>
      <c r="L337"/>
    </row>
    <row r="338" spans="1:12" x14ac:dyDescent="0.25">
      <c r="A338"/>
      <c r="B338"/>
      <c r="C338"/>
      <c r="D338"/>
      <c r="E338"/>
      <c r="F338"/>
      <c r="G338"/>
      <c r="H338"/>
      <c r="I338"/>
      <c r="J338"/>
      <c r="K338"/>
      <c r="L338"/>
    </row>
    <row r="339" spans="1:12" x14ac:dyDescent="0.25">
      <c r="A339"/>
      <c r="B339"/>
      <c r="C339"/>
      <c r="D339"/>
      <c r="E339"/>
      <c r="F339"/>
      <c r="G339"/>
      <c r="H339"/>
      <c r="I339"/>
      <c r="J339"/>
      <c r="K339"/>
      <c r="L339"/>
    </row>
    <row r="340" spans="1:12" x14ac:dyDescent="0.25">
      <c r="A340"/>
      <c r="B340"/>
      <c r="C340"/>
      <c r="D340"/>
      <c r="E340"/>
      <c r="F340"/>
      <c r="G340"/>
      <c r="H340"/>
      <c r="I340"/>
      <c r="J340"/>
      <c r="K340"/>
      <c r="L340"/>
    </row>
    <row r="341" spans="1:12" x14ac:dyDescent="0.25">
      <c r="A341"/>
      <c r="B341"/>
      <c r="C341"/>
      <c r="D341"/>
      <c r="E341"/>
      <c r="F341"/>
      <c r="G341"/>
      <c r="H341"/>
      <c r="I341"/>
      <c r="J341"/>
      <c r="K341"/>
      <c r="L341"/>
    </row>
    <row r="342" spans="1:12" x14ac:dyDescent="0.25">
      <c r="A342"/>
      <c r="B342"/>
      <c r="C342"/>
      <c r="D342"/>
      <c r="E342"/>
      <c r="F342"/>
      <c r="G342"/>
      <c r="H342"/>
      <c r="I342"/>
      <c r="J342"/>
      <c r="K342"/>
      <c r="L342"/>
    </row>
    <row r="343" spans="1:12" x14ac:dyDescent="0.25">
      <c r="A343"/>
      <c r="B343"/>
      <c r="C343"/>
      <c r="D343"/>
      <c r="E343"/>
      <c r="F343"/>
      <c r="G343"/>
      <c r="H343"/>
      <c r="I343"/>
      <c r="J343"/>
      <c r="K343"/>
      <c r="L343"/>
    </row>
    <row r="344" spans="1:12" x14ac:dyDescent="0.25">
      <c r="A344"/>
      <c r="B344"/>
      <c r="C344"/>
      <c r="D344"/>
      <c r="E344"/>
      <c r="F344"/>
      <c r="G344"/>
      <c r="H344"/>
      <c r="I344"/>
      <c r="J344"/>
      <c r="K344"/>
      <c r="L344"/>
    </row>
    <row r="345" spans="1:12" x14ac:dyDescent="0.25">
      <c r="A345"/>
      <c r="B345"/>
      <c r="C345"/>
      <c r="D345"/>
      <c r="E345"/>
      <c r="F345"/>
      <c r="G345"/>
      <c r="H345"/>
      <c r="I345"/>
      <c r="J345"/>
      <c r="K345"/>
      <c r="L345"/>
    </row>
    <row r="346" spans="1:12" x14ac:dyDescent="0.25">
      <c r="A346"/>
      <c r="B346"/>
      <c r="C346"/>
      <c r="D346"/>
      <c r="E346"/>
      <c r="F346"/>
      <c r="G346"/>
      <c r="H346"/>
      <c r="I346"/>
      <c r="J346"/>
      <c r="K346"/>
      <c r="L346"/>
    </row>
    <row r="347" spans="1:12" x14ac:dyDescent="0.25">
      <c r="A347"/>
      <c r="B347"/>
      <c r="C347"/>
      <c r="D347"/>
      <c r="E347"/>
      <c r="F347"/>
      <c r="G347"/>
      <c r="H347"/>
      <c r="I347"/>
      <c r="J347"/>
      <c r="K347"/>
      <c r="L347"/>
    </row>
    <row r="348" spans="1:12" x14ac:dyDescent="0.25">
      <c r="A348"/>
      <c r="B348"/>
      <c r="C348"/>
      <c r="D348"/>
      <c r="E348"/>
      <c r="F348"/>
      <c r="G348"/>
      <c r="H348"/>
      <c r="I348"/>
      <c r="J348"/>
      <c r="K348"/>
      <c r="L348"/>
    </row>
    <row r="349" spans="1:12" x14ac:dyDescent="0.25">
      <c r="A349"/>
      <c r="B349"/>
      <c r="C349"/>
      <c r="D349"/>
      <c r="E349"/>
      <c r="F349"/>
      <c r="G349"/>
      <c r="H349"/>
      <c r="I349"/>
      <c r="J349"/>
      <c r="K349"/>
      <c r="L349"/>
    </row>
    <row r="350" spans="1:12" x14ac:dyDescent="0.25">
      <c r="A350"/>
      <c r="B350"/>
      <c r="C350"/>
      <c r="D350"/>
      <c r="E350"/>
      <c r="F350"/>
      <c r="G350"/>
      <c r="H350"/>
      <c r="I350"/>
      <c r="J350"/>
      <c r="K350"/>
      <c r="L350"/>
    </row>
    <row r="351" spans="1:12" x14ac:dyDescent="0.25">
      <c r="A351"/>
      <c r="B351"/>
      <c r="C351"/>
      <c r="D351"/>
      <c r="E351"/>
      <c r="F351"/>
      <c r="G351"/>
      <c r="H351"/>
      <c r="I351"/>
      <c r="J351"/>
      <c r="K351"/>
      <c r="L351"/>
    </row>
    <row r="352" spans="1:12" x14ac:dyDescent="0.25">
      <c r="A352"/>
      <c r="B352"/>
      <c r="C352"/>
      <c r="D352"/>
      <c r="E352"/>
      <c r="F352"/>
      <c r="G352"/>
      <c r="H352"/>
      <c r="I352"/>
      <c r="J352"/>
      <c r="K352"/>
      <c r="L352"/>
    </row>
    <row r="353" spans="1:12" x14ac:dyDescent="0.25">
      <c r="A353"/>
      <c r="B353"/>
      <c r="C353"/>
      <c r="D353"/>
      <c r="E353"/>
      <c r="F353"/>
      <c r="G353"/>
      <c r="H353"/>
      <c r="I353"/>
      <c r="J353"/>
      <c r="K353"/>
      <c r="L353"/>
    </row>
    <row r="354" spans="1:12" x14ac:dyDescent="0.25">
      <c r="A354"/>
      <c r="B354"/>
      <c r="C354"/>
      <c r="D354"/>
      <c r="E354"/>
      <c r="F354"/>
      <c r="G354"/>
      <c r="H354"/>
      <c r="I354"/>
      <c r="J354"/>
      <c r="K354"/>
      <c r="L354"/>
    </row>
    <row r="355" spans="1:12" x14ac:dyDescent="0.25">
      <c r="A355"/>
      <c r="B355"/>
      <c r="C355"/>
      <c r="D355"/>
      <c r="E355"/>
      <c r="F355"/>
      <c r="G355"/>
      <c r="H355"/>
      <c r="I355"/>
      <c r="J355"/>
      <c r="K355"/>
      <c r="L355"/>
    </row>
    <row r="356" spans="1:12" x14ac:dyDescent="0.25">
      <c r="A356"/>
      <c r="B356"/>
      <c r="C356"/>
      <c r="D356"/>
      <c r="E356"/>
      <c r="F356"/>
      <c r="G356"/>
      <c r="H356"/>
      <c r="I356"/>
      <c r="J356"/>
      <c r="K356"/>
      <c r="L356"/>
    </row>
    <row r="357" spans="1:12" x14ac:dyDescent="0.25">
      <c r="A357"/>
      <c r="B357"/>
      <c r="C357"/>
      <c r="D357"/>
      <c r="E357"/>
      <c r="F357"/>
      <c r="G357"/>
      <c r="H357"/>
      <c r="I357"/>
      <c r="J357"/>
      <c r="K357"/>
      <c r="L357"/>
    </row>
    <row r="358" spans="1:12" x14ac:dyDescent="0.25">
      <c r="A358"/>
      <c r="B358"/>
      <c r="C358"/>
      <c r="D358"/>
      <c r="E358"/>
      <c r="F358"/>
      <c r="G358"/>
      <c r="H358"/>
      <c r="I358"/>
      <c r="J358"/>
      <c r="K358"/>
      <c r="L358"/>
    </row>
    <row r="359" spans="1:12" x14ac:dyDescent="0.25">
      <c r="A359"/>
      <c r="B359"/>
      <c r="C359"/>
      <c r="D359"/>
      <c r="E359"/>
      <c r="F359"/>
      <c r="G359"/>
      <c r="H359"/>
      <c r="I359"/>
      <c r="J359"/>
      <c r="K359"/>
      <c r="L359"/>
    </row>
    <row r="360" spans="1:12" x14ac:dyDescent="0.25">
      <c r="A360"/>
      <c r="B360"/>
      <c r="C360"/>
      <c r="D360"/>
      <c r="E360"/>
      <c r="F360"/>
      <c r="G360"/>
      <c r="H360"/>
      <c r="I360"/>
      <c r="J360"/>
      <c r="K360"/>
      <c r="L360"/>
    </row>
    <row r="361" spans="1:12" x14ac:dyDescent="0.25">
      <c r="A361"/>
      <c r="B361"/>
      <c r="C361"/>
      <c r="D361"/>
      <c r="E361"/>
      <c r="F361"/>
      <c r="G361"/>
      <c r="H361"/>
      <c r="I361"/>
      <c r="J361"/>
      <c r="K361"/>
      <c r="L361"/>
    </row>
    <row r="362" spans="1:12" x14ac:dyDescent="0.25">
      <c r="A362"/>
      <c r="B362"/>
      <c r="C362"/>
      <c r="D362"/>
      <c r="E362"/>
      <c r="F362"/>
      <c r="G362"/>
      <c r="H362"/>
      <c r="I362"/>
      <c r="J362"/>
      <c r="K362"/>
      <c r="L362"/>
    </row>
    <row r="363" spans="1:12" x14ac:dyDescent="0.25">
      <c r="A363"/>
      <c r="B363"/>
      <c r="C363"/>
      <c r="D363"/>
      <c r="E363"/>
      <c r="F363"/>
      <c r="G363"/>
      <c r="H363"/>
      <c r="I363"/>
      <c r="J363"/>
      <c r="K363"/>
      <c r="L363"/>
    </row>
    <row r="364" spans="1:12" x14ac:dyDescent="0.25">
      <c r="A364"/>
      <c r="B364"/>
      <c r="C364"/>
      <c r="D364"/>
      <c r="E364"/>
      <c r="F364"/>
      <c r="G364"/>
      <c r="H364"/>
      <c r="I364"/>
      <c r="J364"/>
      <c r="K364"/>
      <c r="L364"/>
    </row>
    <row r="365" spans="1:12" x14ac:dyDescent="0.25">
      <c r="A365"/>
      <c r="B365"/>
      <c r="C365"/>
      <c r="D365"/>
      <c r="E365"/>
      <c r="F365"/>
      <c r="G365"/>
      <c r="H365"/>
      <c r="I365"/>
      <c r="J365"/>
      <c r="K365"/>
      <c r="L365"/>
    </row>
    <row r="366" spans="1:12" x14ac:dyDescent="0.25">
      <c r="A366"/>
      <c r="B366"/>
      <c r="C366"/>
      <c r="D366"/>
      <c r="E366"/>
      <c r="F366"/>
      <c r="G366"/>
      <c r="H366"/>
      <c r="I366"/>
      <c r="J366"/>
      <c r="K366"/>
      <c r="L366"/>
    </row>
    <row r="367" spans="1:12" x14ac:dyDescent="0.25">
      <c r="A367"/>
      <c r="B367"/>
      <c r="C367"/>
      <c r="D367"/>
      <c r="E367"/>
      <c r="F367"/>
      <c r="G367"/>
      <c r="H367"/>
      <c r="I367"/>
      <c r="J367"/>
      <c r="K367"/>
      <c r="L367"/>
    </row>
    <row r="368" spans="1:12" x14ac:dyDescent="0.25">
      <c r="A368"/>
      <c r="B368"/>
      <c r="C368"/>
      <c r="D368"/>
      <c r="E368"/>
      <c r="F368"/>
      <c r="G368"/>
      <c r="H368"/>
      <c r="I368"/>
      <c r="J368"/>
      <c r="K368"/>
      <c r="L368"/>
    </row>
    <row r="369" spans="1:12" x14ac:dyDescent="0.25">
      <c r="A369"/>
      <c r="B369"/>
      <c r="C369"/>
      <c r="D369"/>
      <c r="E369"/>
      <c r="F369"/>
      <c r="G369"/>
      <c r="H369"/>
      <c r="I369"/>
      <c r="J369"/>
      <c r="K369"/>
      <c r="L369"/>
    </row>
    <row r="370" spans="1:12" x14ac:dyDescent="0.25">
      <c r="A370"/>
      <c r="B370"/>
      <c r="C370"/>
      <c r="D370"/>
      <c r="E370"/>
      <c r="F370"/>
      <c r="G370"/>
      <c r="H370"/>
      <c r="I370"/>
      <c r="J370"/>
      <c r="K370"/>
      <c r="L370"/>
    </row>
    <row r="371" spans="1:12" x14ac:dyDescent="0.25">
      <c r="A371"/>
      <c r="B371"/>
      <c r="C371"/>
      <c r="D371"/>
      <c r="E371"/>
      <c r="F371"/>
      <c r="G371"/>
      <c r="H371"/>
      <c r="I371"/>
      <c r="J371"/>
      <c r="K371"/>
      <c r="L371"/>
    </row>
    <row r="372" spans="1:12" x14ac:dyDescent="0.25">
      <c r="A372"/>
      <c r="B372"/>
      <c r="C372"/>
      <c r="D372"/>
      <c r="E372"/>
      <c r="F372"/>
      <c r="G372"/>
      <c r="H372"/>
      <c r="I372"/>
      <c r="J372"/>
      <c r="K372"/>
      <c r="L372"/>
    </row>
    <row r="373" spans="1:12" x14ac:dyDescent="0.25">
      <c r="A373"/>
      <c r="B373"/>
      <c r="C373"/>
      <c r="D373"/>
      <c r="E373"/>
      <c r="F373"/>
      <c r="G373"/>
      <c r="H373"/>
      <c r="I373"/>
      <c r="J373"/>
      <c r="K373"/>
      <c r="L373"/>
    </row>
    <row r="374" spans="1:12" x14ac:dyDescent="0.25">
      <c r="A374"/>
      <c r="B374"/>
      <c r="C374"/>
      <c r="D374"/>
      <c r="E374"/>
      <c r="F374"/>
      <c r="G374"/>
      <c r="H374"/>
      <c r="I374"/>
      <c r="J374"/>
      <c r="K374"/>
      <c r="L374"/>
    </row>
    <row r="375" spans="1:12" x14ac:dyDescent="0.25">
      <c r="A375"/>
      <c r="B375"/>
      <c r="C375"/>
      <c r="D375"/>
      <c r="E375"/>
      <c r="F375"/>
      <c r="G375"/>
      <c r="H375"/>
      <c r="I375"/>
      <c r="J375"/>
      <c r="K375"/>
      <c r="L375"/>
    </row>
    <row r="376" spans="1:12" x14ac:dyDescent="0.25">
      <c r="A376"/>
      <c r="B376"/>
      <c r="C376"/>
      <c r="D376"/>
      <c r="E376"/>
      <c r="F376"/>
      <c r="G376"/>
      <c r="H376"/>
      <c r="I376"/>
      <c r="J376"/>
      <c r="K376"/>
      <c r="L376"/>
    </row>
    <row r="377" spans="1:12" x14ac:dyDescent="0.25">
      <c r="A377"/>
      <c r="B377"/>
      <c r="C377"/>
      <c r="D377"/>
      <c r="E377"/>
      <c r="F377"/>
      <c r="G377"/>
      <c r="H377"/>
      <c r="I377"/>
      <c r="J377"/>
      <c r="K377"/>
      <c r="L377"/>
    </row>
    <row r="378" spans="1:12" x14ac:dyDescent="0.25">
      <c r="A378"/>
      <c r="B378"/>
      <c r="C378"/>
      <c r="D378"/>
      <c r="E378"/>
      <c r="F378"/>
      <c r="G378"/>
      <c r="H378"/>
      <c r="I378"/>
      <c r="J378"/>
      <c r="K378"/>
      <c r="L378"/>
    </row>
    <row r="379" spans="1:12" x14ac:dyDescent="0.25">
      <c r="A379"/>
      <c r="B379"/>
      <c r="C379"/>
      <c r="D379"/>
      <c r="E379"/>
      <c r="F379"/>
      <c r="G379"/>
      <c r="H379"/>
      <c r="I379"/>
      <c r="J379"/>
      <c r="K379"/>
      <c r="L379"/>
    </row>
    <row r="380" spans="1:12" x14ac:dyDescent="0.25">
      <c r="A380"/>
      <c r="B380"/>
      <c r="C380"/>
      <c r="D380"/>
      <c r="E380"/>
      <c r="F380"/>
      <c r="G380"/>
      <c r="H380"/>
      <c r="I380"/>
      <c r="J380"/>
      <c r="K380"/>
      <c r="L380"/>
    </row>
    <row r="381" spans="1:12" x14ac:dyDescent="0.25">
      <c r="A381"/>
      <c r="B381"/>
      <c r="C381"/>
      <c r="D381"/>
      <c r="E381"/>
      <c r="F381"/>
      <c r="G381"/>
      <c r="H381"/>
      <c r="I381"/>
      <c r="J381"/>
      <c r="K381"/>
      <c r="L381"/>
    </row>
    <row r="382" spans="1:12" x14ac:dyDescent="0.25">
      <c r="A382"/>
      <c r="B382"/>
      <c r="C382"/>
      <c r="D382"/>
      <c r="E382"/>
      <c r="F382"/>
      <c r="G382"/>
      <c r="H382"/>
      <c r="I382"/>
      <c r="J382"/>
      <c r="K382"/>
      <c r="L382"/>
    </row>
    <row r="383" spans="1:12" x14ac:dyDescent="0.25">
      <c r="A383"/>
      <c r="B383"/>
      <c r="C383"/>
      <c r="D383"/>
      <c r="E383"/>
      <c r="F383"/>
      <c r="G383"/>
      <c r="H383"/>
      <c r="I383"/>
      <c r="J383"/>
      <c r="K383"/>
      <c r="L383"/>
    </row>
    <row r="384" spans="1:12" x14ac:dyDescent="0.25">
      <c r="A384"/>
      <c r="B384"/>
      <c r="C384"/>
      <c r="D384"/>
      <c r="E384"/>
      <c r="F384"/>
      <c r="G384"/>
      <c r="H384"/>
      <c r="I384"/>
      <c r="J384"/>
      <c r="K384"/>
      <c r="L384"/>
    </row>
    <row r="385" spans="1:12" x14ac:dyDescent="0.25">
      <c r="A385"/>
      <c r="B385"/>
      <c r="C385"/>
      <c r="D385"/>
      <c r="E385"/>
      <c r="F385"/>
      <c r="G385"/>
      <c r="H385"/>
      <c r="I385"/>
      <c r="J385"/>
      <c r="K385"/>
      <c r="L385"/>
    </row>
    <row r="386" spans="1:12" x14ac:dyDescent="0.25">
      <c r="A386"/>
      <c r="B386"/>
      <c r="C386"/>
      <c r="D386"/>
      <c r="E386"/>
      <c r="F386"/>
      <c r="G386"/>
      <c r="H386"/>
      <c r="I386"/>
      <c r="J386"/>
      <c r="K386"/>
      <c r="L386"/>
    </row>
    <row r="387" spans="1:12" x14ac:dyDescent="0.25">
      <c r="A387"/>
      <c r="B387"/>
      <c r="C387"/>
      <c r="D387"/>
      <c r="E387"/>
      <c r="F387"/>
      <c r="G387"/>
      <c r="H387"/>
      <c r="I387"/>
      <c r="J387"/>
      <c r="K387"/>
      <c r="L387"/>
    </row>
    <row r="388" spans="1:12" x14ac:dyDescent="0.25">
      <c r="A388"/>
      <c r="B388"/>
      <c r="C388"/>
      <c r="D388"/>
      <c r="E388"/>
      <c r="F388"/>
      <c r="G388"/>
      <c r="H388"/>
      <c r="I388"/>
      <c r="J388"/>
      <c r="K388"/>
      <c r="L388"/>
    </row>
    <row r="389" spans="1:12" x14ac:dyDescent="0.25">
      <c r="A389"/>
      <c r="B389"/>
      <c r="C389"/>
      <c r="D389"/>
      <c r="E389"/>
      <c r="F389"/>
      <c r="G389"/>
      <c r="H389"/>
      <c r="I389"/>
      <c r="J389"/>
      <c r="K389"/>
      <c r="L389"/>
    </row>
    <row r="390" spans="1:12" x14ac:dyDescent="0.25">
      <c r="A390"/>
      <c r="B390"/>
      <c r="C390"/>
      <c r="D390"/>
      <c r="E390"/>
      <c r="F390"/>
      <c r="G390"/>
      <c r="H390"/>
      <c r="I390"/>
      <c r="J390"/>
      <c r="K390"/>
      <c r="L390"/>
    </row>
    <row r="391" spans="1:12" x14ac:dyDescent="0.25">
      <c r="A391"/>
      <c r="B391"/>
      <c r="C391"/>
      <c r="D391"/>
      <c r="E391"/>
      <c r="F391"/>
      <c r="G391"/>
      <c r="H391"/>
      <c r="I391"/>
      <c r="J391"/>
      <c r="K391"/>
      <c r="L391"/>
    </row>
    <row r="392" spans="1:12" x14ac:dyDescent="0.25">
      <c r="A392"/>
      <c r="B392"/>
      <c r="C392"/>
      <c r="D392"/>
      <c r="E392"/>
      <c r="F392"/>
      <c r="G392"/>
      <c r="H392"/>
      <c r="I392"/>
      <c r="J392"/>
      <c r="K392"/>
      <c r="L392"/>
    </row>
    <row r="393" spans="1:12" x14ac:dyDescent="0.25">
      <c r="A393"/>
      <c r="B393"/>
      <c r="C393"/>
      <c r="D393"/>
      <c r="E393"/>
      <c r="F393"/>
      <c r="G393"/>
      <c r="H393"/>
      <c r="I393"/>
      <c r="J393"/>
      <c r="K393"/>
      <c r="L393"/>
    </row>
    <row r="394" spans="1:12" x14ac:dyDescent="0.25">
      <c r="A394"/>
      <c r="B394"/>
      <c r="C394"/>
      <c r="D394"/>
      <c r="E394"/>
      <c r="F394"/>
      <c r="G394"/>
      <c r="H394"/>
      <c r="I394"/>
      <c r="J394"/>
      <c r="K394"/>
      <c r="L394"/>
    </row>
    <row r="395" spans="1:12" x14ac:dyDescent="0.25">
      <c r="A395"/>
      <c r="B395"/>
      <c r="C395"/>
      <c r="D395"/>
      <c r="E395"/>
      <c r="F395"/>
      <c r="G395"/>
      <c r="H395"/>
      <c r="I395"/>
      <c r="J395"/>
      <c r="K395"/>
      <c r="L395"/>
    </row>
    <row r="396" spans="1:12" x14ac:dyDescent="0.25">
      <c r="A396"/>
      <c r="B396"/>
      <c r="C396"/>
      <c r="D396"/>
      <c r="E396"/>
      <c r="F396"/>
      <c r="G396"/>
      <c r="H396"/>
      <c r="I396"/>
      <c r="J396"/>
      <c r="K396"/>
      <c r="L396"/>
    </row>
    <row r="397" spans="1:12" x14ac:dyDescent="0.25">
      <c r="A397"/>
      <c r="B397"/>
      <c r="C397"/>
      <c r="D397"/>
      <c r="E397"/>
      <c r="F397"/>
      <c r="G397"/>
      <c r="H397"/>
      <c r="I397"/>
      <c r="J397"/>
      <c r="K397"/>
      <c r="L397"/>
    </row>
    <row r="398" spans="1:12" x14ac:dyDescent="0.25">
      <c r="A398"/>
      <c r="B398"/>
      <c r="C398"/>
      <c r="D398"/>
      <c r="E398"/>
      <c r="F398"/>
      <c r="G398"/>
      <c r="H398"/>
      <c r="I398"/>
      <c r="J398"/>
      <c r="K398"/>
      <c r="L398"/>
    </row>
    <row r="399" spans="1:12" x14ac:dyDescent="0.25">
      <c r="A399"/>
      <c r="B399"/>
      <c r="C399"/>
      <c r="D399"/>
      <c r="E399"/>
      <c r="F399"/>
      <c r="G399"/>
      <c r="H399"/>
      <c r="I399"/>
      <c r="J399"/>
      <c r="K399"/>
      <c r="L399"/>
    </row>
    <row r="400" spans="1:12" x14ac:dyDescent="0.25">
      <c r="A400"/>
      <c r="B400"/>
      <c r="C400"/>
      <c r="D400"/>
      <c r="E400"/>
      <c r="F400"/>
      <c r="G400"/>
      <c r="H400"/>
      <c r="I400"/>
      <c r="J400"/>
      <c r="K400"/>
      <c r="L400"/>
    </row>
    <row r="401" spans="1:12" x14ac:dyDescent="0.25">
      <c r="A401"/>
      <c r="B401"/>
      <c r="C401"/>
      <c r="D401"/>
      <c r="E401"/>
      <c r="F401"/>
      <c r="G401"/>
      <c r="H401"/>
      <c r="I401"/>
      <c r="J401"/>
      <c r="K401"/>
      <c r="L401"/>
    </row>
    <row r="402" spans="1:12" x14ac:dyDescent="0.25">
      <c r="A402"/>
      <c r="B402"/>
      <c r="C402"/>
      <c r="D402"/>
      <c r="E402"/>
      <c r="F402"/>
      <c r="G402"/>
      <c r="H402"/>
      <c r="I402"/>
      <c r="J402"/>
      <c r="K402"/>
      <c r="L402"/>
    </row>
    <row r="403" spans="1:12" x14ac:dyDescent="0.25">
      <c r="A403"/>
      <c r="B403"/>
      <c r="C403"/>
      <c r="D403"/>
      <c r="E403"/>
      <c r="F403"/>
      <c r="G403"/>
      <c r="H403"/>
      <c r="I403"/>
      <c r="J403"/>
      <c r="K403"/>
      <c r="L403"/>
    </row>
    <row r="404" spans="1:12" x14ac:dyDescent="0.25">
      <c r="A404"/>
      <c r="B404"/>
      <c r="C404"/>
      <c r="D404"/>
      <c r="E404"/>
      <c r="F404"/>
      <c r="G404"/>
      <c r="H404"/>
      <c r="I404"/>
      <c r="J404"/>
      <c r="K404"/>
      <c r="L404"/>
    </row>
    <row r="405" spans="1:12" x14ac:dyDescent="0.25">
      <c r="A405"/>
      <c r="B405"/>
      <c r="C405"/>
      <c r="D405"/>
      <c r="E405"/>
      <c r="F405"/>
      <c r="G405"/>
      <c r="H405"/>
      <c r="I405"/>
      <c r="J405"/>
      <c r="K405"/>
      <c r="L405"/>
    </row>
    <row r="406" spans="1:12" x14ac:dyDescent="0.25">
      <c r="A406"/>
      <c r="B406"/>
      <c r="C406"/>
      <c r="D406"/>
      <c r="E406"/>
      <c r="F406"/>
      <c r="G406"/>
      <c r="H406"/>
      <c r="I406"/>
      <c r="J406"/>
      <c r="K406"/>
      <c r="L406"/>
    </row>
    <row r="407" spans="1:12" x14ac:dyDescent="0.25">
      <c r="A407"/>
      <c r="B407"/>
      <c r="C407"/>
      <c r="D407"/>
      <c r="E407"/>
      <c r="F407"/>
      <c r="G407"/>
      <c r="H407"/>
      <c r="I407"/>
      <c r="J407"/>
      <c r="K407"/>
      <c r="L407"/>
    </row>
    <row r="408" spans="1:12" x14ac:dyDescent="0.25">
      <c r="A408"/>
      <c r="B408"/>
      <c r="C408"/>
      <c r="D408"/>
      <c r="E408"/>
      <c r="F408"/>
      <c r="G408"/>
      <c r="H408"/>
      <c r="I408"/>
      <c r="J408"/>
      <c r="K408"/>
      <c r="L408"/>
    </row>
    <row r="409" spans="1:12" x14ac:dyDescent="0.25">
      <c r="A409"/>
      <c r="B409"/>
      <c r="C409"/>
      <c r="D409"/>
      <c r="E409"/>
      <c r="F409"/>
      <c r="G409"/>
      <c r="H409"/>
      <c r="I409"/>
      <c r="J409"/>
      <c r="K409"/>
      <c r="L409"/>
    </row>
    <row r="410" spans="1:12" x14ac:dyDescent="0.25">
      <c r="A410"/>
      <c r="B410"/>
      <c r="C410"/>
      <c r="D410"/>
      <c r="E410"/>
      <c r="F410"/>
      <c r="G410"/>
      <c r="H410"/>
      <c r="I410"/>
      <c r="J410"/>
      <c r="K410"/>
      <c r="L410"/>
    </row>
    <row r="411" spans="1:12" x14ac:dyDescent="0.25">
      <c r="A411"/>
      <c r="B411"/>
      <c r="C411"/>
      <c r="D411"/>
      <c r="E411"/>
      <c r="F411"/>
      <c r="G411"/>
      <c r="H411"/>
      <c r="I411"/>
      <c r="J411"/>
      <c r="K411"/>
      <c r="L411"/>
    </row>
    <row r="412" spans="1:12" x14ac:dyDescent="0.25">
      <c r="A412"/>
      <c r="B412"/>
      <c r="C412"/>
      <c r="D412"/>
      <c r="E412"/>
      <c r="F412"/>
      <c r="G412"/>
      <c r="H412"/>
      <c r="I412"/>
      <c r="J412"/>
      <c r="K412"/>
      <c r="L412"/>
    </row>
    <row r="413" spans="1:12" x14ac:dyDescent="0.25">
      <c r="A413"/>
      <c r="B413"/>
      <c r="C413"/>
      <c r="D413"/>
      <c r="E413"/>
      <c r="F413"/>
      <c r="G413"/>
      <c r="H413"/>
      <c r="I413"/>
      <c r="J413"/>
      <c r="K413"/>
      <c r="L413"/>
    </row>
    <row r="414" spans="1:12" x14ac:dyDescent="0.25">
      <c r="A414"/>
      <c r="B414"/>
      <c r="C414"/>
      <c r="D414"/>
      <c r="E414"/>
      <c r="F414"/>
      <c r="G414"/>
      <c r="H414"/>
      <c r="I414"/>
      <c r="J414"/>
      <c r="K414"/>
      <c r="L414"/>
    </row>
    <row r="415" spans="1:12" x14ac:dyDescent="0.25">
      <c r="A415"/>
      <c r="B415"/>
      <c r="C415"/>
      <c r="D415"/>
      <c r="E415"/>
      <c r="F415"/>
      <c r="G415"/>
      <c r="H415"/>
      <c r="I415"/>
      <c r="J415"/>
      <c r="K415"/>
      <c r="L415"/>
    </row>
    <row r="416" spans="1:12" x14ac:dyDescent="0.25">
      <c r="A416"/>
      <c r="B416"/>
      <c r="C416"/>
      <c r="D416"/>
      <c r="E416"/>
      <c r="F416"/>
      <c r="G416"/>
      <c r="H416"/>
      <c r="I416"/>
      <c r="J416"/>
      <c r="K416"/>
      <c r="L416"/>
    </row>
    <row r="417" spans="1:12" x14ac:dyDescent="0.25">
      <c r="A417"/>
      <c r="B417"/>
      <c r="C417"/>
      <c r="D417"/>
      <c r="E417"/>
      <c r="F417"/>
      <c r="G417"/>
      <c r="H417"/>
      <c r="I417"/>
      <c r="J417"/>
      <c r="K417"/>
      <c r="L417"/>
    </row>
    <row r="418" spans="1:12" x14ac:dyDescent="0.25">
      <c r="A418"/>
      <c r="B418"/>
      <c r="C418"/>
      <c r="D418"/>
      <c r="E418"/>
      <c r="F418"/>
      <c r="G418"/>
      <c r="H418"/>
      <c r="I418"/>
      <c r="J418"/>
      <c r="K418"/>
      <c r="L418"/>
    </row>
    <row r="419" spans="1:12" x14ac:dyDescent="0.25">
      <c r="A419"/>
      <c r="B419"/>
      <c r="C419"/>
      <c r="D419"/>
      <c r="E419"/>
      <c r="F419"/>
      <c r="G419"/>
      <c r="H419"/>
      <c r="I419"/>
      <c r="J419"/>
      <c r="K419"/>
      <c r="L419"/>
    </row>
    <row r="420" spans="1:12" x14ac:dyDescent="0.25">
      <c r="A420"/>
      <c r="B420"/>
      <c r="C420"/>
      <c r="D420"/>
      <c r="E420"/>
      <c r="F420"/>
      <c r="G420"/>
      <c r="H420"/>
      <c r="I420"/>
      <c r="J420"/>
      <c r="K420"/>
      <c r="L420"/>
    </row>
    <row r="421" spans="1:12" x14ac:dyDescent="0.25">
      <c r="A421"/>
      <c r="B421"/>
      <c r="C421"/>
      <c r="D421"/>
      <c r="E421"/>
      <c r="F421"/>
      <c r="G421"/>
      <c r="H421"/>
      <c r="I421"/>
      <c r="J421"/>
      <c r="K421"/>
      <c r="L421"/>
    </row>
    <row r="422" spans="1:12" x14ac:dyDescent="0.25">
      <c r="A422"/>
      <c r="B422"/>
      <c r="C422"/>
      <c r="D422"/>
      <c r="E422"/>
      <c r="F422"/>
      <c r="G422"/>
      <c r="H422"/>
      <c r="I422"/>
      <c r="J422"/>
      <c r="K422"/>
      <c r="L422"/>
    </row>
    <row r="423" spans="1:12" x14ac:dyDescent="0.25">
      <c r="A423"/>
      <c r="B423"/>
      <c r="C423"/>
      <c r="D423"/>
      <c r="E423"/>
      <c r="F423"/>
      <c r="G423"/>
      <c r="H423"/>
      <c r="I423"/>
      <c r="J423"/>
      <c r="K423"/>
      <c r="L423"/>
    </row>
    <row r="424" spans="1:12" x14ac:dyDescent="0.25">
      <c r="A424"/>
      <c r="B424"/>
      <c r="C424"/>
      <c r="D424"/>
      <c r="E424"/>
      <c r="F424"/>
      <c r="G424"/>
      <c r="H424"/>
      <c r="I424"/>
      <c r="J424"/>
      <c r="K424"/>
      <c r="L424"/>
    </row>
    <row r="425" spans="1:12" x14ac:dyDescent="0.25">
      <c r="A425"/>
      <c r="B425"/>
      <c r="C425"/>
      <c r="D425"/>
      <c r="E425"/>
      <c r="F425"/>
      <c r="G425"/>
      <c r="H425"/>
      <c r="I425"/>
      <c r="J425"/>
      <c r="K425"/>
      <c r="L425"/>
    </row>
    <row r="426" spans="1:12" x14ac:dyDescent="0.25">
      <c r="A426"/>
      <c r="B426"/>
      <c r="C426"/>
      <c r="D426"/>
      <c r="E426"/>
      <c r="F426"/>
      <c r="G426"/>
      <c r="H426"/>
      <c r="I426"/>
      <c r="J426"/>
      <c r="K426"/>
      <c r="L426"/>
    </row>
    <row r="427" spans="1:12" x14ac:dyDescent="0.25">
      <c r="A427"/>
      <c r="B427"/>
      <c r="C427"/>
      <c r="D427"/>
      <c r="E427"/>
      <c r="F427"/>
      <c r="G427"/>
      <c r="H427"/>
      <c r="I427"/>
      <c r="J427"/>
      <c r="K427"/>
      <c r="L427"/>
    </row>
    <row r="428" spans="1:12" x14ac:dyDescent="0.25">
      <c r="A428"/>
      <c r="B428"/>
      <c r="C428"/>
      <c r="D428"/>
      <c r="E428"/>
      <c r="F428"/>
      <c r="G428"/>
      <c r="H428"/>
      <c r="I428"/>
      <c r="J428"/>
      <c r="K428"/>
      <c r="L428"/>
    </row>
    <row r="429" spans="1:12" x14ac:dyDescent="0.25">
      <c r="A429"/>
      <c r="B429"/>
      <c r="C429"/>
      <c r="D429"/>
      <c r="E429"/>
      <c r="F429"/>
      <c r="G429"/>
      <c r="H429"/>
      <c r="I429"/>
      <c r="J429"/>
      <c r="K429"/>
      <c r="L429"/>
    </row>
    <row r="430" spans="1:12" x14ac:dyDescent="0.25">
      <c r="A430"/>
      <c r="B430"/>
      <c r="C430"/>
      <c r="D430"/>
      <c r="E430"/>
      <c r="F430"/>
      <c r="G430"/>
      <c r="H430"/>
      <c r="I430"/>
      <c r="J430"/>
      <c r="K430"/>
      <c r="L430"/>
    </row>
    <row r="431" spans="1:12" x14ac:dyDescent="0.25">
      <c r="A431"/>
      <c r="B431"/>
      <c r="C431"/>
      <c r="D431"/>
      <c r="E431"/>
      <c r="F431"/>
      <c r="G431"/>
      <c r="H431"/>
      <c r="I431"/>
      <c r="J431"/>
      <c r="K431"/>
      <c r="L431"/>
    </row>
    <row r="432" spans="1:12" x14ac:dyDescent="0.25">
      <c r="A432"/>
      <c r="B432"/>
      <c r="C432"/>
      <c r="D432"/>
      <c r="E432"/>
      <c r="F432"/>
      <c r="G432"/>
      <c r="H432"/>
      <c r="I432"/>
      <c r="J432"/>
      <c r="K432"/>
      <c r="L432"/>
    </row>
    <row r="433" spans="1:12" x14ac:dyDescent="0.25">
      <c r="A433"/>
      <c r="B433"/>
      <c r="C433"/>
      <c r="D433"/>
      <c r="E433"/>
      <c r="F433"/>
      <c r="G433"/>
      <c r="H433"/>
      <c r="I433"/>
      <c r="J433"/>
      <c r="K433"/>
      <c r="L433"/>
    </row>
    <row r="434" spans="1:12" x14ac:dyDescent="0.25">
      <c r="A434"/>
      <c r="B434"/>
      <c r="C434"/>
      <c r="D434"/>
      <c r="E434"/>
      <c r="F434"/>
      <c r="G434"/>
      <c r="H434"/>
      <c r="I434"/>
      <c r="J434"/>
      <c r="K434"/>
      <c r="L434"/>
    </row>
    <row r="435" spans="1:12" x14ac:dyDescent="0.25">
      <c r="A435"/>
      <c r="B435"/>
      <c r="C435"/>
      <c r="D435"/>
      <c r="E435"/>
      <c r="F435"/>
      <c r="G435"/>
      <c r="H435"/>
      <c r="I435"/>
      <c r="J435"/>
      <c r="K435"/>
      <c r="L435"/>
    </row>
    <row r="436" spans="1:12" x14ac:dyDescent="0.25">
      <c r="A436"/>
      <c r="B436"/>
      <c r="C436"/>
      <c r="D436"/>
      <c r="E436"/>
      <c r="F436"/>
      <c r="G436"/>
      <c r="H436"/>
      <c r="I436"/>
      <c r="J436"/>
      <c r="K436"/>
      <c r="L436"/>
    </row>
    <row r="437" spans="1:12" x14ac:dyDescent="0.25">
      <c r="A437"/>
      <c r="B437"/>
      <c r="C437"/>
      <c r="D437"/>
      <c r="E437"/>
      <c r="F437"/>
      <c r="G437"/>
      <c r="H437"/>
      <c r="I437"/>
      <c r="J437"/>
      <c r="K437"/>
      <c r="L437"/>
    </row>
    <row r="438" spans="1:12" x14ac:dyDescent="0.25">
      <c r="A438"/>
      <c r="B438"/>
      <c r="C438"/>
      <c r="D438"/>
      <c r="E438"/>
      <c r="F438"/>
      <c r="G438"/>
      <c r="H438"/>
      <c r="I438"/>
      <c r="J438"/>
      <c r="K438"/>
      <c r="L438"/>
    </row>
    <row r="439" spans="1:12" x14ac:dyDescent="0.25">
      <c r="A439"/>
      <c r="B439"/>
      <c r="C439"/>
      <c r="D439"/>
      <c r="E439"/>
      <c r="F439"/>
      <c r="G439"/>
      <c r="H439"/>
      <c r="I439"/>
      <c r="J439"/>
      <c r="K439"/>
      <c r="L439"/>
    </row>
    <row r="440" spans="1:12" x14ac:dyDescent="0.25">
      <c r="A440"/>
      <c r="B440"/>
      <c r="C440"/>
      <c r="D440"/>
      <c r="E440"/>
      <c r="F440"/>
      <c r="G440"/>
      <c r="H440"/>
      <c r="I440"/>
      <c r="J440"/>
      <c r="K440"/>
      <c r="L440"/>
    </row>
    <row r="441" spans="1:12" x14ac:dyDescent="0.25">
      <c r="A441"/>
      <c r="B441"/>
      <c r="C441"/>
      <c r="D441"/>
      <c r="E441"/>
      <c r="F441"/>
      <c r="G441"/>
      <c r="H441"/>
      <c r="I441"/>
      <c r="J441"/>
      <c r="K441"/>
      <c r="L441"/>
    </row>
    <row r="442" spans="1:12" x14ac:dyDescent="0.25">
      <c r="A442"/>
      <c r="B442"/>
      <c r="C442"/>
      <c r="D442"/>
      <c r="E442"/>
      <c r="F442"/>
      <c r="G442"/>
      <c r="H442"/>
      <c r="I442"/>
      <c r="J442"/>
      <c r="K442"/>
      <c r="L442"/>
    </row>
    <row r="443" spans="1:12" x14ac:dyDescent="0.25">
      <c r="A443"/>
      <c r="B443"/>
      <c r="C443"/>
      <c r="D443"/>
      <c r="E443"/>
      <c r="F443"/>
      <c r="G443"/>
      <c r="H443"/>
      <c r="I443"/>
      <c r="J443"/>
      <c r="K443"/>
      <c r="L443"/>
    </row>
    <row r="444" spans="1:12" x14ac:dyDescent="0.25">
      <c r="A444"/>
      <c r="B444"/>
      <c r="C444"/>
      <c r="D444"/>
      <c r="E444"/>
      <c r="F444"/>
      <c r="G444"/>
      <c r="H444"/>
      <c r="I444"/>
      <c r="J444"/>
      <c r="K444"/>
      <c r="L444"/>
    </row>
    <row r="445" spans="1:12" x14ac:dyDescent="0.25">
      <c r="A445"/>
      <c r="B445"/>
      <c r="C445"/>
      <c r="D445"/>
      <c r="E445"/>
      <c r="F445"/>
      <c r="G445"/>
      <c r="H445"/>
      <c r="I445"/>
      <c r="J445"/>
      <c r="K445"/>
      <c r="L445"/>
    </row>
    <row r="446" spans="1:12" x14ac:dyDescent="0.25">
      <c r="A446"/>
      <c r="B446"/>
      <c r="C446"/>
      <c r="D446"/>
      <c r="E446"/>
      <c r="F446"/>
      <c r="G446"/>
      <c r="H446"/>
      <c r="I446"/>
      <c r="J446"/>
      <c r="K446"/>
      <c r="L446"/>
    </row>
    <row r="447" spans="1:12" x14ac:dyDescent="0.25">
      <c r="A447"/>
      <c r="B447"/>
      <c r="C447"/>
      <c r="D447"/>
      <c r="E447"/>
      <c r="F447"/>
      <c r="G447"/>
      <c r="H447"/>
      <c r="I447"/>
      <c r="J447"/>
      <c r="K447"/>
      <c r="L447"/>
    </row>
    <row r="448" spans="1:12" x14ac:dyDescent="0.25">
      <c r="A448"/>
      <c r="B448"/>
      <c r="C448"/>
      <c r="D448"/>
      <c r="E448"/>
      <c r="F448"/>
      <c r="G448"/>
      <c r="H448"/>
      <c r="I448"/>
      <c r="J448"/>
      <c r="K448"/>
      <c r="L448"/>
    </row>
    <row r="449" spans="1:12" x14ac:dyDescent="0.25">
      <c r="A449"/>
      <c r="B449"/>
      <c r="C449"/>
      <c r="D449"/>
      <c r="E449"/>
      <c r="F449"/>
      <c r="G449"/>
      <c r="H449"/>
      <c r="I449"/>
      <c r="J449"/>
      <c r="K449"/>
      <c r="L449"/>
    </row>
    <row r="450" spans="1:12" x14ac:dyDescent="0.25">
      <c r="A450"/>
      <c r="B450"/>
      <c r="C450"/>
      <c r="D450"/>
      <c r="E450"/>
      <c r="F450"/>
      <c r="G450"/>
      <c r="H450"/>
      <c r="I450"/>
      <c r="J450"/>
      <c r="K450"/>
      <c r="L450"/>
    </row>
    <row r="451" spans="1:12" x14ac:dyDescent="0.25">
      <c r="A451"/>
      <c r="B451"/>
      <c r="C451"/>
      <c r="D451"/>
      <c r="E451"/>
      <c r="F451"/>
      <c r="G451"/>
      <c r="H451"/>
      <c r="I451"/>
      <c r="J451"/>
      <c r="K451"/>
      <c r="L451"/>
    </row>
    <row r="452" spans="1:12" x14ac:dyDescent="0.25">
      <c r="A452"/>
      <c r="B452"/>
      <c r="C452"/>
      <c r="D452"/>
      <c r="E452"/>
      <c r="F452"/>
      <c r="G452"/>
      <c r="H452"/>
      <c r="I452"/>
      <c r="J452"/>
      <c r="K452"/>
      <c r="L452"/>
    </row>
    <row r="453" spans="1:12" x14ac:dyDescent="0.25">
      <c r="A453"/>
      <c r="B453"/>
      <c r="C453"/>
      <c r="D453"/>
      <c r="E453"/>
      <c r="F453"/>
      <c r="G453"/>
      <c r="H453"/>
      <c r="I453"/>
      <c r="J453"/>
      <c r="K453"/>
      <c r="L453"/>
    </row>
    <row r="454" spans="1:12" x14ac:dyDescent="0.25">
      <c r="A454"/>
      <c r="B454"/>
      <c r="C454"/>
      <c r="D454"/>
      <c r="E454"/>
      <c r="F454"/>
      <c r="G454"/>
      <c r="H454"/>
      <c r="I454"/>
      <c r="J454"/>
      <c r="K454"/>
      <c r="L454"/>
    </row>
    <row r="455" spans="1:12" x14ac:dyDescent="0.25">
      <c r="A455"/>
      <c r="B455"/>
      <c r="C455"/>
      <c r="D455"/>
      <c r="E455"/>
      <c r="F455"/>
      <c r="G455"/>
      <c r="H455"/>
      <c r="I455"/>
      <c r="J455"/>
      <c r="K455"/>
      <c r="L455"/>
    </row>
    <row r="456" spans="1:12" x14ac:dyDescent="0.25">
      <c r="A456"/>
      <c r="B456"/>
      <c r="C456"/>
      <c r="D456"/>
      <c r="E456"/>
      <c r="F456"/>
      <c r="G456"/>
      <c r="H456"/>
      <c r="I456"/>
      <c r="J456"/>
      <c r="K456"/>
      <c r="L456"/>
    </row>
    <row r="457" spans="1:12" x14ac:dyDescent="0.25">
      <c r="A457"/>
      <c r="B457"/>
      <c r="C457"/>
      <c r="D457"/>
      <c r="E457"/>
      <c r="F457"/>
      <c r="G457"/>
      <c r="H457"/>
      <c r="I457"/>
      <c r="J457"/>
      <c r="K457"/>
      <c r="L457"/>
    </row>
    <row r="458" spans="1:12" x14ac:dyDescent="0.25">
      <c r="A458"/>
      <c r="B458"/>
      <c r="C458"/>
      <c r="D458"/>
      <c r="E458"/>
      <c r="F458"/>
      <c r="G458"/>
      <c r="H458"/>
      <c r="I458"/>
      <c r="J458"/>
      <c r="K458"/>
      <c r="L458"/>
    </row>
    <row r="459" spans="1:12" x14ac:dyDescent="0.25">
      <c r="A459"/>
      <c r="B459"/>
      <c r="C459"/>
      <c r="D459"/>
      <c r="E459"/>
      <c r="F459"/>
      <c r="G459"/>
      <c r="H459"/>
      <c r="I459"/>
      <c r="J459"/>
      <c r="K459"/>
      <c r="L459"/>
    </row>
    <row r="460" spans="1:12" x14ac:dyDescent="0.25">
      <c r="A460"/>
      <c r="B460"/>
      <c r="C460"/>
      <c r="D460"/>
      <c r="E460"/>
      <c r="F460"/>
      <c r="G460"/>
      <c r="H460"/>
      <c r="I460"/>
      <c r="J460"/>
      <c r="K460"/>
      <c r="L460"/>
    </row>
    <row r="461" spans="1:12" x14ac:dyDescent="0.25">
      <c r="A461"/>
      <c r="B461"/>
      <c r="C461"/>
      <c r="D461"/>
      <c r="E461"/>
      <c r="F461"/>
      <c r="G461"/>
      <c r="H461"/>
      <c r="I461"/>
      <c r="J461"/>
      <c r="K461"/>
      <c r="L461"/>
    </row>
    <row r="462" spans="1:12" x14ac:dyDescent="0.25">
      <c r="A462"/>
      <c r="B462"/>
      <c r="C462"/>
      <c r="D462"/>
      <c r="E462"/>
      <c r="F462"/>
      <c r="G462"/>
      <c r="H462"/>
      <c r="I462"/>
      <c r="J462"/>
      <c r="K462"/>
      <c r="L462"/>
    </row>
    <row r="463" spans="1:12" x14ac:dyDescent="0.25">
      <c r="A463"/>
      <c r="B463"/>
      <c r="C463"/>
      <c r="D463"/>
      <c r="E463"/>
      <c r="F463"/>
      <c r="G463"/>
      <c r="H463"/>
      <c r="I463"/>
      <c r="J463"/>
      <c r="K463"/>
      <c r="L463"/>
    </row>
    <row r="464" spans="1:12" x14ac:dyDescent="0.25">
      <c r="A464"/>
      <c r="B464"/>
      <c r="C464"/>
      <c r="D464"/>
      <c r="E464"/>
      <c r="F464"/>
      <c r="G464"/>
      <c r="H464"/>
      <c r="I464"/>
      <c r="J464"/>
      <c r="K464"/>
      <c r="L464"/>
    </row>
    <row r="465" spans="1:12" x14ac:dyDescent="0.25">
      <c r="A465"/>
      <c r="B465"/>
      <c r="C465"/>
      <c r="D465"/>
      <c r="E465"/>
      <c r="F465"/>
      <c r="G465"/>
      <c r="H465"/>
      <c r="I465"/>
      <c r="J465"/>
      <c r="K465"/>
      <c r="L465"/>
    </row>
    <row r="466" spans="1:12" x14ac:dyDescent="0.25">
      <c r="A466"/>
      <c r="B466"/>
      <c r="C466"/>
      <c r="D466"/>
      <c r="E466"/>
      <c r="F466"/>
      <c r="G466"/>
      <c r="H466"/>
      <c r="I466"/>
      <c r="J466"/>
      <c r="K466"/>
      <c r="L466"/>
    </row>
    <row r="467" spans="1:12" x14ac:dyDescent="0.25">
      <c r="A467"/>
      <c r="B467"/>
      <c r="C467"/>
      <c r="D467"/>
      <c r="E467"/>
      <c r="F467"/>
      <c r="G467"/>
      <c r="H467"/>
      <c r="I467"/>
      <c r="J467"/>
      <c r="K467"/>
      <c r="L467"/>
    </row>
    <row r="468" spans="1:12" x14ac:dyDescent="0.25">
      <c r="A468"/>
      <c r="B468"/>
      <c r="C468"/>
      <c r="D468"/>
      <c r="E468"/>
      <c r="F468"/>
      <c r="G468"/>
      <c r="H468"/>
      <c r="I468"/>
      <c r="J468"/>
      <c r="K468"/>
      <c r="L468"/>
    </row>
    <row r="469" spans="1:12" x14ac:dyDescent="0.25">
      <c r="A469"/>
      <c r="B469"/>
      <c r="C469"/>
      <c r="D469"/>
      <c r="E469"/>
      <c r="F469"/>
      <c r="G469"/>
      <c r="H469"/>
      <c r="I469"/>
      <c r="J469"/>
      <c r="K469"/>
      <c r="L469"/>
    </row>
    <row r="470" spans="1:12" x14ac:dyDescent="0.25">
      <c r="A470"/>
      <c r="B470"/>
      <c r="C470"/>
      <c r="D470"/>
      <c r="E470"/>
      <c r="F470"/>
      <c r="G470"/>
      <c r="H470"/>
      <c r="I470"/>
      <c r="J470"/>
      <c r="K470"/>
      <c r="L470"/>
    </row>
    <row r="471" spans="1:12" x14ac:dyDescent="0.25">
      <c r="A471"/>
      <c r="B471"/>
      <c r="C471"/>
      <c r="D471"/>
      <c r="E471"/>
      <c r="F471"/>
      <c r="G471"/>
      <c r="H471"/>
      <c r="I471"/>
      <c r="J471"/>
      <c r="K471"/>
      <c r="L471"/>
    </row>
    <row r="472" spans="1:12" x14ac:dyDescent="0.25">
      <c r="A472"/>
      <c r="B472"/>
      <c r="C472"/>
      <c r="D472"/>
      <c r="E472"/>
      <c r="F472"/>
      <c r="G472"/>
      <c r="H472"/>
      <c r="I472"/>
      <c r="J472"/>
      <c r="K472"/>
      <c r="L472"/>
    </row>
    <row r="473" spans="1:12" x14ac:dyDescent="0.25">
      <c r="A473"/>
      <c r="B473"/>
      <c r="C473"/>
      <c r="D473"/>
      <c r="E473"/>
      <c r="F473"/>
      <c r="G473"/>
      <c r="H473"/>
      <c r="I473"/>
      <c r="J473"/>
      <c r="K473"/>
      <c r="L473"/>
    </row>
    <row r="474" spans="1:12" x14ac:dyDescent="0.25">
      <c r="A474"/>
      <c r="B474"/>
      <c r="C474"/>
      <c r="D474"/>
      <c r="E474"/>
      <c r="F474"/>
      <c r="G474"/>
      <c r="H474"/>
      <c r="I474"/>
      <c r="J474"/>
      <c r="K474"/>
      <c r="L474"/>
    </row>
    <row r="475" spans="1:12" x14ac:dyDescent="0.25">
      <c r="A475"/>
      <c r="B475"/>
      <c r="C475"/>
      <c r="D475"/>
      <c r="E475"/>
      <c r="F475"/>
      <c r="G475"/>
      <c r="H475"/>
      <c r="I475"/>
      <c r="J475"/>
      <c r="K475"/>
      <c r="L475"/>
    </row>
    <row r="476" spans="1:12" x14ac:dyDescent="0.25">
      <c r="A476"/>
      <c r="B476"/>
      <c r="C476"/>
      <c r="D476"/>
      <c r="E476"/>
      <c r="F476"/>
      <c r="G476"/>
      <c r="H476"/>
      <c r="I476"/>
      <c r="J476"/>
      <c r="K476"/>
      <c r="L476"/>
    </row>
    <row r="477" spans="1:12" x14ac:dyDescent="0.25">
      <c r="A477"/>
      <c r="B477"/>
      <c r="C477"/>
      <c r="D477"/>
      <c r="E477"/>
      <c r="F477"/>
      <c r="G477"/>
      <c r="H477"/>
      <c r="I477"/>
      <c r="J477"/>
      <c r="K477"/>
      <c r="L477"/>
    </row>
    <row r="478" spans="1:12" x14ac:dyDescent="0.25">
      <c r="A478"/>
      <c r="B478"/>
      <c r="C478"/>
      <c r="D478"/>
      <c r="E478"/>
      <c r="F478"/>
      <c r="G478"/>
      <c r="H478"/>
      <c r="I478"/>
      <c r="J478"/>
      <c r="K478"/>
      <c r="L478"/>
    </row>
    <row r="479" spans="1:12" x14ac:dyDescent="0.25">
      <c r="A479"/>
      <c r="B479"/>
      <c r="C479"/>
      <c r="D479"/>
      <c r="E479"/>
      <c r="F479"/>
      <c r="G479"/>
      <c r="H479"/>
      <c r="I479"/>
      <c r="J479"/>
      <c r="K479"/>
      <c r="L479"/>
    </row>
    <row r="480" spans="1:12" x14ac:dyDescent="0.25">
      <c r="A480"/>
      <c r="B480"/>
      <c r="C480"/>
      <c r="D480"/>
      <c r="E480"/>
      <c r="F480"/>
      <c r="G480"/>
      <c r="H480"/>
      <c r="I480"/>
      <c r="J480"/>
      <c r="K480"/>
      <c r="L480"/>
    </row>
    <row r="481" spans="1:12" x14ac:dyDescent="0.25">
      <c r="A481"/>
      <c r="B481"/>
      <c r="C481"/>
      <c r="D481"/>
      <c r="E481"/>
      <c r="F481"/>
      <c r="G481"/>
      <c r="H481"/>
      <c r="I481"/>
      <c r="J481"/>
      <c r="K481"/>
      <c r="L481"/>
    </row>
    <row r="482" spans="1:12" x14ac:dyDescent="0.25">
      <c r="A482"/>
      <c r="B482"/>
      <c r="C482"/>
      <c r="D482"/>
      <c r="E482"/>
      <c r="F482"/>
      <c r="G482"/>
      <c r="H482"/>
      <c r="I482"/>
      <c r="J482"/>
      <c r="K482"/>
      <c r="L482"/>
    </row>
    <row r="483" spans="1:12" x14ac:dyDescent="0.25">
      <c r="A483"/>
      <c r="B483"/>
      <c r="C483"/>
      <c r="D483"/>
      <c r="E483"/>
      <c r="F483"/>
      <c r="G483"/>
      <c r="H483"/>
      <c r="I483"/>
      <c r="J483"/>
      <c r="K483"/>
      <c r="L483"/>
    </row>
    <row r="484" spans="1:12" x14ac:dyDescent="0.25">
      <c r="A484"/>
      <c r="B484"/>
      <c r="C484"/>
      <c r="D484"/>
      <c r="E484"/>
      <c r="F484"/>
      <c r="G484"/>
      <c r="H484"/>
      <c r="I484"/>
      <c r="J484"/>
      <c r="K484"/>
      <c r="L484"/>
    </row>
    <row r="485" spans="1:12" x14ac:dyDescent="0.25">
      <c r="A485"/>
      <c r="B485"/>
      <c r="C485"/>
      <c r="D485"/>
      <c r="E485"/>
      <c r="F485"/>
      <c r="G485"/>
      <c r="H485"/>
      <c r="I485"/>
      <c r="J485"/>
      <c r="K485"/>
      <c r="L485"/>
    </row>
    <row r="486" spans="1:12" x14ac:dyDescent="0.25">
      <c r="A486"/>
      <c r="B486"/>
      <c r="C486"/>
      <c r="D486"/>
      <c r="E486"/>
      <c r="F486"/>
      <c r="G486"/>
      <c r="H486"/>
      <c r="I486"/>
      <c r="J486"/>
      <c r="K486"/>
      <c r="L486"/>
    </row>
    <row r="487" spans="1:12" x14ac:dyDescent="0.25">
      <c r="A487"/>
      <c r="B487"/>
      <c r="C487"/>
      <c r="D487"/>
      <c r="E487"/>
      <c r="F487"/>
      <c r="G487"/>
      <c r="H487"/>
      <c r="I487"/>
      <c r="J487"/>
      <c r="K487"/>
      <c r="L487"/>
    </row>
    <row r="488" spans="1:12" x14ac:dyDescent="0.25">
      <c r="A488"/>
      <c r="B488"/>
      <c r="C488"/>
      <c r="D488"/>
      <c r="E488"/>
      <c r="F488"/>
      <c r="G488"/>
      <c r="H488"/>
      <c r="I488"/>
      <c r="J488"/>
      <c r="K488"/>
      <c r="L488"/>
    </row>
    <row r="489" spans="1:12" x14ac:dyDescent="0.25">
      <c r="A489"/>
      <c r="B489"/>
      <c r="C489"/>
      <c r="D489"/>
      <c r="E489"/>
      <c r="F489"/>
      <c r="G489"/>
      <c r="H489"/>
      <c r="I489"/>
      <c r="J489"/>
      <c r="K489"/>
      <c r="L489"/>
    </row>
    <row r="490" spans="1:12" x14ac:dyDescent="0.25">
      <c r="A490"/>
      <c r="B490"/>
      <c r="C490"/>
      <c r="D490"/>
      <c r="E490"/>
      <c r="F490"/>
      <c r="G490"/>
      <c r="H490"/>
      <c r="I490"/>
      <c r="J490"/>
      <c r="K490"/>
      <c r="L490"/>
    </row>
    <row r="491" spans="1:12" x14ac:dyDescent="0.25">
      <c r="A491"/>
      <c r="B491"/>
      <c r="C491"/>
      <c r="D491"/>
      <c r="E491"/>
      <c r="F491"/>
      <c r="G491"/>
      <c r="H491"/>
      <c r="I491"/>
      <c r="J491"/>
      <c r="K491"/>
      <c r="L491"/>
    </row>
    <row r="492" spans="1:12" x14ac:dyDescent="0.25">
      <c r="A492"/>
      <c r="B492"/>
      <c r="C492"/>
      <c r="D492"/>
      <c r="E492"/>
      <c r="F492"/>
      <c r="G492"/>
      <c r="H492"/>
      <c r="I492"/>
      <c r="J492"/>
      <c r="K492"/>
      <c r="L492"/>
    </row>
    <row r="493" spans="1:12" x14ac:dyDescent="0.25">
      <c r="A493"/>
      <c r="B493"/>
      <c r="C493"/>
      <c r="D493"/>
      <c r="E493"/>
      <c r="F493"/>
      <c r="G493"/>
      <c r="H493"/>
      <c r="I493"/>
      <c r="J493"/>
      <c r="K493"/>
      <c r="L493"/>
    </row>
    <row r="494" spans="1:12" x14ac:dyDescent="0.25">
      <c r="A494"/>
      <c r="B494"/>
      <c r="C494"/>
      <c r="D494"/>
      <c r="E494"/>
      <c r="F494"/>
      <c r="G494"/>
      <c r="H494"/>
      <c r="I494"/>
      <c r="J494"/>
      <c r="K494"/>
      <c r="L494"/>
    </row>
    <row r="495" spans="1:12" x14ac:dyDescent="0.25">
      <c r="A495"/>
      <c r="B495"/>
      <c r="C495"/>
      <c r="D495"/>
      <c r="E495"/>
      <c r="F495"/>
      <c r="G495"/>
      <c r="H495"/>
      <c r="I495"/>
      <c r="J495"/>
      <c r="K495"/>
      <c r="L495"/>
    </row>
    <row r="496" spans="1:12" x14ac:dyDescent="0.25">
      <c r="A496"/>
      <c r="B496"/>
      <c r="C496"/>
      <c r="D496"/>
      <c r="E496"/>
      <c r="F496"/>
      <c r="G496"/>
      <c r="H496"/>
      <c r="I496"/>
      <c r="J496"/>
      <c r="K496"/>
      <c r="L496"/>
    </row>
    <row r="497" spans="1:12" x14ac:dyDescent="0.25">
      <c r="A497"/>
      <c r="B497"/>
      <c r="C497"/>
      <c r="D497"/>
      <c r="E497"/>
      <c r="F497"/>
      <c r="G497"/>
      <c r="H497"/>
      <c r="I497"/>
      <c r="J497"/>
      <c r="K497"/>
      <c r="L497"/>
    </row>
    <row r="498" spans="1:12" x14ac:dyDescent="0.25">
      <c r="A498"/>
      <c r="B498"/>
      <c r="C498"/>
      <c r="D498"/>
      <c r="E498"/>
      <c r="F498"/>
      <c r="G498"/>
      <c r="H498"/>
      <c r="I498"/>
      <c r="J498"/>
      <c r="K498"/>
      <c r="L498"/>
    </row>
    <row r="499" spans="1:12" x14ac:dyDescent="0.25">
      <c r="A499"/>
      <c r="B499"/>
      <c r="C499"/>
      <c r="D499"/>
      <c r="E499"/>
      <c r="F499"/>
      <c r="G499"/>
      <c r="H499"/>
      <c r="I499"/>
      <c r="J499"/>
      <c r="K499"/>
      <c r="L499"/>
    </row>
    <row r="500" spans="1:12" x14ac:dyDescent="0.25">
      <c r="A500"/>
      <c r="B500"/>
      <c r="C500"/>
      <c r="D500"/>
      <c r="E500"/>
      <c r="F500"/>
      <c r="G500"/>
      <c r="H500"/>
      <c r="I500"/>
      <c r="J500"/>
      <c r="K500"/>
      <c r="L500"/>
    </row>
    <row r="501" spans="1:12" x14ac:dyDescent="0.25">
      <c r="A501"/>
      <c r="B501"/>
      <c r="C501"/>
      <c r="D501"/>
      <c r="E501"/>
      <c r="F501"/>
      <c r="G501"/>
      <c r="H501"/>
      <c r="I501"/>
      <c r="J501"/>
      <c r="K501"/>
      <c r="L501"/>
    </row>
    <row r="502" spans="1:12" x14ac:dyDescent="0.25">
      <c r="A502"/>
      <c r="B502"/>
      <c r="C502"/>
      <c r="D502"/>
      <c r="E502"/>
      <c r="F502"/>
      <c r="G502"/>
      <c r="H502"/>
      <c r="I502"/>
      <c r="J502"/>
      <c r="K502"/>
      <c r="L502"/>
    </row>
    <row r="503" spans="1:12" x14ac:dyDescent="0.25">
      <c r="A503"/>
      <c r="B503"/>
      <c r="C503"/>
      <c r="D503"/>
      <c r="E503"/>
      <c r="F503"/>
      <c r="G503"/>
      <c r="H503"/>
      <c r="I503"/>
      <c r="J503"/>
      <c r="K503"/>
      <c r="L503"/>
    </row>
    <row r="504" spans="1:12" x14ac:dyDescent="0.25">
      <c r="A504"/>
      <c r="B504"/>
      <c r="C504"/>
      <c r="D504"/>
      <c r="E504"/>
      <c r="F504"/>
      <c r="G504"/>
      <c r="H504"/>
      <c r="I504"/>
      <c r="J504"/>
      <c r="K504"/>
      <c r="L504"/>
    </row>
    <row r="505" spans="1:12" x14ac:dyDescent="0.25">
      <c r="A505"/>
      <c r="B505"/>
      <c r="C505"/>
      <c r="D505"/>
      <c r="E505"/>
      <c r="F505"/>
      <c r="G505"/>
      <c r="H505"/>
      <c r="I505"/>
      <c r="J505"/>
      <c r="K505"/>
      <c r="L505"/>
    </row>
    <row r="506" spans="1:12" x14ac:dyDescent="0.25">
      <c r="A506"/>
      <c r="B506"/>
      <c r="C506"/>
      <c r="D506"/>
      <c r="E506"/>
      <c r="F506"/>
      <c r="G506"/>
      <c r="H506"/>
      <c r="I506"/>
      <c r="J506"/>
      <c r="K506"/>
      <c r="L506"/>
    </row>
    <row r="507" spans="1:12" x14ac:dyDescent="0.25">
      <c r="A507"/>
      <c r="B507"/>
      <c r="C507"/>
      <c r="D507"/>
      <c r="E507"/>
      <c r="F507"/>
      <c r="G507"/>
      <c r="H507"/>
      <c r="I507"/>
      <c r="J507"/>
      <c r="K507"/>
      <c r="L507"/>
    </row>
    <row r="508" spans="1:12" x14ac:dyDescent="0.25">
      <c r="A508"/>
      <c r="B508"/>
      <c r="C508"/>
      <c r="D508"/>
      <c r="E508"/>
      <c r="F508"/>
      <c r="G508"/>
      <c r="H508"/>
      <c r="I508"/>
      <c r="J508"/>
      <c r="K508"/>
      <c r="L508"/>
    </row>
    <row r="509" spans="1:12" x14ac:dyDescent="0.25">
      <c r="A509"/>
      <c r="B509"/>
      <c r="C509"/>
      <c r="D509"/>
      <c r="E509"/>
      <c r="F509"/>
      <c r="G509"/>
      <c r="H509"/>
      <c r="I509"/>
      <c r="J509"/>
      <c r="K509"/>
      <c r="L509"/>
    </row>
    <row r="510" spans="1:12" x14ac:dyDescent="0.25">
      <c r="A510"/>
      <c r="B510"/>
      <c r="C510"/>
      <c r="D510"/>
      <c r="E510"/>
      <c r="F510"/>
      <c r="G510"/>
      <c r="H510"/>
      <c r="I510"/>
      <c r="J510"/>
      <c r="K510"/>
      <c r="L510"/>
    </row>
    <row r="511" spans="1:12" x14ac:dyDescent="0.25">
      <c r="A511"/>
      <c r="B511"/>
      <c r="C511"/>
      <c r="D511"/>
      <c r="E511"/>
      <c r="F511"/>
      <c r="G511"/>
      <c r="H511"/>
      <c r="I511"/>
      <c r="J511"/>
      <c r="K511"/>
      <c r="L511"/>
    </row>
    <row r="512" spans="1:12" x14ac:dyDescent="0.25">
      <c r="A512"/>
      <c r="B512"/>
      <c r="C512"/>
      <c r="D512"/>
      <c r="E512"/>
      <c r="F512"/>
      <c r="G512"/>
      <c r="H512"/>
      <c r="I512"/>
      <c r="J512"/>
      <c r="K512"/>
      <c r="L512"/>
    </row>
    <row r="513" spans="1:12" x14ac:dyDescent="0.25">
      <c r="A513"/>
      <c r="B513"/>
      <c r="C513"/>
      <c r="D513"/>
      <c r="E513"/>
      <c r="F513"/>
      <c r="G513"/>
      <c r="H513"/>
      <c r="I513"/>
      <c r="J513"/>
      <c r="K513"/>
      <c r="L513"/>
    </row>
    <row r="514" spans="1:12" x14ac:dyDescent="0.25">
      <c r="A514"/>
      <c r="B514"/>
      <c r="C514"/>
      <c r="D514"/>
      <c r="E514"/>
      <c r="F514"/>
      <c r="G514"/>
      <c r="H514"/>
      <c r="I514"/>
      <c r="J514"/>
      <c r="K514"/>
      <c r="L514"/>
    </row>
    <row r="515" spans="1:12" x14ac:dyDescent="0.25">
      <c r="A515"/>
      <c r="B515"/>
      <c r="C515"/>
      <c r="D515"/>
      <c r="E515"/>
      <c r="F515"/>
      <c r="G515"/>
      <c r="H515"/>
      <c r="I515"/>
      <c r="J515"/>
      <c r="K515"/>
      <c r="L515"/>
    </row>
    <row r="516" spans="1:12" x14ac:dyDescent="0.25">
      <c r="A516"/>
      <c r="B516"/>
      <c r="C516"/>
      <c r="D516"/>
      <c r="E516"/>
      <c r="F516"/>
      <c r="G516"/>
      <c r="H516"/>
      <c r="I516"/>
      <c r="J516"/>
      <c r="K516"/>
      <c r="L516"/>
    </row>
    <row r="517" spans="1:12" x14ac:dyDescent="0.25">
      <c r="A517"/>
      <c r="B517"/>
      <c r="C517"/>
      <c r="D517"/>
      <c r="E517"/>
      <c r="F517"/>
      <c r="G517"/>
      <c r="H517"/>
      <c r="I517"/>
      <c r="J517"/>
      <c r="K517"/>
      <c r="L517"/>
    </row>
    <row r="518" spans="1:12" x14ac:dyDescent="0.25">
      <c r="A518"/>
      <c r="B518"/>
      <c r="C518"/>
      <c r="D518"/>
      <c r="E518"/>
      <c r="F518"/>
      <c r="G518"/>
      <c r="H518"/>
      <c r="I518"/>
      <c r="J518"/>
      <c r="K518"/>
      <c r="L518"/>
    </row>
    <row r="519" spans="1:12" x14ac:dyDescent="0.25">
      <c r="A519"/>
      <c r="B519"/>
      <c r="C519"/>
      <c r="D519"/>
      <c r="E519"/>
      <c r="F519"/>
      <c r="G519"/>
      <c r="H519"/>
      <c r="I519"/>
      <c r="J519"/>
      <c r="K519"/>
      <c r="L519"/>
    </row>
    <row r="520" spans="1:12" x14ac:dyDescent="0.25">
      <c r="A520"/>
      <c r="B520"/>
      <c r="C520"/>
      <c r="D520"/>
      <c r="E520"/>
      <c r="F520"/>
      <c r="G520"/>
      <c r="H520"/>
      <c r="I520"/>
      <c r="J520"/>
      <c r="K520"/>
      <c r="L520"/>
    </row>
    <row r="521" spans="1:12" x14ac:dyDescent="0.25">
      <c r="A521"/>
      <c r="B521"/>
      <c r="C521"/>
      <c r="D521"/>
      <c r="E521"/>
      <c r="F521"/>
      <c r="G521"/>
      <c r="H521"/>
      <c r="I521"/>
      <c r="J521"/>
      <c r="K521"/>
      <c r="L521"/>
    </row>
    <row r="522" spans="1:12" x14ac:dyDescent="0.25">
      <c r="A522"/>
      <c r="B522"/>
      <c r="C522"/>
      <c r="D522"/>
      <c r="E522"/>
      <c r="F522"/>
      <c r="G522"/>
      <c r="H522"/>
      <c r="I522"/>
      <c r="J522"/>
      <c r="K522"/>
      <c r="L522"/>
    </row>
    <row r="523" spans="1:12" x14ac:dyDescent="0.25">
      <c r="A523"/>
      <c r="B523"/>
      <c r="C523"/>
      <c r="D523"/>
      <c r="E523"/>
      <c r="F523"/>
      <c r="G523"/>
      <c r="H523"/>
      <c r="I523"/>
      <c r="J523"/>
      <c r="K523"/>
      <c r="L523"/>
    </row>
    <row r="524" spans="1:12" x14ac:dyDescent="0.25">
      <c r="A524"/>
      <c r="B524"/>
      <c r="C524"/>
      <c r="D524"/>
      <c r="E524"/>
      <c r="F524"/>
      <c r="G524"/>
      <c r="H524"/>
      <c r="I524"/>
      <c r="J524"/>
      <c r="K524"/>
      <c r="L524"/>
    </row>
    <row r="525" spans="1:12" x14ac:dyDescent="0.25">
      <c r="A525"/>
      <c r="B525"/>
      <c r="C525"/>
      <c r="D525"/>
      <c r="E525"/>
      <c r="F525"/>
      <c r="G525"/>
      <c r="H525"/>
      <c r="I525"/>
      <c r="J525"/>
      <c r="K525"/>
      <c r="L525"/>
    </row>
    <row r="526" spans="1:12" x14ac:dyDescent="0.25">
      <c r="A526"/>
      <c r="B526"/>
      <c r="C526"/>
      <c r="D526"/>
      <c r="E526"/>
      <c r="F526"/>
      <c r="G526"/>
      <c r="H526"/>
      <c r="I526"/>
      <c r="J526"/>
      <c r="K526"/>
      <c r="L526"/>
    </row>
    <row r="527" spans="1:12" x14ac:dyDescent="0.25">
      <c r="A527"/>
      <c r="B527"/>
      <c r="C527"/>
      <c r="D527"/>
      <c r="E527"/>
      <c r="F527"/>
      <c r="G527"/>
      <c r="H527"/>
      <c r="I527"/>
      <c r="J527"/>
      <c r="K527"/>
      <c r="L527"/>
    </row>
    <row r="528" spans="1:12" x14ac:dyDescent="0.25">
      <c r="A528"/>
      <c r="B528"/>
      <c r="C528"/>
      <c r="D528"/>
      <c r="E528"/>
      <c r="F528"/>
      <c r="G528"/>
      <c r="H528"/>
      <c r="I528"/>
      <c r="J528"/>
      <c r="K528"/>
      <c r="L528"/>
    </row>
    <row r="529" spans="1:12" x14ac:dyDescent="0.25">
      <c r="A529"/>
      <c r="B529"/>
      <c r="C529"/>
      <c r="D529"/>
      <c r="E529"/>
      <c r="F529"/>
      <c r="G529"/>
      <c r="H529"/>
      <c r="I529"/>
      <c r="J529"/>
      <c r="K529"/>
      <c r="L529"/>
    </row>
    <row r="530" spans="1:12" x14ac:dyDescent="0.25">
      <c r="A530"/>
      <c r="B530"/>
      <c r="C530"/>
      <c r="D530"/>
      <c r="E530"/>
      <c r="F530"/>
      <c r="G530"/>
      <c r="H530"/>
      <c r="I530"/>
      <c r="J530"/>
      <c r="K530"/>
      <c r="L530"/>
    </row>
    <row r="531" spans="1:12" x14ac:dyDescent="0.25">
      <c r="A531"/>
      <c r="B531"/>
      <c r="C531"/>
      <c r="D531"/>
      <c r="E531"/>
      <c r="F531"/>
      <c r="G531"/>
      <c r="H531"/>
      <c r="I531"/>
      <c r="J531"/>
      <c r="K531"/>
      <c r="L531"/>
    </row>
    <row r="532" spans="1:12" x14ac:dyDescent="0.25">
      <c r="A532"/>
      <c r="B532"/>
      <c r="C532"/>
      <c r="D532"/>
      <c r="E532"/>
      <c r="F532"/>
      <c r="G532"/>
      <c r="H532"/>
      <c r="I532"/>
      <c r="J532"/>
      <c r="K532"/>
      <c r="L532"/>
    </row>
    <row r="533" spans="1:12" x14ac:dyDescent="0.25">
      <c r="A533"/>
      <c r="B533"/>
      <c r="C533"/>
      <c r="D533"/>
      <c r="E533"/>
      <c r="F533"/>
      <c r="G533"/>
      <c r="H533"/>
      <c r="I533"/>
      <c r="J533"/>
      <c r="K533"/>
      <c r="L533"/>
    </row>
    <row r="534" spans="1:12" x14ac:dyDescent="0.25">
      <c r="A534"/>
      <c r="B534"/>
      <c r="C534"/>
      <c r="D534"/>
      <c r="E534"/>
      <c r="F534"/>
      <c r="G534"/>
      <c r="H534"/>
      <c r="I534"/>
      <c r="J534"/>
      <c r="K534"/>
      <c r="L534"/>
    </row>
    <row r="535" spans="1:12" x14ac:dyDescent="0.25">
      <c r="A535"/>
      <c r="B535"/>
      <c r="C535"/>
      <c r="D535"/>
      <c r="E535"/>
      <c r="F535"/>
      <c r="G535"/>
      <c r="H535"/>
      <c r="I535"/>
      <c r="J535"/>
      <c r="K535"/>
      <c r="L535"/>
    </row>
    <row r="536" spans="1:12" x14ac:dyDescent="0.25">
      <c r="A536"/>
      <c r="B536"/>
      <c r="C536"/>
      <c r="D536"/>
      <c r="E536"/>
      <c r="F536"/>
      <c r="G536"/>
      <c r="H536"/>
      <c r="I536"/>
      <c r="J536"/>
      <c r="K536"/>
      <c r="L536"/>
    </row>
    <row r="537" spans="1:12" x14ac:dyDescent="0.25">
      <c r="A537"/>
      <c r="B537"/>
      <c r="C537"/>
      <c r="D537"/>
      <c r="E537"/>
      <c r="F537"/>
      <c r="G537"/>
      <c r="H537"/>
      <c r="I537"/>
      <c r="J537"/>
      <c r="K537"/>
      <c r="L537"/>
    </row>
    <row r="538" spans="1:12" x14ac:dyDescent="0.25">
      <c r="A538"/>
      <c r="B538"/>
      <c r="C538"/>
      <c r="D538"/>
      <c r="E538"/>
      <c r="F538"/>
      <c r="G538"/>
      <c r="H538"/>
      <c r="I538"/>
      <c r="J538"/>
      <c r="K538"/>
      <c r="L538"/>
    </row>
    <row r="539" spans="1:12" x14ac:dyDescent="0.25">
      <c r="A539"/>
      <c r="B539"/>
      <c r="C539"/>
      <c r="D539"/>
      <c r="E539"/>
      <c r="F539"/>
      <c r="G539"/>
      <c r="H539"/>
      <c r="I539"/>
      <c r="J539"/>
      <c r="K539"/>
      <c r="L539"/>
    </row>
    <row r="540" spans="1:12" x14ac:dyDescent="0.25">
      <c r="A540"/>
      <c r="B540"/>
      <c r="C540"/>
      <c r="D540"/>
      <c r="E540"/>
      <c r="F540"/>
      <c r="G540"/>
      <c r="H540"/>
      <c r="I540"/>
      <c r="J540"/>
      <c r="K540"/>
      <c r="L540"/>
    </row>
    <row r="541" spans="1:12" x14ac:dyDescent="0.25">
      <c r="A541"/>
      <c r="B541"/>
      <c r="C541"/>
      <c r="D541"/>
      <c r="E541"/>
      <c r="F541"/>
      <c r="G541"/>
      <c r="H541"/>
      <c r="I541"/>
      <c r="J541"/>
      <c r="K541"/>
      <c r="L541"/>
    </row>
    <row r="542" spans="1:12" x14ac:dyDescent="0.25">
      <c r="A542"/>
      <c r="B542"/>
      <c r="C542"/>
      <c r="D542"/>
      <c r="E542"/>
      <c r="F542"/>
      <c r="G542"/>
      <c r="H542"/>
      <c r="I542"/>
      <c r="J542"/>
      <c r="K542"/>
      <c r="L542"/>
    </row>
    <row r="543" spans="1:12" x14ac:dyDescent="0.25">
      <c r="A543"/>
      <c r="B543"/>
      <c r="C543"/>
      <c r="D543"/>
      <c r="E543"/>
      <c r="F543"/>
      <c r="G543"/>
      <c r="H543"/>
      <c r="I543"/>
      <c r="J543"/>
      <c r="K543"/>
      <c r="L543"/>
    </row>
    <row r="544" spans="1:12" x14ac:dyDescent="0.25">
      <c r="A544"/>
      <c r="B544"/>
      <c r="C544"/>
      <c r="D544"/>
      <c r="E544"/>
      <c r="F544"/>
      <c r="G544"/>
      <c r="H544"/>
      <c r="I544"/>
      <c r="J544"/>
      <c r="K544"/>
      <c r="L544"/>
    </row>
    <row r="545" spans="1:12" x14ac:dyDescent="0.25">
      <c r="A545"/>
      <c r="B545"/>
      <c r="C545"/>
      <c r="D545"/>
      <c r="E545"/>
      <c r="F545"/>
      <c r="G545"/>
      <c r="H545"/>
      <c r="I545"/>
      <c r="J545"/>
      <c r="K545"/>
      <c r="L545"/>
    </row>
    <row r="546" spans="1:12" x14ac:dyDescent="0.25">
      <c r="A546"/>
      <c r="B546"/>
      <c r="C546"/>
      <c r="D546"/>
      <c r="E546"/>
      <c r="F546"/>
      <c r="G546"/>
      <c r="H546"/>
      <c r="I546"/>
      <c r="J546"/>
      <c r="K546"/>
      <c r="L546"/>
    </row>
    <row r="547" spans="1:12" x14ac:dyDescent="0.25">
      <c r="A547"/>
      <c r="B547"/>
      <c r="C547"/>
      <c r="D547"/>
      <c r="E547"/>
      <c r="F547"/>
      <c r="G547"/>
      <c r="H547"/>
      <c r="I547"/>
      <c r="J547"/>
      <c r="K547"/>
      <c r="L547"/>
    </row>
    <row r="548" spans="1:12" x14ac:dyDescent="0.25">
      <c r="A548"/>
      <c r="B548"/>
      <c r="C548"/>
      <c r="D548"/>
      <c r="E548"/>
      <c r="F548"/>
      <c r="G548"/>
      <c r="H548"/>
      <c r="I548"/>
      <c r="J548"/>
      <c r="K548"/>
      <c r="L548"/>
    </row>
    <row r="549" spans="1:12" x14ac:dyDescent="0.25">
      <c r="A549"/>
      <c r="B549"/>
      <c r="C549"/>
      <c r="D549"/>
      <c r="E549"/>
      <c r="F549"/>
      <c r="G549"/>
      <c r="H549"/>
      <c r="I549"/>
      <c r="J549"/>
      <c r="K549"/>
      <c r="L549"/>
    </row>
    <row r="550" spans="1:12" x14ac:dyDescent="0.25">
      <c r="A550"/>
      <c r="B550"/>
      <c r="C550"/>
      <c r="D550"/>
      <c r="E550"/>
      <c r="F550"/>
      <c r="G550"/>
      <c r="H550"/>
      <c r="I550"/>
      <c r="J550"/>
      <c r="K550"/>
      <c r="L550"/>
    </row>
    <row r="551" spans="1:12" x14ac:dyDescent="0.25">
      <c r="A551"/>
      <c r="B551"/>
      <c r="C551"/>
      <c r="D551"/>
      <c r="E551"/>
      <c r="F551"/>
      <c r="G551"/>
      <c r="H551"/>
      <c r="I551"/>
      <c r="J551"/>
      <c r="K551"/>
      <c r="L551"/>
    </row>
    <row r="552" spans="1:12" x14ac:dyDescent="0.25">
      <c r="A552"/>
      <c r="B552"/>
      <c r="C552"/>
      <c r="D552"/>
      <c r="E552"/>
      <c r="F552"/>
      <c r="G552"/>
      <c r="H552"/>
      <c r="I552"/>
      <c r="J552"/>
      <c r="K552"/>
      <c r="L552"/>
    </row>
    <row r="553" spans="1:12" x14ac:dyDescent="0.25">
      <c r="A553"/>
      <c r="B553"/>
      <c r="C553"/>
      <c r="D553"/>
      <c r="E553"/>
      <c r="F553"/>
      <c r="G553"/>
      <c r="H553"/>
      <c r="I553"/>
      <c r="J553"/>
      <c r="K553"/>
      <c r="L553"/>
    </row>
    <row r="554" spans="1:12" x14ac:dyDescent="0.25">
      <c r="A554"/>
      <c r="B554"/>
      <c r="C554"/>
      <c r="D554"/>
      <c r="E554"/>
      <c r="F554"/>
      <c r="G554"/>
      <c r="H554"/>
      <c r="I554"/>
      <c r="J554"/>
      <c r="K554"/>
      <c r="L554"/>
    </row>
    <row r="555" spans="1:12" x14ac:dyDescent="0.25">
      <c r="A555"/>
      <c r="B555"/>
      <c r="C555"/>
      <c r="D555"/>
      <c r="E555"/>
      <c r="F555"/>
      <c r="G555"/>
      <c r="H555"/>
      <c r="I555"/>
      <c r="J555"/>
      <c r="K555"/>
      <c r="L555"/>
    </row>
    <row r="556" spans="1:12" x14ac:dyDescent="0.25">
      <c r="A556"/>
      <c r="B556"/>
      <c r="C556"/>
      <c r="D556"/>
      <c r="E556"/>
      <c r="F556"/>
      <c r="G556"/>
      <c r="H556"/>
      <c r="I556"/>
      <c r="J556"/>
      <c r="K556"/>
      <c r="L556"/>
    </row>
    <row r="557" spans="1:12" x14ac:dyDescent="0.25">
      <c r="A557"/>
      <c r="B557"/>
      <c r="C557"/>
      <c r="D557"/>
      <c r="E557"/>
      <c r="F557"/>
      <c r="G557"/>
      <c r="H557"/>
      <c r="I557"/>
      <c r="J557"/>
      <c r="K557"/>
      <c r="L557"/>
    </row>
    <row r="558" spans="1:12" x14ac:dyDescent="0.25">
      <c r="A558"/>
      <c r="B558"/>
      <c r="C558"/>
      <c r="D558"/>
      <c r="E558"/>
      <c r="F558"/>
      <c r="G558"/>
      <c r="H558"/>
      <c r="I558"/>
      <c r="J558"/>
      <c r="K558"/>
      <c r="L558"/>
    </row>
    <row r="559" spans="1:12" x14ac:dyDescent="0.25">
      <c r="A559"/>
      <c r="B559"/>
      <c r="C559"/>
      <c r="D559"/>
      <c r="E559"/>
      <c r="F559"/>
      <c r="G559"/>
      <c r="H559"/>
      <c r="I559"/>
      <c r="J559"/>
      <c r="K559"/>
      <c r="L559"/>
    </row>
    <row r="560" spans="1:12" x14ac:dyDescent="0.25">
      <c r="A560"/>
      <c r="B560"/>
      <c r="C560"/>
      <c r="D560"/>
      <c r="E560"/>
      <c r="F560"/>
      <c r="G560"/>
      <c r="H560"/>
      <c r="I560"/>
      <c r="J560"/>
      <c r="K560"/>
      <c r="L560"/>
    </row>
    <row r="561" spans="1:12" x14ac:dyDescent="0.25">
      <c r="A561"/>
      <c r="B561"/>
      <c r="C561"/>
      <c r="D561"/>
      <c r="E561"/>
      <c r="F561"/>
      <c r="G561"/>
      <c r="H561"/>
      <c r="I561"/>
      <c r="J561"/>
      <c r="K561"/>
      <c r="L561"/>
    </row>
    <row r="562" spans="1:12" x14ac:dyDescent="0.25">
      <c r="A562"/>
      <c r="B562"/>
      <c r="C562"/>
      <c r="D562"/>
      <c r="E562"/>
      <c r="F562"/>
      <c r="G562"/>
      <c r="H562"/>
      <c r="I562"/>
      <c r="J562"/>
      <c r="K562"/>
      <c r="L562"/>
    </row>
    <row r="563" spans="1:12" x14ac:dyDescent="0.25">
      <c r="A563"/>
      <c r="B563"/>
      <c r="C563"/>
      <c r="D563"/>
      <c r="E563"/>
      <c r="F563"/>
      <c r="G563"/>
      <c r="H563"/>
      <c r="I563"/>
      <c r="J563"/>
      <c r="K563"/>
      <c r="L563"/>
    </row>
    <row r="564" spans="1:12" x14ac:dyDescent="0.25">
      <c r="A564"/>
      <c r="B564"/>
      <c r="C564"/>
      <c r="D564"/>
      <c r="E564"/>
      <c r="F564"/>
      <c r="G564"/>
      <c r="H564"/>
      <c r="I564"/>
      <c r="J564"/>
      <c r="K564"/>
      <c r="L564"/>
    </row>
    <row r="565" spans="1:12" x14ac:dyDescent="0.25">
      <c r="A565"/>
      <c r="B565"/>
      <c r="C565"/>
      <c r="D565"/>
      <c r="E565"/>
      <c r="F565"/>
      <c r="G565"/>
      <c r="H565"/>
      <c r="I565"/>
      <c r="J565"/>
      <c r="K565"/>
      <c r="L565"/>
    </row>
    <row r="566" spans="1:12" x14ac:dyDescent="0.25">
      <c r="A566"/>
      <c r="B566"/>
      <c r="C566"/>
      <c r="D566"/>
      <c r="E566"/>
      <c r="F566"/>
      <c r="G566"/>
      <c r="H566"/>
      <c r="I566"/>
      <c r="J566"/>
      <c r="K566"/>
      <c r="L566"/>
    </row>
    <row r="567" spans="1:12" x14ac:dyDescent="0.25">
      <c r="A567"/>
      <c r="B567"/>
      <c r="C567"/>
      <c r="D567"/>
      <c r="E567"/>
      <c r="F567"/>
      <c r="G567"/>
      <c r="H567"/>
      <c r="I567"/>
      <c r="J567"/>
      <c r="K567"/>
      <c r="L567"/>
    </row>
    <row r="568" spans="1:12" x14ac:dyDescent="0.25">
      <c r="A568"/>
      <c r="B568"/>
      <c r="C568"/>
      <c r="D568"/>
      <c r="E568"/>
      <c r="F568"/>
      <c r="G568"/>
      <c r="H568"/>
      <c r="I568"/>
      <c r="J568"/>
      <c r="K568"/>
      <c r="L568"/>
    </row>
    <row r="569" spans="1:12" x14ac:dyDescent="0.25">
      <c r="A569"/>
      <c r="B569"/>
      <c r="C569"/>
      <c r="D569"/>
      <c r="E569"/>
      <c r="F569"/>
      <c r="G569"/>
      <c r="H569"/>
      <c r="I569"/>
      <c r="J569"/>
      <c r="K569"/>
      <c r="L569"/>
    </row>
    <row r="570" spans="1:12" x14ac:dyDescent="0.25">
      <c r="A570"/>
      <c r="B570"/>
      <c r="C570"/>
      <c r="D570"/>
      <c r="E570"/>
      <c r="F570"/>
      <c r="G570"/>
      <c r="H570"/>
      <c r="I570"/>
      <c r="J570"/>
      <c r="K570"/>
      <c r="L570"/>
    </row>
    <row r="571" spans="1:12" x14ac:dyDescent="0.25">
      <c r="A571"/>
      <c r="B571"/>
      <c r="C571"/>
      <c r="D571"/>
      <c r="E571"/>
      <c r="F571"/>
      <c r="G571"/>
      <c r="H571"/>
      <c r="I571"/>
      <c r="J571"/>
      <c r="K571"/>
      <c r="L571"/>
    </row>
    <row r="572" spans="1:12" x14ac:dyDescent="0.25">
      <c r="A572"/>
      <c r="B572"/>
      <c r="C572"/>
      <c r="D572"/>
      <c r="E572"/>
      <c r="F572"/>
      <c r="G572"/>
      <c r="H572"/>
      <c r="I572"/>
      <c r="J572"/>
      <c r="K572"/>
      <c r="L572"/>
    </row>
    <row r="573" spans="1:12" x14ac:dyDescent="0.25">
      <c r="A573"/>
      <c r="B573"/>
      <c r="C573"/>
      <c r="D573"/>
      <c r="E573"/>
      <c r="F573"/>
      <c r="G573"/>
      <c r="H573"/>
      <c r="I573"/>
      <c r="J573"/>
      <c r="K573"/>
      <c r="L573"/>
    </row>
    <row r="574" spans="1:12" x14ac:dyDescent="0.25">
      <c r="A574"/>
      <c r="B574"/>
      <c r="C574"/>
      <c r="D574"/>
      <c r="E574"/>
      <c r="F574"/>
      <c r="G574"/>
      <c r="H574"/>
      <c r="I574"/>
      <c r="J574"/>
      <c r="K574"/>
      <c r="L574"/>
    </row>
    <row r="575" spans="1:12" x14ac:dyDescent="0.25">
      <c r="A575"/>
      <c r="B575"/>
      <c r="C575"/>
      <c r="D575"/>
      <c r="E575"/>
      <c r="F575"/>
      <c r="G575"/>
      <c r="H575"/>
      <c r="I575"/>
      <c r="J575"/>
      <c r="K575"/>
      <c r="L575"/>
    </row>
    <row r="576" spans="1:12" x14ac:dyDescent="0.25">
      <c r="A576"/>
      <c r="B576"/>
      <c r="C576"/>
      <c r="D576"/>
      <c r="E576"/>
      <c r="F576"/>
      <c r="G576"/>
      <c r="H576"/>
      <c r="I576"/>
      <c r="J576"/>
      <c r="K576"/>
      <c r="L576"/>
    </row>
    <row r="577" spans="1:12" x14ac:dyDescent="0.25">
      <c r="A577"/>
      <c r="B577"/>
      <c r="C577"/>
      <c r="D577"/>
      <c r="E577"/>
      <c r="F577"/>
      <c r="G577"/>
      <c r="H577"/>
      <c r="I577"/>
      <c r="J577"/>
      <c r="K577"/>
      <c r="L577"/>
    </row>
    <row r="578" spans="1:12" x14ac:dyDescent="0.25">
      <c r="A578"/>
      <c r="B578"/>
      <c r="C578"/>
      <c r="D578"/>
      <c r="E578"/>
      <c r="F578"/>
      <c r="G578"/>
      <c r="H578"/>
      <c r="I578"/>
      <c r="J578"/>
      <c r="K578"/>
      <c r="L578"/>
    </row>
    <row r="579" spans="1:12" x14ac:dyDescent="0.25">
      <c r="A579"/>
      <c r="B579"/>
      <c r="C579"/>
      <c r="D579"/>
      <c r="E579"/>
      <c r="F579"/>
      <c r="G579"/>
      <c r="H579"/>
      <c r="I579"/>
      <c r="J579"/>
      <c r="K579"/>
      <c r="L579"/>
    </row>
    <row r="580" spans="1:12" x14ac:dyDescent="0.25">
      <c r="A580"/>
      <c r="B580"/>
      <c r="C580"/>
      <c r="D580"/>
      <c r="E580"/>
      <c r="F580"/>
      <c r="G580"/>
      <c r="H580"/>
      <c r="I580"/>
      <c r="J580"/>
      <c r="K580"/>
      <c r="L580"/>
    </row>
    <row r="581" spans="1:12" x14ac:dyDescent="0.25">
      <c r="A581"/>
      <c r="B581"/>
      <c r="C581"/>
      <c r="D581"/>
      <c r="E581"/>
      <c r="F581"/>
      <c r="G581"/>
      <c r="H581"/>
      <c r="I581"/>
      <c r="J581"/>
      <c r="K581"/>
      <c r="L581"/>
    </row>
    <row r="582" spans="1:12" x14ac:dyDescent="0.25">
      <c r="A582"/>
      <c r="B582"/>
      <c r="C582"/>
      <c r="D582"/>
      <c r="E582"/>
      <c r="F582"/>
      <c r="G582"/>
      <c r="H582"/>
      <c r="I582"/>
      <c r="J582"/>
      <c r="K582"/>
      <c r="L582"/>
    </row>
    <row r="583" spans="1:12" x14ac:dyDescent="0.25">
      <c r="A583"/>
      <c r="B583"/>
      <c r="C583"/>
      <c r="D583"/>
      <c r="E583"/>
      <c r="F583"/>
      <c r="G583"/>
      <c r="H583"/>
      <c r="I583"/>
      <c r="J583"/>
      <c r="K583"/>
      <c r="L583"/>
    </row>
    <row r="584" spans="1:12" x14ac:dyDescent="0.25">
      <c r="A584"/>
      <c r="B584"/>
      <c r="C584"/>
      <c r="D584"/>
      <c r="E584"/>
      <c r="F584"/>
      <c r="G584"/>
      <c r="H584"/>
      <c r="I584"/>
      <c r="J584"/>
      <c r="K584"/>
      <c r="L584"/>
    </row>
    <row r="585" spans="1:12" x14ac:dyDescent="0.25">
      <c r="A585"/>
      <c r="B585"/>
      <c r="C585"/>
      <c r="D585"/>
      <c r="E585"/>
      <c r="F585"/>
      <c r="G585"/>
      <c r="H585"/>
      <c r="I585"/>
      <c r="J585"/>
      <c r="K585"/>
      <c r="L585"/>
    </row>
    <row r="586" spans="1:12" x14ac:dyDescent="0.25">
      <c r="A586"/>
      <c r="B586"/>
      <c r="C586"/>
      <c r="D586"/>
      <c r="E586"/>
      <c r="F586"/>
      <c r="G586"/>
      <c r="H586"/>
      <c r="I586"/>
      <c r="J586"/>
      <c r="K586"/>
      <c r="L586"/>
    </row>
    <row r="587" spans="1:12" x14ac:dyDescent="0.25">
      <c r="A587"/>
      <c r="B587"/>
      <c r="C587"/>
      <c r="D587"/>
      <c r="E587"/>
      <c r="F587"/>
      <c r="G587"/>
      <c r="H587"/>
      <c r="I587"/>
      <c r="J587"/>
      <c r="K587"/>
      <c r="L587"/>
    </row>
    <row r="588" spans="1:12" x14ac:dyDescent="0.25">
      <c r="A588"/>
      <c r="B588"/>
      <c r="C588"/>
      <c r="D588"/>
      <c r="E588"/>
      <c r="F588"/>
      <c r="G588"/>
      <c r="H588"/>
      <c r="I588"/>
      <c r="J588"/>
      <c r="K588"/>
      <c r="L588"/>
    </row>
    <row r="589" spans="1:12" x14ac:dyDescent="0.25">
      <c r="A589"/>
      <c r="B589"/>
      <c r="C589"/>
      <c r="D589"/>
      <c r="E589"/>
      <c r="F589"/>
      <c r="G589"/>
      <c r="H589"/>
      <c r="I589"/>
      <c r="J589"/>
      <c r="K589"/>
      <c r="L589"/>
    </row>
    <row r="590" spans="1:12" x14ac:dyDescent="0.25">
      <c r="A590"/>
      <c r="B590"/>
      <c r="C590"/>
      <c r="D590"/>
      <c r="E590"/>
      <c r="F590"/>
      <c r="G590"/>
      <c r="H590"/>
      <c r="I590"/>
      <c r="J590"/>
      <c r="K590"/>
      <c r="L590"/>
    </row>
    <row r="591" spans="1:12" x14ac:dyDescent="0.25">
      <c r="A591"/>
      <c r="B591"/>
      <c r="C591"/>
      <c r="D591"/>
      <c r="E591"/>
      <c r="F591"/>
      <c r="G591"/>
      <c r="H591"/>
      <c r="I591"/>
      <c r="J591"/>
      <c r="K591"/>
      <c r="L591"/>
    </row>
    <row r="592" spans="1:12" x14ac:dyDescent="0.25">
      <c r="A592"/>
      <c r="B592"/>
      <c r="C592"/>
      <c r="D592"/>
      <c r="E592"/>
      <c r="F592"/>
      <c r="G592"/>
      <c r="H592"/>
      <c r="I592"/>
      <c r="J592"/>
      <c r="K592"/>
      <c r="L592"/>
    </row>
    <row r="593" spans="1:12" x14ac:dyDescent="0.25">
      <c r="A593"/>
      <c r="B593"/>
      <c r="C593"/>
      <c r="D593"/>
      <c r="E593"/>
      <c r="F593"/>
      <c r="G593"/>
      <c r="H593"/>
      <c r="I593"/>
      <c r="J593"/>
      <c r="K593"/>
      <c r="L593"/>
    </row>
    <row r="594" spans="1:12" x14ac:dyDescent="0.25">
      <c r="A594"/>
      <c r="B594"/>
      <c r="C594"/>
      <c r="D594"/>
      <c r="E594"/>
      <c r="F594"/>
      <c r="G594"/>
      <c r="H594"/>
      <c r="I594"/>
      <c r="J594"/>
      <c r="K594"/>
      <c r="L594"/>
    </row>
    <row r="595" spans="1:12" x14ac:dyDescent="0.25">
      <c r="A595"/>
      <c r="B595"/>
      <c r="C595"/>
      <c r="D595"/>
      <c r="E595"/>
      <c r="F595"/>
      <c r="G595"/>
      <c r="H595"/>
      <c r="I595"/>
      <c r="J595"/>
      <c r="K595"/>
      <c r="L595"/>
    </row>
    <row r="596" spans="1:12" x14ac:dyDescent="0.25">
      <c r="A596"/>
      <c r="B596"/>
      <c r="C596"/>
      <c r="D596"/>
      <c r="E596"/>
      <c r="F596"/>
      <c r="G596"/>
      <c r="H596"/>
      <c r="I596"/>
      <c r="J596"/>
      <c r="K596"/>
      <c r="L596"/>
    </row>
    <row r="597" spans="1:12" x14ac:dyDescent="0.25">
      <c r="A597"/>
      <c r="B597"/>
      <c r="C597"/>
      <c r="D597"/>
      <c r="E597"/>
      <c r="F597"/>
      <c r="G597"/>
      <c r="H597"/>
      <c r="I597"/>
      <c r="J597"/>
      <c r="K597"/>
      <c r="L597"/>
    </row>
    <row r="598" spans="1:12" x14ac:dyDescent="0.25">
      <c r="A598"/>
      <c r="B598"/>
      <c r="C598"/>
      <c r="D598"/>
      <c r="E598"/>
      <c r="F598"/>
      <c r="G598"/>
      <c r="H598"/>
      <c r="I598"/>
      <c r="J598"/>
      <c r="K598"/>
      <c r="L598"/>
    </row>
    <row r="599" spans="1:12" x14ac:dyDescent="0.25">
      <c r="A599"/>
      <c r="B599"/>
      <c r="C599"/>
      <c r="D599"/>
      <c r="E599"/>
      <c r="F599"/>
      <c r="G599"/>
      <c r="H599"/>
      <c r="I599"/>
      <c r="J599"/>
      <c r="K599"/>
      <c r="L599"/>
    </row>
    <row r="600" spans="1:12" x14ac:dyDescent="0.25">
      <c r="A600"/>
      <c r="B600"/>
      <c r="C600"/>
      <c r="D600"/>
      <c r="E600"/>
      <c r="F600"/>
      <c r="G600"/>
      <c r="H600"/>
      <c r="I600"/>
      <c r="J600"/>
      <c r="K600"/>
      <c r="L600"/>
    </row>
    <row r="601" spans="1:12" x14ac:dyDescent="0.25">
      <c r="A601"/>
      <c r="B601"/>
      <c r="C601"/>
      <c r="D601"/>
      <c r="E601"/>
      <c r="F601"/>
      <c r="G601"/>
      <c r="H601"/>
      <c r="I601"/>
      <c r="J601"/>
      <c r="K601"/>
      <c r="L601"/>
    </row>
    <row r="602" spans="1:12" x14ac:dyDescent="0.25">
      <c r="A602"/>
      <c r="B602"/>
      <c r="C602"/>
      <c r="D602"/>
      <c r="E602"/>
      <c r="F602"/>
      <c r="G602"/>
      <c r="H602"/>
      <c r="I602"/>
      <c r="J602"/>
      <c r="K602"/>
      <c r="L602"/>
    </row>
    <row r="603" spans="1:12" x14ac:dyDescent="0.25">
      <c r="A603"/>
      <c r="B603"/>
      <c r="C603"/>
      <c r="D603"/>
      <c r="E603"/>
      <c r="F603"/>
      <c r="G603"/>
      <c r="H603"/>
      <c r="I603"/>
      <c r="J603"/>
      <c r="K603"/>
      <c r="L603"/>
    </row>
    <row r="604" spans="1:12" x14ac:dyDescent="0.25">
      <c r="A604"/>
      <c r="B604"/>
      <c r="C604"/>
      <c r="D604"/>
      <c r="E604"/>
      <c r="F604"/>
      <c r="G604"/>
      <c r="H604"/>
      <c r="I604"/>
      <c r="J604"/>
      <c r="K604"/>
      <c r="L604"/>
    </row>
    <row r="605" spans="1:12" x14ac:dyDescent="0.25">
      <c r="A605"/>
      <c r="B605"/>
      <c r="C605"/>
      <c r="D605"/>
      <c r="E605"/>
      <c r="F605"/>
      <c r="G605"/>
      <c r="H605"/>
      <c r="I605"/>
      <c r="J605"/>
      <c r="K605"/>
      <c r="L605"/>
    </row>
    <row r="606" spans="1:12" x14ac:dyDescent="0.25">
      <c r="A606"/>
      <c r="B606"/>
      <c r="C606"/>
      <c r="D606"/>
      <c r="E606"/>
      <c r="F606"/>
      <c r="G606"/>
      <c r="H606"/>
      <c r="I606"/>
      <c r="J606"/>
      <c r="K606"/>
      <c r="L606"/>
    </row>
    <row r="607" spans="1:12" x14ac:dyDescent="0.25">
      <c r="A607"/>
      <c r="B607"/>
      <c r="C607"/>
      <c r="D607"/>
      <c r="E607"/>
      <c r="F607"/>
      <c r="G607"/>
      <c r="H607"/>
      <c r="I607"/>
      <c r="J607"/>
      <c r="K607"/>
      <c r="L607"/>
    </row>
    <row r="608" spans="1:12" x14ac:dyDescent="0.25">
      <c r="A608"/>
      <c r="B608"/>
      <c r="C608"/>
      <c r="D608"/>
      <c r="E608"/>
      <c r="F608"/>
      <c r="G608"/>
      <c r="H608"/>
      <c r="I608"/>
      <c r="J608"/>
      <c r="K608"/>
      <c r="L608"/>
    </row>
    <row r="609" spans="1:12" x14ac:dyDescent="0.25">
      <c r="A609"/>
      <c r="B609"/>
      <c r="C609"/>
      <c r="D609"/>
      <c r="E609"/>
      <c r="F609"/>
      <c r="G609"/>
      <c r="H609"/>
      <c r="I609"/>
      <c r="J609"/>
      <c r="K609"/>
      <c r="L609"/>
    </row>
    <row r="610" spans="1:12" x14ac:dyDescent="0.25">
      <c r="A610"/>
      <c r="B610"/>
      <c r="C610"/>
      <c r="D610"/>
      <c r="E610"/>
      <c r="F610"/>
      <c r="G610"/>
      <c r="H610"/>
      <c r="I610"/>
      <c r="J610"/>
      <c r="K610"/>
      <c r="L610"/>
    </row>
    <row r="611" spans="1:12" x14ac:dyDescent="0.25">
      <c r="A611"/>
      <c r="B611"/>
      <c r="C611"/>
      <c r="D611"/>
      <c r="E611"/>
      <c r="F611"/>
      <c r="G611"/>
      <c r="H611"/>
      <c r="I611"/>
      <c r="J611"/>
      <c r="K611"/>
      <c r="L611"/>
    </row>
    <row r="612" spans="1:12" x14ac:dyDescent="0.25">
      <c r="A612"/>
      <c r="B612"/>
      <c r="C612"/>
      <c r="D612"/>
      <c r="E612"/>
      <c r="F612"/>
      <c r="G612"/>
      <c r="H612"/>
      <c r="I612"/>
      <c r="J612"/>
      <c r="K612"/>
      <c r="L612"/>
    </row>
    <row r="613" spans="1:12" x14ac:dyDescent="0.25">
      <c r="A613"/>
      <c r="B613"/>
      <c r="C613"/>
      <c r="D613"/>
      <c r="E613"/>
      <c r="F613"/>
      <c r="G613"/>
      <c r="H613"/>
      <c r="I613"/>
      <c r="J613"/>
      <c r="K613"/>
      <c r="L613"/>
    </row>
    <row r="614" spans="1:12" x14ac:dyDescent="0.25">
      <c r="A614"/>
      <c r="B614"/>
      <c r="C614"/>
      <c r="D614"/>
      <c r="E614"/>
      <c r="F614"/>
      <c r="G614"/>
      <c r="H614"/>
      <c r="I614"/>
      <c r="J614"/>
      <c r="K614"/>
      <c r="L614"/>
    </row>
    <row r="615" spans="1:12" x14ac:dyDescent="0.25">
      <c r="A615"/>
      <c r="B615"/>
      <c r="C615"/>
      <c r="D615"/>
      <c r="E615"/>
      <c r="F615"/>
      <c r="G615"/>
      <c r="H615"/>
      <c r="I615"/>
      <c r="J615"/>
      <c r="K615"/>
      <c r="L615"/>
    </row>
    <row r="616" spans="1:12" x14ac:dyDescent="0.25">
      <c r="A616"/>
      <c r="B616"/>
      <c r="C616"/>
      <c r="D616"/>
      <c r="E616"/>
      <c r="F616"/>
      <c r="G616"/>
      <c r="H616"/>
      <c r="I616"/>
      <c r="J616"/>
      <c r="K616"/>
      <c r="L616"/>
    </row>
    <row r="617" spans="1:12" x14ac:dyDescent="0.25">
      <c r="A617"/>
      <c r="B617"/>
      <c r="C617"/>
      <c r="D617"/>
      <c r="E617"/>
      <c r="F617"/>
      <c r="G617"/>
      <c r="H617"/>
      <c r="I617"/>
      <c r="J617"/>
      <c r="K617"/>
      <c r="L617"/>
    </row>
    <row r="618" spans="1:12" x14ac:dyDescent="0.25">
      <c r="A618"/>
      <c r="B618"/>
      <c r="C618"/>
      <c r="D618"/>
      <c r="E618"/>
      <c r="F618"/>
      <c r="G618"/>
      <c r="H618"/>
      <c r="I618"/>
      <c r="J618"/>
      <c r="K618"/>
      <c r="L618"/>
    </row>
    <row r="619" spans="1:12" x14ac:dyDescent="0.25">
      <c r="A619"/>
      <c r="B619"/>
      <c r="C619"/>
      <c r="D619"/>
      <c r="E619"/>
      <c r="F619"/>
      <c r="G619"/>
      <c r="H619"/>
      <c r="I619"/>
      <c r="J619"/>
      <c r="K619"/>
      <c r="L619"/>
    </row>
    <row r="620" spans="1:12" x14ac:dyDescent="0.25">
      <c r="A620"/>
      <c r="B620"/>
      <c r="C620"/>
      <c r="D620"/>
      <c r="E620"/>
      <c r="F620"/>
      <c r="G620"/>
      <c r="H620"/>
      <c r="I620"/>
      <c r="J620"/>
      <c r="K620"/>
      <c r="L620"/>
    </row>
    <row r="621" spans="1:12" x14ac:dyDescent="0.25">
      <c r="A621"/>
      <c r="B621"/>
      <c r="C621"/>
      <c r="D621"/>
      <c r="E621"/>
      <c r="F621"/>
      <c r="G621"/>
      <c r="H621"/>
      <c r="I621"/>
      <c r="J621"/>
      <c r="K621"/>
      <c r="L621"/>
    </row>
    <row r="622" spans="1:12" x14ac:dyDescent="0.25">
      <c r="A622"/>
      <c r="B622"/>
      <c r="C622"/>
      <c r="D622"/>
      <c r="E622"/>
      <c r="F622"/>
      <c r="G622"/>
      <c r="H622"/>
      <c r="I622"/>
      <c r="J622"/>
      <c r="K622"/>
      <c r="L622"/>
    </row>
    <row r="623" spans="1:12" x14ac:dyDescent="0.25">
      <c r="A623"/>
      <c r="B623"/>
      <c r="C623"/>
      <c r="D623"/>
      <c r="E623"/>
      <c r="F623"/>
      <c r="G623"/>
      <c r="H623"/>
      <c r="I623"/>
      <c r="J623"/>
      <c r="K623"/>
      <c r="L623"/>
    </row>
    <row r="624" spans="1:12" x14ac:dyDescent="0.25">
      <c r="A624"/>
      <c r="B624"/>
      <c r="C624"/>
      <c r="D624"/>
      <c r="E624"/>
      <c r="F624"/>
      <c r="G624"/>
      <c r="H624"/>
      <c r="I624"/>
      <c r="J624"/>
      <c r="K624"/>
      <c r="L624"/>
    </row>
    <row r="625" spans="1:12" x14ac:dyDescent="0.25">
      <c r="A625"/>
      <c r="B625"/>
      <c r="C625"/>
      <c r="D625"/>
      <c r="E625"/>
      <c r="F625"/>
      <c r="G625"/>
      <c r="H625"/>
      <c r="I625"/>
      <c r="J625"/>
      <c r="K625"/>
      <c r="L625"/>
    </row>
    <row r="626" spans="1:12" x14ac:dyDescent="0.25">
      <c r="A626"/>
      <c r="B626"/>
      <c r="C626"/>
      <c r="D626"/>
      <c r="E626"/>
      <c r="F626"/>
      <c r="G626"/>
      <c r="H626"/>
      <c r="I626"/>
      <c r="J626"/>
      <c r="K626"/>
      <c r="L626"/>
    </row>
    <row r="627" spans="1:12" x14ac:dyDescent="0.25">
      <c r="A627"/>
      <c r="B627"/>
      <c r="C627"/>
      <c r="D627"/>
      <c r="E627"/>
      <c r="F627"/>
      <c r="G627"/>
      <c r="H627"/>
      <c r="I627"/>
      <c r="J627"/>
      <c r="K627"/>
      <c r="L627"/>
    </row>
    <row r="628" spans="1:12" x14ac:dyDescent="0.25">
      <c r="A628"/>
      <c r="B628"/>
      <c r="C628"/>
      <c r="D628"/>
      <c r="E628"/>
      <c r="F628"/>
      <c r="G628"/>
      <c r="H628"/>
      <c r="I628"/>
      <c r="J628"/>
      <c r="K628"/>
      <c r="L628"/>
    </row>
    <row r="629" spans="1:12" x14ac:dyDescent="0.25">
      <c r="A629"/>
      <c r="B629"/>
      <c r="C629"/>
      <c r="D629"/>
      <c r="E629"/>
      <c r="F629"/>
      <c r="G629"/>
      <c r="H629"/>
      <c r="I629"/>
      <c r="J629"/>
      <c r="K629"/>
      <c r="L629"/>
    </row>
    <row r="630" spans="1:12" x14ac:dyDescent="0.25">
      <c r="A630"/>
      <c r="B630"/>
      <c r="C630"/>
      <c r="D630"/>
      <c r="E630"/>
      <c r="F630"/>
      <c r="G630"/>
      <c r="H630"/>
      <c r="I630"/>
      <c r="J630"/>
      <c r="K630"/>
      <c r="L630"/>
    </row>
    <row r="631" spans="1:12" x14ac:dyDescent="0.25">
      <c r="A631"/>
      <c r="B631"/>
      <c r="C631"/>
      <c r="D631"/>
      <c r="E631"/>
      <c r="F631"/>
      <c r="G631"/>
      <c r="H631"/>
      <c r="I631"/>
      <c r="J631"/>
      <c r="K631"/>
      <c r="L631"/>
    </row>
    <row r="632" spans="1:12" x14ac:dyDescent="0.25">
      <c r="A632"/>
      <c r="B632"/>
      <c r="C632"/>
      <c r="D632"/>
      <c r="E632"/>
      <c r="F632"/>
      <c r="G632"/>
      <c r="H632"/>
      <c r="I632"/>
      <c r="J632"/>
      <c r="K632"/>
      <c r="L632"/>
    </row>
    <row r="633" spans="1:12" x14ac:dyDescent="0.25">
      <c r="A633"/>
      <c r="B633"/>
      <c r="C633"/>
      <c r="D633"/>
      <c r="E633"/>
      <c r="F633"/>
      <c r="G633"/>
      <c r="H633"/>
      <c r="I633"/>
      <c r="J633"/>
      <c r="K633"/>
      <c r="L633"/>
    </row>
    <row r="634" spans="1:12" x14ac:dyDescent="0.25">
      <c r="A634"/>
      <c r="B634"/>
      <c r="C634"/>
      <c r="D634"/>
      <c r="E634"/>
      <c r="F634"/>
      <c r="G634"/>
      <c r="H634"/>
      <c r="I634"/>
      <c r="J634"/>
      <c r="K634"/>
      <c r="L634"/>
    </row>
    <row r="635" spans="1:12" x14ac:dyDescent="0.25">
      <c r="A635"/>
      <c r="B635"/>
      <c r="C635"/>
      <c r="D635"/>
      <c r="E635"/>
      <c r="F635"/>
      <c r="G635"/>
      <c r="H635"/>
      <c r="I635"/>
      <c r="J635"/>
      <c r="K635"/>
      <c r="L635"/>
    </row>
    <row r="636" spans="1:12" x14ac:dyDescent="0.25">
      <c r="A636"/>
      <c r="B636"/>
      <c r="C636"/>
      <c r="D636"/>
      <c r="E636"/>
      <c r="F636"/>
      <c r="G636"/>
      <c r="H636"/>
      <c r="I636"/>
      <c r="J636"/>
      <c r="K636"/>
      <c r="L636"/>
    </row>
    <row r="637" spans="1:12" x14ac:dyDescent="0.25">
      <c r="A637"/>
      <c r="B637"/>
      <c r="C637"/>
      <c r="D637"/>
      <c r="E637"/>
      <c r="F637"/>
      <c r="G637"/>
      <c r="H637"/>
      <c r="I637"/>
      <c r="J637"/>
      <c r="K637"/>
      <c r="L637"/>
    </row>
    <row r="638" spans="1:12" x14ac:dyDescent="0.25">
      <c r="A638"/>
      <c r="B638"/>
      <c r="C638"/>
      <c r="D638"/>
      <c r="E638"/>
      <c r="F638"/>
      <c r="G638"/>
      <c r="H638"/>
      <c r="I638"/>
      <c r="J638"/>
      <c r="K638"/>
      <c r="L638"/>
    </row>
    <row r="639" spans="1:12" x14ac:dyDescent="0.25">
      <c r="A639"/>
      <c r="B639"/>
      <c r="C639"/>
      <c r="D639"/>
      <c r="E639"/>
      <c r="F639"/>
      <c r="G639"/>
      <c r="H639"/>
      <c r="I639"/>
      <c r="J639"/>
      <c r="K639"/>
      <c r="L639"/>
    </row>
    <row r="640" spans="1:12" x14ac:dyDescent="0.25">
      <c r="A640"/>
      <c r="B640"/>
      <c r="C640"/>
      <c r="D640"/>
      <c r="E640"/>
      <c r="F640"/>
      <c r="G640"/>
      <c r="H640"/>
      <c r="I640"/>
      <c r="J640"/>
      <c r="K640"/>
      <c r="L640"/>
    </row>
    <row r="641" spans="1:12" x14ac:dyDescent="0.25">
      <c r="A641"/>
      <c r="B641"/>
      <c r="C641"/>
      <c r="D641"/>
      <c r="E641"/>
      <c r="F641"/>
      <c r="G641"/>
      <c r="H641"/>
      <c r="I641"/>
      <c r="J641"/>
      <c r="K641"/>
      <c r="L641"/>
    </row>
    <row r="642" spans="1:12" x14ac:dyDescent="0.25">
      <c r="A642"/>
      <c r="B642"/>
      <c r="C642"/>
      <c r="D642"/>
      <c r="E642"/>
      <c r="F642"/>
      <c r="G642"/>
      <c r="H642"/>
      <c r="I642"/>
      <c r="J642"/>
      <c r="K642"/>
      <c r="L642"/>
    </row>
    <row r="643" spans="1:12" x14ac:dyDescent="0.25">
      <c r="A643"/>
      <c r="B643"/>
      <c r="C643"/>
      <c r="D643"/>
      <c r="E643"/>
      <c r="F643"/>
      <c r="G643"/>
      <c r="H643"/>
      <c r="I643"/>
      <c r="J643"/>
      <c r="K643"/>
      <c r="L643"/>
    </row>
    <row r="644" spans="1:12" x14ac:dyDescent="0.25">
      <c r="A644"/>
      <c r="B644"/>
      <c r="C644"/>
      <c r="D644"/>
      <c r="E644"/>
      <c r="F644"/>
      <c r="G644"/>
      <c r="H644"/>
      <c r="I644"/>
      <c r="J644"/>
      <c r="K644"/>
      <c r="L644"/>
    </row>
    <row r="645" spans="1:12" x14ac:dyDescent="0.25">
      <c r="A645"/>
      <c r="B645"/>
      <c r="C645"/>
      <c r="D645"/>
      <c r="E645"/>
      <c r="F645"/>
      <c r="G645"/>
      <c r="H645"/>
      <c r="I645"/>
      <c r="J645"/>
      <c r="K645"/>
      <c r="L645"/>
    </row>
    <row r="646" spans="1:12" x14ac:dyDescent="0.25">
      <c r="A646"/>
      <c r="B646"/>
      <c r="C646"/>
      <c r="D646"/>
      <c r="E646"/>
      <c r="F646"/>
      <c r="G646"/>
      <c r="H646"/>
      <c r="I646"/>
      <c r="J646"/>
      <c r="K646"/>
      <c r="L646"/>
    </row>
    <row r="647" spans="1:12" x14ac:dyDescent="0.25">
      <c r="A647"/>
      <c r="B647"/>
      <c r="C647"/>
      <c r="D647"/>
      <c r="E647"/>
      <c r="F647"/>
      <c r="G647"/>
      <c r="H647"/>
      <c r="I647"/>
      <c r="J647"/>
      <c r="K647"/>
      <c r="L647"/>
    </row>
    <row r="648" spans="1:12" x14ac:dyDescent="0.25">
      <c r="A648"/>
      <c r="B648"/>
      <c r="C648"/>
      <c r="D648"/>
      <c r="E648"/>
      <c r="F648"/>
      <c r="G648"/>
      <c r="H648"/>
      <c r="I648"/>
      <c r="J648"/>
      <c r="K648"/>
      <c r="L648"/>
    </row>
    <row r="649" spans="1:12" x14ac:dyDescent="0.25">
      <c r="A649"/>
      <c r="B649"/>
      <c r="C649"/>
      <c r="D649"/>
      <c r="E649"/>
      <c r="F649"/>
      <c r="G649"/>
      <c r="H649"/>
      <c r="I649"/>
      <c r="J649"/>
      <c r="K649"/>
      <c r="L649"/>
    </row>
    <row r="650" spans="1:12" x14ac:dyDescent="0.25">
      <c r="A650"/>
      <c r="B650"/>
      <c r="C650"/>
      <c r="D650"/>
      <c r="E650"/>
      <c r="F650"/>
      <c r="G650"/>
      <c r="H650"/>
      <c r="I650"/>
      <c r="J650"/>
      <c r="K650"/>
      <c r="L650"/>
    </row>
    <row r="651" spans="1:12" x14ac:dyDescent="0.25">
      <c r="A651"/>
      <c r="B651"/>
      <c r="C651"/>
      <c r="D651"/>
      <c r="E651"/>
      <c r="F651"/>
      <c r="G651"/>
      <c r="H651"/>
      <c r="I651"/>
      <c r="J651"/>
      <c r="K651"/>
      <c r="L651"/>
    </row>
    <row r="652" spans="1:12" x14ac:dyDescent="0.25">
      <c r="A652"/>
      <c r="B652"/>
      <c r="C652"/>
      <c r="D652"/>
      <c r="E652"/>
      <c r="F652"/>
      <c r="G652"/>
      <c r="H652"/>
      <c r="I652"/>
      <c r="J652"/>
      <c r="K652"/>
      <c r="L652"/>
    </row>
    <row r="653" spans="1:12" x14ac:dyDescent="0.25">
      <c r="A653"/>
      <c r="B653"/>
      <c r="C653"/>
      <c r="D653"/>
      <c r="E653"/>
      <c r="F653"/>
      <c r="G653"/>
      <c r="H653"/>
      <c r="I653"/>
      <c r="J653"/>
      <c r="K653"/>
      <c r="L653"/>
    </row>
    <row r="654" spans="1:12" x14ac:dyDescent="0.25">
      <c r="A654"/>
      <c r="B654"/>
      <c r="C654"/>
      <c r="D654"/>
      <c r="E654"/>
      <c r="F654"/>
      <c r="G654"/>
      <c r="H654"/>
      <c r="I654"/>
      <c r="J654"/>
      <c r="K654"/>
      <c r="L654"/>
    </row>
    <row r="655" spans="1:12" x14ac:dyDescent="0.25">
      <c r="A655"/>
      <c r="B655"/>
      <c r="C655"/>
      <c r="D655"/>
      <c r="E655"/>
      <c r="F655"/>
      <c r="G655"/>
      <c r="H655"/>
      <c r="I655"/>
      <c r="J655"/>
      <c r="K655"/>
      <c r="L655"/>
    </row>
    <row r="656" spans="1:12" x14ac:dyDescent="0.25">
      <c r="A656"/>
      <c r="B656"/>
      <c r="C656"/>
      <c r="D656"/>
      <c r="E656"/>
      <c r="F656"/>
      <c r="G656"/>
      <c r="H656"/>
      <c r="I656"/>
      <c r="J656"/>
      <c r="K656"/>
      <c r="L656"/>
    </row>
    <row r="657" spans="1:12" x14ac:dyDescent="0.25">
      <c r="A657"/>
      <c r="B657"/>
      <c r="C657"/>
      <c r="D657"/>
      <c r="E657"/>
      <c r="F657"/>
      <c r="G657"/>
      <c r="H657"/>
      <c r="I657"/>
      <c r="J657"/>
      <c r="K657"/>
      <c r="L657"/>
    </row>
    <row r="658" spans="1:12" x14ac:dyDescent="0.25">
      <c r="A658"/>
      <c r="B658"/>
      <c r="C658"/>
      <c r="D658"/>
      <c r="E658"/>
      <c r="F658"/>
      <c r="G658"/>
      <c r="H658"/>
      <c r="I658"/>
      <c r="J658"/>
      <c r="K658"/>
      <c r="L658"/>
    </row>
    <row r="659" spans="1:12" x14ac:dyDescent="0.25">
      <c r="A659"/>
      <c r="B659"/>
      <c r="C659"/>
      <c r="D659"/>
      <c r="E659"/>
      <c r="F659"/>
      <c r="G659"/>
      <c r="H659"/>
      <c r="I659"/>
      <c r="J659"/>
      <c r="K659"/>
      <c r="L659"/>
    </row>
    <row r="660" spans="1:12" x14ac:dyDescent="0.25">
      <c r="A660"/>
      <c r="B660"/>
      <c r="C660"/>
      <c r="D660"/>
      <c r="E660"/>
      <c r="F660"/>
      <c r="G660"/>
      <c r="H660"/>
      <c r="I660"/>
      <c r="J660"/>
      <c r="K660"/>
      <c r="L660"/>
    </row>
    <row r="661" spans="1:12" x14ac:dyDescent="0.25">
      <c r="A661"/>
      <c r="B661"/>
      <c r="C661"/>
      <c r="D661"/>
      <c r="E661"/>
      <c r="F661"/>
      <c r="G661"/>
      <c r="H661"/>
      <c r="I661"/>
      <c r="J661"/>
      <c r="K661"/>
      <c r="L661"/>
    </row>
    <row r="662" spans="1:12" x14ac:dyDescent="0.25">
      <c r="A662"/>
      <c r="B662"/>
      <c r="C662"/>
      <c r="D662"/>
      <c r="E662"/>
      <c r="F662"/>
      <c r="G662"/>
      <c r="H662"/>
      <c r="I662"/>
      <c r="J662"/>
      <c r="K662"/>
      <c r="L662"/>
    </row>
    <row r="663" spans="1:12" x14ac:dyDescent="0.25">
      <c r="A663"/>
      <c r="B663"/>
      <c r="C663"/>
      <c r="D663"/>
      <c r="E663"/>
      <c r="F663"/>
      <c r="G663"/>
      <c r="H663"/>
      <c r="I663"/>
      <c r="J663"/>
      <c r="K663"/>
      <c r="L663"/>
    </row>
    <row r="664" spans="1:12" x14ac:dyDescent="0.25">
      <c r="A664"/>
      <c r="B664"/>
      <c r="C664"/>
      <c r="D664"/>
      <c r="E664"/>
      <c r="F664"/>
      <c r="G664"/>
      <c r="H664"/>
      <c r="I664"/>
      <c r="J664"/>
      <c r="K664"/>
      <c r="L664"/>
    </row>
    <row r="665" spans="1:12" x14ac:dyDescent="0.25">
      <c r="A665"/>
      <c r="B665"/>
      <c r="C665"/>
      <c r="D665"/>
      <c r="E665"/>
      <c r="F665"/>
      <c r="G665"/>
      <c r="H665"/>
      <c r="I665"/>
      <c r="J665"/>
      <c r="K665"/>
      <c r="L665"/>
    </row>
    <row r="666" spans="1:12" x14ac:dyDescent="0.25">
      <c r="A666"/>
      <c r="B666"/>
      <c r="C666"/>
      <c r="D666"/>
      <c r="E666"/>
      <c r="F666"/>
      <c r="G666"/>
      <c r="H666"/>
      <c r="I666"/>
      <c r="J666"/>
      <c r="K666"/>
      <c r="L666"/>
    </row>
    <row r="667" spans="1:12" x14ac:dyDescent="0.25">
      <c r="A667"/>
      <c r="B667"/>
      <c r="C667"/>
      <c r="D667"/>
      <c r="E667"/>
      <c r="F667"/>
      <c r="G667"/>
      <c r="H667"/>
      <c r="I667"/>
      <c r="J667"/>
      <c r="K667"/>
      <c r="L667"/>
    </row>
    <row r="668" spans="1:12" x14ac:dyDescent="0.25">
      <c r="A668"/>
      <c r="B668"/>
      <c r="C668"/>
      <c r="D668"/>
      <c r="E668"/>
      <c r="F668"/>
      <c r="G668"/>
      <c r="H668"/>
      <c r="I668"/>
      <c r="J668"/>
      <c r="K668"/>
      <c r="L668"/>
    </row>
    <row r="669" spans="1:12" x14ac:dyDescent="0.25">
      <c r="A669"/>
      <c r="B669"/>
      <c r="C669"/>
      <c r="D669"/>
      <c r="E669"/>
      <c r="F669"/>
      <c r="G669"/>
      <c r="H669"/>
      <c r="I669"/>
      <c r="J669"/>
      <c r="K669"/>
      <c r="L669"/>
    </row>
    <row r="670" spans="1:12" x14ac:dyDescent="0.25">
      <c r="A670"/>
      <c r="B670"/>
      <c r="C670"/>
      <c r="D670"/>
      <c r="E670"/>
      <c r="F670"/>
      <c r="G670"/>
      <c r="H670"/>
      <c r="I670"/>
      <c r="J670"/>
      <c r="K670"/>
      <c r="L670"/>
    </row>
    <row r="671" spans="1:12" x14ac:dyDescent="0.25">
      <c r="A671"/>
      <c r="B671"/>
      <c r="C671"/>
      <c r="D671"/>
      <c r="E671"/>
      <c r="F671"/>
      <c r="G671"/>
      <c r="H671"/>
      <c r="I671"/>
      <c r="J671"/>
      <c r="K671"/>
      <c r="L671"/>
    </row>
    <row r="672" spans="1:12" x14ac:dyDescent="0.25">
      <c r="A672"/>
      <c r="B672"/>
      <c r="C672"/>
      <c r="D672"/>
      <c r="E672"/>
      <c r="F672"/>
      <c r="G672"/>
      <c r="H672"/>
      <c r="I672"/>
      <c r="J672"/>
      <c r="K672"/>
      <c r="L672"/>
    </row>
    <row r="673" spans="1:12" x14ac:dyDescent="0.25">
      <c r="A673"/>
      <c r="B673"/>
      <c r="C673"/>
      <c r="D673"/>
      <c r="E673"/>
      <c r="F673"/>
      <c r="G673"/>
      <c r="H673"/>
      <c r="I673"/>
      <c r="J673"/>
      <c r="K673"/>
      <c r="L673"/>
    </row>
    <row r="674" spans="1:12" x14ac:dyDescent="0.25">
      <c r="A674"/>
      <c r="B674"/>
      <c r="C674"/>
      <c r="D674"/>
      <c r="E674"/>
      <c r="F674"/>
      <c r="G674"/>
      <c r="H674"/>
      <c r="I674"/>
      <c r="J674"/>
      <c r="K674"/>
      <c r="L674"/>
    </row>
    <row r="675" spans="1:12" x14ac:dyDescent="0.25">
      <c r="A675"/>
      <c r="B675"/>
      <c r="C675"/>
      <c r="D675"/>
      <c r="E675"/>
      <c r="F675"/>
      <c r="G675"/>
      <c r="H675"/>
      <c r="I675"/>
      <c r="J675"/>
      <c r="K675"/>
      <c r="L675"/>
    </row>
    <row r="676" spans="1:12" x14ac:dyDescent="0.25">
      <c r="A676"/>
      <c r="B676"/>
      <c r="C676"/>
      <c r="D676"/>
      <c r="E676"/>
      <c r="F676"/>
      <c r="G676"/>
      <c r="H676"/>
      <c r="I676"/>
      <c r="J676"/>
      <c r="K676"/>
      <c r="L676"/>
    </row>
    <row r="677" spans="1:12" x14ac:dyDescent="0.25">
      <c r="A677"/>
      <c r="B677"/>
      <c r="C677"/>
      <c r="D677"/>
      <c r="E677"/>
      <c r="F677"/>
      <c r="G677"/>
      <c r="H677"/>
      <c r="I677"/>
      <c r="J677"/>
      <c r="K677"/>
      <c r="L677"/>
    </row>
    <row r="678" spans="1:12" x14ac:dyDescent="0.25">
      <c r="A678"/>
      <c r="B678"/>
      <c r="C678"/>
      <c r="D678"/>
      <c r="E678"/>
      <c r="F678"/>
      <c r="G678"/>
      <c r="H678"/>
      <c r="I678"/>
      <c r="J678"/>
      <c r="K678"/>
      <c r="L678"/>
    </row>
    <row r="679" spans="1:12" x14ac:dyDescent="0.25">
      <c r="A679"/>
      <c r="B679"/>
      <c r="C679"/>
      <c r="D679"/>
      <c r="E679"/>
      <c r="F679"/>
      <c r="G679"/>
      <c r="H679"/>
      <c r="I679"/>
      <c r="J679"/>
      <c r="K679"/>
      <c r="L679"/>
    </row>
    <row r="680" spans="1:12" x14ac:dyDescent="0.25">
      <c r="A680"/>
      <c r="B680"/>
      <c r="C680"/>
      <c r="D680"/>
      <c r="E680"/>
      <c r="F680"/>
      <c r="G680"/>
      <c r="H680"/>
      <c r="I680"/>
      <c r="J680"/>
      <c r="K680"/>
      <c r="L680"/>
    </row>
    <row r="681" spans="1:12" x14ac:dyDescent="0.25">
      <c r="A681"/>
      <c r="B681"/>
      <c r="C681"/>
      <c r="D681"/>
      <c r="E681"/>
      <c r="F681"/>
      <c r="G681"/>
      <c r="H681"/>
      <c r="I681"/>
      <c r="J681"/>
      <c r="K681"/>
      <c r="L681"/>
    </row>
    <row r="682" spans="1:12" x14ac:dyDescent="0.25">
      <c r="A682"/>
      <c r="B682"/>
      <c r="C682"/>
      <c r="D682"/>
      <c r="E682"/>
      <c r="F682"/>
      <c r="G682"/>
      <c r="H682"/>
      <c r="I682"/>
      <c r="J682"/>
      <c r="K682"/>
      <c r="L682"/>
    </row>
    <row r="683" spans="1:12" x14ac:dyDescent="0.25">
      <c r="A683"/>
      <c r="B683"/>
      <c r="C683"/>
      <c r="D683"/>
      <c r="E683"/>
      <c r="F683"/>
      <c r="G683"/>
      <c r="H683"/>
      <c r="I683"/>
      <c r="J683"/>
      <c r="K683"/>
      <c r="L683"/>
    </row>
    <row r="684" spans="1:12" x14ac:dyDescent="0.25">
      <c r="A684"/>
      <c r="B684"/>
      <c r="C684"/>
      <c r="D684"/>
      <c r="E684"/>
      <c r="F684"/>
      <c r="G684"/>
      <c r="H684"/>
      <c r="I684"/>
      <c r="J684"/>
      <c r="K684"/>
      <c r="L684"/>
    </row>
    <row r="685" spans="1:12" x14ac:dyDescent="0.25">
      <c r="A685"/>
      <c r="B685"/>
      <c r="C685"/>
      <c r="D685"/>
      <c r="E685"/>
      <c r="F685"/>
      <c r="G685"/>
      <c r="H685"/>
      <c r="I685"/>
      <c r="J685"/>
      <c r="K685"/>
      <c r="L685"/>
    </row>
    <row r="686" spans="1:12" x14ac:dyDescent="0.25">
      <c r="A686"/>
      <c r="B686"/>
      <c r="C686"/>
      <c r="D686"/>
      <c r="E686"/>
      <c r="F686"/>
      <c r="G686"/>
      <c r="H686"/>
      <c r="I686"/>
      <c r="J686"/>
      <c r="K686"/>
      <c r="L686"/>
    </row>
    <row r="687" spans="1:12" x14ac:dyDescent="0.25">
      <c r="A687"/>
      <c r="B687"/>
      <c r="C687"/>
      <c r="D687"/>
      <c r="E687"/>
      <c r="F687"/>
      <c r="G687"/>
      <c r="H687"/>
      <c r="I687"/>
      <c r="J687"/>
      <c r="K687"/>
      <c r="L687"/>
    </row>
    <row r="688" spans="1:12" x14ac:dyDescent="0.25">
      <c r="A688"/>
      <c r="B688"/>
      <c r="C688"/>
      <c r="D688"/>
      <c r="E688"/>
      <c r="F688"/>
      <c r="G688"/>
      <c r="H688"/>
      <c r="I688"/>
      <c r="J688"/>
      <c r="K688"/>
      <c r="L688"/>
    </row>
    <row r="689" spans="1:12" x14ac:dyDescent="0.25">
      <c r="A689"/>
      <c r="B689"/>
      <c r="C689"/>
      <c r="D689"/>
      <c r="E689"/>
      <c r="F689"/>
      <c r="G689"/>
      <c r="H689"/>
      <c r="I689"/>
      <c r="J689"/>
      <c r="K689"/>
      <c r="L689"/>
    </row>
    <row r="690" spans="1:12" x14ac:dyDescent="0.25">
      <c r="A690"/>
      <c r="B690"/>
      <c r="C690"/>
      <c r="D690"/>
      <c r="E690"/>
      <c r="F690"/>
      <c r="G690"/>
      <c r="H690"/>
      <c r="I690"/>
      <c r="J690"/>
      <c r="K690"/>
      <c r="L690"/>
    </row>
    <row r="691" spans="1:12" x14ac:dyDescent="0.25">
      <c r="A691"/>
      <c r="B691"/>
      <c r="C691"/>
      <c r="D691"/>
      <c r="E691"/>
      <c r="F691"/>
      <c r="G691"/>
      <c r="H691"/>
      <c r="I691"/>
      <c r="J691"/>
      <c r="K691"/>
      <c r="L691"/>
    </row>
    <row r="692" spans="1:12" x14ac:dyDescent="0.25">
      <c r="A692"/>
      <c r="B692"/>
      <c r="C692"/>
      <c r="D692"/>
      <c r="E692"/>
      <c r="F692"/>
      <c r="G692"/>
      <c r="H692"/>
      <c r="I692"/>
      <c r="J692"/>
      <c r="K692"/>
      <c r="L692"/>
    </row>
    <row r="693" spans="1:12" x14ac:dyDescent="0.25">
      <c r="A693"/>
      <c r="B693"/>
      <c r="C693"/>
      <c r="D693"/>
      <c r="E693"/>
      <c r="F693"/>
      <c r="G693"/>
      <c r="H693"/>
      <c r="I693"/>
      <c r="J693"/>
      <c r="K693"/>
      <c r="L693"/>
    </row>
    <row r="694" spans="1:12" x14ac:dyDescent="0.25">
      <c r="A694"/>
      <c r="B694"/>
      <c r="C694"/>
      <c r="D694"/>
      <c r="E694"/>
      <c r="F694"/>
      <c r="G694"/>
      <c r="H694"/>
      <c r="I694"/>
      <c r="J694"/>
      <c r="K694"/>
      <c r="L694"/>
    </row>
    <row r="695" spans="1:12" x14ac:dyDescent="0.25">
      <c r="A695"/>
      <c r="B695"/>
      <c r="C695"/>
      <c r="D695"/>
      <c r="E695"/>
      <c r="F695"/>
      <c r="G695"/>
      <c r="H695"/>
      <c r="I695"/>
      <c r="J695"/>
      <c r="K695"/>
      <c r="L695"/>
    </row>
    <row r="696" spans="1:12" x14ac:dyDescent="0.25">
      <c r="A696"/>
      <c r="B696"/>
      <c r="C696"/>
      <c r="D696"/>
      <c r="E696"/>
      <c r="F696"/>
      <c r="G696"/>
      <c r="H696"/>
      <c r="I696"/>
      <c r="J696"/>
      <c r="K696"/>
      <c r="L696"/>
    </row>
    <row r="697" spans="1:12" x14ac:dyDescent="0.25">
      <c r="A697"/>
      <c r="B697"/>
      <c r="C697"/>
      <c r="D697"/>
      <c r="E697"/>
      <c r="F697"/>
      <c r="G697"/>
      <c r="H697"/>
      <c r="I697"/>
      <c r="J697"/>
      <c r="K697"/>
      <c r="L697"/>
    </row>
    <row r="698" spans="1:12" x14ac:dyDescent="0.25">
      <c r="A698"/>
      <c r="B698"/>
      <c r="C698"/>
      <c r="D698"/>
      <c r="E698"/>
      <c r="F698"/>
      <c r="G698"/>
      <c r="H698"/>
      <c r="I698"/>
      <c r="J698"/>
      <c r="K698"/>
      <c r="L698"/>
    </row>
    <row r="699" spans="1:12" x14ac:dyDescent="0.25">
      <c r="A699"/>
      <c r="B699"/>
      <c r="C699"/>
      <c r="D699"/>
      <c r="E699"/>
      <c r="F699"/>
      <c r="G699"/>
      <c r="H699"/>
      <c r="I699"/>
      <c r="J699"/>
      <c r="K699"/>
      <c r="L699"/>
    </row>
    <row r="700" spans="1:12" x14ac:dyDescent="0.25">
      <c r="A700"/>
      <c r="B700"/>
      <c r="C700"/>
      <c r="D700"/>
      <c r="E700"/>
      <c r="F700"/>
      <c r="G700"/>
      <c r="H700"/>
      <c r="I700"/>
      <c r="J700"/>
      <c r="K700"/>
      <c r="L700"/>
    </row>
    <row r="701" spans="1:12" x14ac:dyDescent="0.25">
      <c r="A701"/>
      <c r="B701"/>
      <c r="C701"/>
      <c r="D701"/>
      <c r="E701"/>
      <c r="F701"/>
      <c r="G701"/>
      <c r="H701"/>
      <c r="I701"/>
      <c r="J701"/>
      <c r="K701"/>
      <c r="L701"/>
    </row>
    <row r="702" spans="1:12" x14ac:dyDescent="0.25">
      <c r="A702"/>
      <c r="B702"/>
      <c r="C702"/>
      <c r="D702"/>
      <c r="E702"/>
      <c r="F702"/>
      <c r="G702"/>
      <c r="H702"/>
      <c r="I702"/>
      <c r="J702"/>
      <c r="K702"/>
      <c r="L702"/>
    </row>
    <row r="703" spans="1:12" x14ac:dyDescent="0.25">
      <c r="A703"/>
      <c r="B703"/>
      <c r="C703"/>
      <c r="D703"/>
      <c r="E703"/>
      <c r="F703"/>
      <c r="G703"/>
      <c r="H703"/>
      <c r="I703"/>
      <c r="J703"/>
      <c r="K703"/>
      <c r="L703"/>
    </row>
    <row r="704" spans="1:12" x14ac:dyDescent="0.25">
      <c r="A704"/>
      <c r="B704"/>
      <c r="C704"/>
      <c r="D704"/>
      <c r="E704"/>
      <c r="F704"/>
      <c r="G704"/>
      <c r="H704"/>
      <c r="I704"/>
      <c r="J704"/>
      <c r="K704"/>
      <c r="L704"/>
    </row>
    <row r="705" spans="1:12" x14ac:dyDescent="0.25">
      <c r="A705"/>
      <c r="B705"/>
      <c r="C705"/>
      <c r="D705"/>
      <c r="E705"/>
      <c r="F705"/>
      <c r="G705"/>
      <c r="H705"/>
      <c r="I705"/>
      <c r="J705"/>
      <c r="K705"/>
      <c r="L705"/>
    </row>
    <row r="706" spans="1:12" x14ac:dyDescent="0.25">
      <c r="A706"/>
      <c r="B706"/>
      <c r="C706"/>
      <c r="D706"/>
      <c r="E706"/>
      <c r="F706"/>
      <c r="G706"/>
      <c r="H706"/>
      <c r="I706"/>
      <c r="J706"/>
      <c r="K706"/>
      <c r="L706"/>
    </row>
    <row r="707" spans="1:12" x14ac:dyDescent="0.25">
      <c r="A707"/>
      <c r="B707"/>
      <c r="C707"/>
      <c r="D707"/>
      <c r="E707"/>
      <c r="F707"/>
      <c r="G707"/>
      <c r="H707"/>
      <c r="I707"/>
      <c r="J707"/>
      <c r="K707"/>
      <c r="L707"/>
    </row>
    <row r="708" spans="1:12" x14ac:dyDescent="0.25">
      <c r="A708"/>
      <c r="B708"/>
      <c r="C708"/>
      <c r="D708"/>
      <c r="E708"/>
      <c r="F708"/>
      <c r="G708"/>
      <c r="H708"/>
      <c r="I708"/>
      <c r="J708"/>
      <c r="K708"/>
      <c r="L708"/>
    </row>
    <row r="709" spans="1:12" x14ac:dyDescent="0.25">
      <c r="A709"/>
      <c r="B709"/>
      <c r="C709"/>
      <c r="D709"/>
      <c r="E709"/>
      <c r="F709"/>
      <c r="G709"/>
      <c r="H709"/>
      <c r="I709"/>
      <c r="J709"/>
      <c r="K709"/>
      <c r="L709"/>
    </row>
    <row r="710" spans="1:12" x14ac:dyDescent="0.25">
      <c r="A710"/>
      <c r="B710"/>
      <c r="C710"/>
      <c r="D710"/>
      <c r="E710"/>
      <c r="F710"/>
      <c r="G710"/>
      <c r="H710"/>
      <c r="I710"/>
      <c r="J710"/>
      <c r="K710"/>
      <c r="L710"/>
    </row>
    <row r="711" spans="1:12" x14ac:dyDescent="0.25">
      <c r="A711"/>
      <c r="B711"/>
      <c r="C711"/>
      <c r="D711"/>
      <c r="E711"/>
      <c r="F711"/>
      <c r="G711"/>
      <c r="H711"/>
      <c r="I711"/>
      <c r="J711"/>
      <c r="K711"/>
      <c r="L711"/>
    </row>
    <row r="712" spans="1:12" x14ac:dyDescent="0.25">
      <c r="A712"/>
      <c r="B712"/>
      <c r="C712"/>
      <c r="D712"/>
      <c r="E712"/>
      <c r="F712"/>
      <c r="G712"/>
      <c r="H712"/>
      <c r="I712"/>
      <c r="J712"/>
      <c r="K712"/>
      <c r="L712"/>
    </row>
    <row r="713" spans="1:12" x14ac:dyDescent="0.25">
      <c r="A713"/>
      <c r="B713"/>
      <c r="C713"/>
      <c r="D713"/>
      <c r="E713"/>
      <c r="F713"/>
      <c r="G713"/>
      <c r="H713"/>
      <c r="I713"/>
      <c r="J713"/>
      <c r="K713"/>
      <c r="L713"/>
    </row>
    <row r="714" spans="1:12" x14ac:dyDescent="0.25">
      <c r="A714"/>
      <c r="B714"/>
      <c r="C714"/>
      <c r="D714"/>
      <c r="E714"/>
      <c r="F714"/>
      <c r="G714"/>
      <c r="H714"/>
      <c r="I714"/>
      <c r="J714"/>
      <c r="K714"/>
      <c r="L714"/>
    </row>
    <row r="715" spans="1:12" x14ac:dyDescent="0.25">
      <c r="A715"/>
      <c r="B715"/>
      <c r="C715"/>
      <c r="D715"/>
      <c r="E715"/>
      <c r="F715"/>
      <c r="G715"/>
      <c r="H715"/>
      <c r="I715"/>
      <c r="J715"/>
      <c r="K715"/>
      <c r="L715"/>
    </row>
    <row r="716" spans="1:12" x14ac:dyDescent="0.25">
      <c r="A716"/>
      <c r="B716"/>
      <c r="C716"/>
      <c r="D716"/>
      <c r="E716"/>
      <c r="F716"/>
      <c r="G716"/>
      <c r="H716"/>
      <c r="I716"/>
      <c r="J716"/>
      <c r="K716"/>
      <c r="L716"/>
    </row>
    <row r="717" spans="1:12" x14ac:dyDescent="0.25">
      <c r="A717"/>
      <c r="B717"/>
      <c r="C717"/>
      <c r="D717"/>
      <c r="E717"/>
      <c r="F717"/>
      <c r="G717"/>
      <c r="H717"/>
      <c r="I717"/>
      <c r="J717"/>
      <c r="K717"/>
      <c r="L717"/>
    </row>
    <row r="718" spans="1:12" x14ac:dyDescent="0.25">
      <c r="A718"/>
      <c r="B718"/>
      <c r="C718"/>
      <c r="D718"/>
      <c r="E718"/>
      <c r="F718"/>
      <c r="G718"/>
      <c r="H718"/>
      <c r="I718"/>
      <c r="J718"/>
      <c r="K718"/>
      <c r="L718"/>
    </row>
    <row r="719" spans="1:12" x14ac:dyDescent="0.25">
      <c r="A719"/>
      <c r="B719"/>
      <c r="C719"/>
      <c r="D719"/>
      <c r="E719"/>
      <c r="F719"/>
      <c r="G719"/>
      <c r="H719"/>
      <c r="I719"/>
      <c r="J719"/>
      <c r="K719"/>
      <c r="L719"/>
    </row>
    <row r="720" spans="1:12" x14ac:dyDescent="0.25">
      <c r="A720"/>
      <c r="B720"/>
      <c r="C720"/>
      <c r="D720"/>
      <c r="E720"/>
      <c r="F720"/>
      <c r="G720"/>
      <c r="H720"/>
      <c r="I720"/>
      <c r="J720"/>
      <c r="K720"/>
      <c r="L720"/>
    </row>
    <row r="721" spans="1:12" x14ac:dyDescent="0.25">
      <c r="A721"/>
      <c r="B721"/>
      <c r="C721"/>
      <c r="D721"/>
      <c r="E721"/>
      <c r="F721"/>
      <c r="G721"/>
      <c r="H721"/>
      <c r="I721"/>
      <c r="J721"/>
      <c r="K721"/>
      <c r="L721"/>
    </row>
    <row r="722" spans="1:12" x14ac:dyDescent="0.25">
      <c r="A722"/>
      <c r="B722"/>
      <c r="C722"/>
      <c r="D722"/>
      <c r="E722"/>
      <c r="F722"/>
      <c r="G722"/>
      <c r="H722"/>
      <c r="I722"/>
      <c r="J722"/>
      <c r="K722"/>
      <c r="L722"/>
    </row>
    <row r="723" spans="1:12" x14ac:dyDescent="0.25">
      <c r="A723"/>
      <c r="B723"/>
      <c r="C723"/>
      <c r="D723"/>
      <c r="E723"/>
      <c r="F723"/>
      <c r="G723"/>
      <c r="H723"/>
      <c r="I723"/>
      <c r="J723"/>
      <c r="K723"/>
      <c r="L723"/>
    </row>
    <row r="724" spans="1:12" x14ac:dyDescent="0.25">
      <c r="A724"/>
      <c r="B724"/>
      <c r="C724"/>
      <c r="D724"/>
      <c r="E724"/>
      <c r="F724"/>
      <c r="G724"/>
      <c r="H724"/>
      <c r="I724"/>
      <c r="J724"/>
      <c r="K724"/>
      <c r="L724"/>
    </row>
    <row r="725" spans="1:12" x14ac:dyDescent="0.25">
      <c r="A725"/>
      <c r="B725"/>
      <c r="C725"/>
      <c r="D725"/>
      <c r="E725"/>
      <c r="F725"/>
      <c r="G725"/>
      <c r="H725"/>
      <c r="I725"/>
      <c r="J725"/>
      <c r="K725"/>
      <c r="L725"/>
    </row>
    <row r="726" spans="1:12" x14ac:dyDescent="0.25">
      <c r="A726"/>
      <c r="B726"/>
      <c r="C726"/>
      <c r="D726"/>
      <c r="E726"/>
      <c r="F726"/>
      <c r="G726"/>
      <c r="H726"/>
      <c r="I726"/>
      <c r="J726"/>
      <c r="K726"/>
      <c r="L726"/>
    </row>
    <row r="727" spans="1:12" x14ac:dyDescent="0.25">
      <c r="A727"/>
      <c r="B727"/>
      <c r="C727"/>
      <c r="D727"/>
      <c r="E727"/>
      <c r="F727"/>
      <c r="G727"/>
      <c r="H727"/>
      <c r="I727"/>
      <c r="J727"/>
      <c r="K727"/>
      <c r="L727"/>
    </row>
    <row r="728" spans="1:12" x14ac:dyDescent="0.25">
      <c r="A728"/>
      <c r="B728"/>
      <c r="C728"/>
      <c r="D728"/>
      <c r="E728"/>
      <c r="F728"/>
      <c r="G728"/>
      <c r="H728"/>
      <c r="I728"/>
      <c r="J728"/>
      <c r="K728"/>
      <c r="L728"/>
    </row>
    <row r="729" spans="1:12" x14ac:dyDescent="0.25">
      <c r="A729"/>
      <c r="B729"/>
      <c r="C729"/>
      <c r="D729"/>
      <c r="E729"/>
      <c r="F729"/>
      <c r="G729"/>
      <c r="H729"/>
      <c r="I729"/>
      <c r="J729"/>
      <c r="K729"/>
      <c r="L729"/>
    </row>
    <row r="730" spans="1:12" x14ac:dyDescent="0.25">
      <c r="A730"/>
      <c r="B730"/>
      <c r="C730"/>
      <c r="D730"/>
      <c r="E730"/>
      <c r="F730"/>
      <c r="G730"/>
      <c r="H730"/>
      <c r="I730"/>
      <c r="J730"/>
      <c r="K730"/>
      <c r="L730"/>
    </row>
    <row r="731" spans="1:12" x14ac:dyDescent="0.25">
      <c r="A731"/>
      <c r="B731"/>
      <c r="C731"/>
      <c r="D731"/>
      <c r="E731"/>
      <c r="F731"/>
      <c r="G731"/>
      <c r="H731"/>
      <c r="I731"/>
      <c r="J731"/>
      <c r="K731"/>
      <c r="L731"/>
    </row>
    <row r="732" spans="1:12" x14ac:dyDescent="0.25">
      <c r="A732"/>
      <c r="B732"/>
      <c r="C732"/>
      <c r="D732"/>
      <c r="E732"/>
      <c r="F732"/>
      <c r="G732"/>
      <c r="H732"/>
      <c r="I732"/>
      <c r="J732"/>
      <c r="K732"/>
      <c r="L732"/>
    </row>
    <row r="733" spans="1:12" x14ac:dyDescent="0.25">
      <c r="A733"/>
      <c r="B733"/>
      <c r="C733"/>
      <c r="D733"/>
      <c r="E733"/>
      <c r="F733"/>
      <c r="G733"/>
      <c r="H733"/>
      <c r="I733"/>
      <c r="J733"/>
      <c r="K733"/>
      <c r="L733"/>
    </row>
    <row r="734" spans="1:12" x14ac:dyDescent="0.25">
      <c r="A734"/>
      <c r="B734"/>
      <c r="C734"/>
      <c r="D734"/>
      <c r="E734"/>
      <c r="F734"/>
      <c r="G734"/>
      <c r="H734"/>
      <c r="I734"/>
      <c r="J734"/>
      <c r="K734"/>
      <c r="L734"/>
    </row>
    <row r="735" spans="1:12" x14ac:dyDescent="0.25">
      <c r="A735"/>
      <c r="B735"/>
      <c r="C735"/>
      <c r="D735"/>
      <c r="E735"/>
      <c r="F735"/>
      <c r="G735"/>
      <c r="H735"/>
      <c r="I735"/>
      <c r="J735"/>
      <c r="K735"/>
      <c r="L735"/>
    </row>
    <row r="736" spans="1:12" x14ac:dyDescent="0.25">
      <c r="A736"/>
      <c r="B736"/>
      <c r="C736"/>
      <c r="D736"/>
      <c r="E736"/>
      <c r="F736"/>
      <c r="G736"/>
      <c r="H736"/>
      <c r="I736"/>
      <c r="J736"/>
      <c r="K736"/>
      <c r="L736"/>
    </row>
    <row r="737" spans="1:12" x14ac:dyDescent="0.25">
      <c r="A737"/>
      <c r="B737"/>
      <c r="C737"/>
      <c r="D737"/>
      <c r="E737"/>
      <c r="F737"/>
      <c r="G737"/>
      <c r="H737"/>
      <c r="I737"/>
      <c r="J737"/>
      <c r="K737"/>
      <c r="L737"/>
    </row>
    <row r="738" spans="1:12" x14ac:dyDescent="0.25">
      <c r="A738"/>
      <c r="B738"/>
      <c r="C738"/>
      <c r="D738"/>
      <c r="E738"/>
      <c r="F738"/>
      <c r="G738"/>
      <c r="H738"/>
      <c r="I738"/>
      <c r="J738"/>
      <c r="K738"/>
      <c r="L738"/>
    </row>
    <row r="739" spans="1:12" x14ac:dyDescent="0.25">
      <c r="A739"/>
      <c r="B739"/>
      <c r="C739"/>
      <c r="D739"/>
      <c r="E739"/>
      <c r="F739"/>
      <c r="G739"/>
      <c r="H739"/>
      <c r="I739"/>
      <c r="J739"/>
      <c r="K739"/>
      <c r="L739"/>
    </row>
    <row r="740" spans="1:12" x14ac:dyDescent="0.25">
      <c r="A740"/>
      <c r="B740"/>
      <c r="C740"/>
      <c r="D740"/>
      <c r="E740"/>
      <c r="F740"/>
      <c r="G740"/>
      <c r="H740"/>
      <c r="I740"/>
      <c r="J740"/>
      <c r="K740"/>
      <c r="L740"/>
    </row>
    <row r="741" spans="1:12" x14ac:dyDescent="0.25">
      <c r="A741"/>
      <c r="B741"/>
      <c r="C741"/>
      <c r="D741"/>
      <c r="E741"/>
      <c r="F741"/>
      <c r="G741"/>
      <c r="H741"/>
      <c r="I741"/>
      <c r="J741"/>
      <c r="K741"/>
      <c r="L741"/>
    </row>
    <row r="742" spans="1:12" x14ac:dyDescent="0.25">
      <c r="A742"/>
      <c r="B742"/>
      <c r="C742"/>
      <c r="D742"/>
      <c r="E742"/>
      <c r="F742"/>
      <c r="G742"/>
      <c r="H742"/>
      <c r="I742"/>
      <c r="J742"/>
      <c r="K742"/>
      <c r="L742"/>
    </row>
    <row r="743" spans="1:12" x14ac:dyDescent="0.25">
      <c r="A743"/>
      <c r="B743"/>
      <c r="C743"/>
      <c r="D743"/>
      <c r="E743"/>
      <c r="F743"/>
      <c r="G743"/>
      <c r="H743"/>
      <c r="I743"/>
      <c r="J743"/>
      <c r="K743"/>
      <c r="L743"/>
    </row>
    <row r="744" spans="1:12" x14ac:dyDescent="0.25">
      <c r="A744"/>
      <c r="B744"/>
      <c r="C744"/>
      <c r="D744"/>
      <c r="E744"/>
      <c r="F744"/>
      <c r="G744"/>
      <c r="H744"/>
      <c r="I744"/>
      <c r="J744"/>
      <c r="K744"/>
      <c r="L744"/>
    </row>
    <row r="745" spans="1:12" x14ac:dyDescent="0.25">
      <c r="A745"/>
      <c r="B745"/>
      <c r="C745"/>
      <c r="D745"/>
      <c r="E745"/>
      <c r="F745"/>
      <c r="G745"/>
      <c r="H745"/>
      <c r="I745"/>
      <c r="J745"/>
      <c r="K745"/>
      <c r="L745"/>
    </row>
    <row r="746" spans="1:12" x14ac:dyDescent="0.25">
      <c r="A746"/>
      <c r="B746"/>
      <c r="C746"/>
      <c r="D746"/>
      <c r="E746"/>
      <c r="F746"/>
      <c r="G746"/>
      <c r="H746"/>
      <c r="I746"/>
      <c r="J746"/>
      <c r="K746"/>
      <c r="L746"/>
    </row>
    <row r="747" spans="1:12" x14ac:dyDescent="0.25">
      <c r="A747"/>
      <c r="B747"/>
      <c r="C747"/>
      <c r="D747"/>
      <c r="E747"/>
      <c r="F747"/>
      <c r="G747"/>
      <c r="H747"/>
      <c r="I747"/>
      <c r="J747"/>
      <c r="K747"/>
      <c r="L747"/>
    </row>
    <row r="748" spans="1:12" x14ac:dyDescent="0.25">
      <c r="A748"/>
      <c r="B748"/>
      <c r="C748"/>
      <c r="D748"/>
      <c r="E748"/>
      <c r="F748"/>
      <c r="G748"/>
      <c r="H748"/>
      <c r="I748"/>
      <c r="J748"/>
      <c r="K748"/>
      <c r="L748"/>
    </row>
    <row r="749" spans="1:12" x14ac:dyDescent="0.25">
      <c r="A749"/>
      <c r="B749"/>
      <c r="C749"/>
      <c r="D749"/>
      <c r="E749"/>
      <c r="F749"/>
      <c r="G749"/>
      <c r="H749"/>
      <c r="I749"/>
      <c r="J749"/>
      <c r="K749"/>
      <c r="L749"/>
    </row>
    <row r="750" spans="1:12" x14ac:dyDescent="0.25">
      <c r="A750"/>
      <c r="B750"/>
      <c r="C750"/>
      <c r="D750"/>
      <c r="E750"/>
      <c r="F750"/>
      <c r="G750"/>
      <c r="H750"/>
      <c r="I750"/>
      <c r="J750"/>
      <c r="K750"/>
      <c r="L750"/>
    </row>
    <row r="751" spans="1:12" x14ac:dyDescent="0.25">
      <c r="A751"/>
      <c r="B751"/>
      <c r="C751"/>
      <c r="D751"/>
      <c r="E751"/>
      <c r="F751"/>
      <c r="G751"/>
      <c r="H751"/>
      <c r="I751"/>
      <c r="J751"/>
      <c r="K751"/>
      <c r="L751"/>
    </row>
    <row r="752" spans="1:12" x14ac:dyDescent="0.25">
      <c r="A752"/>
      <c r="B752"/>
      <c r="C752"/>
      <c r="D752"/>
      <c r="E752"/>
      <c r="F752"/>
      <c r="G752"/>
      <c r="H752"/>
      <c r="I752"/>
      <c r="J752"/>
      <c r="K752"/>
      <c r="L752"/>
    </row>
    <row r="753" spans="1:12" x14ac:dyDescent="0.25">
      <c r="A753"/>
      <c r="B753"/>
      <c r="C753"/>
      <c r="D753"/>
      <c r="E753"/>
      <c r="F753"/>
      <c r="G753"/>
      <c r="H753"/>
      <c r="I753"/>
      <c r="J753"/>
      <c r="K753"/>
      <c r="L753"/>
    </row>
    <row r="754" spans="1:12" x14ac:dyDescent="0.25">
      <c r="A754"/>
      <c r="B754"/>
      <c r="C754"/>
      <c r="D754"/>
      <c r="E754"/>
      <c r="F754"/>
      <c r="G754"/>
      <c r="H754"/>
      <c r="I754"/>
      <c r="J754"/>
      <c r="K754"/>
      <c r="L754"/>
    </row>
    <row r="755" spans="1:12" x14ac:dyDescent="0.25">
      <c r="A755"/>
      <c r="B755"/>
      <c r="C755"/>
      <c r="D755"/>
      <c r="E755"/>
      <c r="F755"/>
      <c r="G755"/>
      <c r="H755"/>
      <c r="I755"/>
      <c r="J755"/>
      <c r="K755"/>
      <c r="L755"/>
    </row>
    <row r="756" spans="1:12" x14ac:dyDescent="0.25">
      <c r="A756"/>
      <c r="B756"/>
      <c r="C756"/>
      <c r="D756"/>
      <c r="E756"/>
      <c r="F756"/>
      <c r="G756"/>
      <c r="H756"/>
      <c r="I756"/>
      <c r="J756"/>
      <c r="K756"/>
      <c r="L756"/>
    </row>
    <row r="757" spans="1:12" x14ac:dyDescent="0.25">
      <c r="A757"/>
      <c r="B757"/>
      <c r="C757"/>
      <c r="D757"/>
      <c r="E757"/>
      <c r="F757"/>
      <c r="G757"/>
      <c r="H757"/>
      <c r="I757"/>
      <c r="J757"/>
      <c r="K757"/>
      <c r="L757"/>
    </row>
    <row r="758" spans="1:12" x14ac:dyDescent="0.25">
      <c r="A758"/>
      <c r="B758"/>
      <c r="C758"/>
      <c r="D758"/>
      <c r="E758"/>
      <c r="F758"/>
      <c r="G758"/>
      <c r="H758"/>
      <c r="I758"/>
      <c r="J758"/>
      <c r="K758"/>
      <c r="L758"/>
    </row>
    <row r="759" spans="1:12" x14ac:dyDescent="0.25">
      <c r="A759"/>
      <c r="B759"/>
      <c r="C759"/>
      <c r="D759"/>
      <c r="E759"/>
      <c r="F759"/>
      <c r="G759"/>
      <c r="H759"/>
      <c r="I759"/>
      <c r="J759"/>
      <c r="K759"/>
      <c r="L759"/>
    </row>
    <row r="760" spans="1:12" x14ac:dyDescent="0.25">
      <c r="A760"/>
      <c r="B760"/>
      <c r="C760"/>
      <c r="D760"/>
      <c r="E760"/>
      <c r="F760"/>
      <c r="G760"/>
      <c r="H760"/>
      <c r="I760"/>
      <c r="J760"/>
      <c r="K760"/>
      <c r="L760"/>
    </row>
    <row r="761" spans="1:12" x14ac:dyDescent="0.25">
      <c r="A761"/>
      <c r="B761"/>
      <c r="C761"/>
      <c r="D761"/>
      <c r="E761"/>
      <c r="F761"/>
      <c r="G761"/>
      <c r="H761"/>
      <c r="I761"/>
      <c r="J761"/>
      <c r="K761"/>
      <c r="L761"/>
    </row>
    <row r="762" spans="1:12" x14ac:dyDescent="0.25">
      <c r="A762"/>
      <c r="B762"/>
      <c r="C762"/>
      <c r="D762"/>
      <c r="E762"/>
      <c r="F762"/>
      <c r="G762"/>
      <c r="H762"/>
      <c r="I762"/>
      <c r="J762"/>
      <c r="K762"/>
      <c r="L762"/>
    </row>
    <row r="763" spans="1:12" x14ac:dyDescent="0.25">
      <c r="A763"/>
      <c r="B763"/>
      <c r="C763"/>
      <c r="D763"/>
      <c r="E763"/>
      <c r="F763"/>
      <c r="G763"/>
      <c r="H763"/>
      <c r="I763"/>
      <c r="J763"/>
      <c r="K763"/>
      <c r="L763"/>
    </row>
    <row r="764" spans="1:12" x14ac:dyDescent="0.25">
      <c r="A764"/>
      <c r="B764"/>
      <c r="C764"/>
      <c r="D764"/>
      <c r="E764"/>
      <c r="F764"/>
      <c r="G764"/>
      <c r="H764"/>
      <c r="I764"/>
      <c r="J764"/>
      <c r="K764"/>
      <c r="L764"/>
    </row>
    <row r="765" spans="1:12" x14ac:dyDescent="0.25">
      <c r="A765"/>
      <c r="B765"/>
      <c r="C765"/>
      <c r="D765"/>
      <c r="E765"/>
      <c r="F765"/>
      <c r="G765"/>
      <c r="H765"/>
      <c r="I765"/>
      <c r="J765"/>
      <c r="K765"/>
      <c r="L765"/>
    </row>
    <row r="766" spans="1:12" x14ac:dyDescent="0.25">
      <c r="A766"/>
      <c r="B766"/>
      <c r="C766"/>
      <c r="D766"/>
      <c r="E766"/>
      <c r="F766"/>
      <c r="G766"/>
      <c r="H766"/>
      <c r="I766"/>
      <c r="J766"/>
      <c r="K766"/>
      <c r="L766"/>
    </row>
    <row r="767" spans="1:12" x14ac:dyDescent="0.25">
      <c r="A767"/>
      <c r="B767"/>
      <c r="C767"/>
      <c r="D767"/>
      <c r="E767"/>
      <c r="F767"/>
      <c r="G767"/>
      <c r="H767"/>
      <c r="I767"/>
      <c r="J767"/>
      <c r="K767"/>
      <c r="L767"/>
    </row>
    <row r="768" spans="1:12" x14ac:dyDescent="0.25">
      <c r="A768"/>
      <c r="B768"/>
      <c r="C768"/>
      <c r="D768"/>
      <c r="E768"/>
      <c r="F768"/>
      <c r="G768"/>
      <c r="H768"/>
      <c r="I768"/>
      <c r="J768"/>
      <c r="K768"/>
      <c r="L768"/>
    </row>
    <row r="769" spans="1:12" x14ac:dyDescent="0.25">
      <c r="A769"/>
      <c r="B769"/>
      <c r="C769"/>
      <c r="D769"/>
      <c r="E769"/>
      <c r="F769"/>
      <c r="G769"/>
      <c r="H769"/>
      <c r="I769"/>
      <c r="J769"/>
      <c r="K769"/>
      <c r="L769"/>
    </row>
    <row r="770" spans="1:12" x14ac:dyDescent="0.25">
      <c r="A770"/>
      <c r="B770"/>
      <c r="C770"/>
      <c r="D770"/>
      <c r="E770"/>
      <c r="F770"/>
      <c r="G770"/>
      <c r="H770"/>
      <c r="I770"/>
      <c r="J770"/>
      <c r="K770"/>
      <c r="L770"/>
    </row>
    <row r="771" spans="1:12" x14ac:dyDescent="0.25">
      <c r="A771"/>
      <c r="B771"/>
      <c r="C771"/>
      <c r="D771"/>
      <c r="E771"/>
      <c r="F771"/>
      <c r="G771"/>
      <c r="H771"/>
      <c r="I771"/>
      <c r="J771"/>
      <c r="K771"/>
      <c r="L771"/>
    </row>
    <row r="772" spans="1:12" x14ac:dyDescent="0.25">
      <c r="A772"/>
      <c r="B772"/>
      <c r="C772"/>
      <c r="D772"/>
      <c r="E772"/>
      <c r="F772"/>
      <c r="G772"/>
      <c r="H772"/>
      <c r="I772"/>
      <c r="J772"/>
      <c r="K772"/>
      <c r="L772"/>
    </row>
    <row r="773" spans="1:12" x14ac:dyDescent="0.25">
      <c r="A773"/>
      <c r="B773"/>
      <c r="C773"/>
      <c r="D773"/>
      <c r="E773"/>
      <c r="F773"/>
      <c r="G773"/>
      <c r="H773"/>
      <c r="I773"/>
      <c r="J773"/>
      <c r="K773"/>
      <c r="L773"/>
    </row>
    <row r="774" spans="1:12" x14ac:dyDescent="0.25">
      <c r="A774"/>
      <c r="B774"/>
      <c r="C774"/>
      <c r="D774"/>
      <c r="E774"/>
      <c r="F774"/>
      <c r="G774"/>
      <c r="H774"/>
      <c r="I774"/>
      <c r="J774"/>
      <c r="K774"/>
      <c r="L774"/>
    </row>
    <row r="775" spans="1:12" x14ac:dyDescent="0.25">
      <c r="A775"/>
      <c r="B775"/>
      <c r="C775"/>
      <c r="D775"/>
      <c r="E775"/>
      <c r="F775"/>
      <c r="G775"/>
      <c r="H775"/>
      <c r="I775"/>
      <c r="J775"/>
      <c r="K775"/>
      <c r="L775"/>
    </row>
    <row r="776" spans="1:12" x14ac:dyDescent="0.25">
      <c r="A776"/>
      <c r="B776"/>
      <c r="C776"/>
      <c r="D776"/>
      <c r="E776"/>
      <c r="F776"/>
      <c r="G776"/>
      <c r="H776"/>
      <c r="I776"/>
      <c r="J776"/>
      <c r="K776"/>
      <c r="L776"/>
    </row>
    <row r="777" spans="1:12" x14ac:dyDescent="0.25">
      <c r="A777"/>
      <c r="B777"/>
      <c r="C777"/>
      <c r="D777"/>
      <c r="E777"/>
      <c r="F777"/>
      <c r="G777"/>
      <c r="H777"/>
      <c r="I777"/>
      <c r="J777"/>
      <c r="K777"/>
      <c r="L777"/>
    </row>
    <row r="778" spans="1:12" x14ac:dyDescent="0.25">
      <c r="A778"/>
      <c r="B778"/>
      <c r="C778"/>
      <c r="D778"/>
      <c r="E778"/>
      <c r="F778"/>
      <c r="G778"/>
      <c r="H778"/>
      <c r="I778"/>
      <c r="J778"/>
      <c r="K778"/>
      <c r="L778"/>
    </row>
    <row r="779" spans="1:12" x14ac:dyDescent="0.25">
      <c r="A779"/>
      <c r="B779"/>
      <c r="C779"/>
      <c r="D779"/>
      <c r="E779"/>
      <c r="F779"/>
      <c r="G779"/>
      <c r="H779"/>
      <c r="I779"/>
      <c r="J779"/>
      <c r="K779"/>
      <c r="L779"/>
    </row>
    <row r="780" spans="1:12" x14ac:dyDescent="0.25">
      <c r="A780"/>
      <c r="B780"/>
      <c r="C780"/>
      <c r="D780"/>
      <c r="E780"/>
      <c r="F780"/>
      <c r="G780"/>
      <c r="H780"/>
      <c r="I780"/>
      <c r="J780"/>
      <c r="K780"/>
      <c r="L780"/>
    </row>
    <row r="781" spans="1:12" x14ac:dyDescent="0.25">
      <c r="A781"/>
      <c r="B781"/>
      <c r="C781"/>
      <c r="D781"/>
      <c r="E781"/>
      <c r="F781"/>
      <c r="G781"/>
      <c r="H781"/>
      <c r="I781"/>
      <c r="J781"/>
      <c r="K781"/>
      <c r="L781"/>
    </row>
    <row r="782" spans="1:12" x14ac:dyDescent="0.25">
      <c r="A782"/>
      <c r="B782"/>
      <c r="C782"/>
      <c r="D782"/>
      <c r="E782"/>
      <c r="F782"/>
      <c r="G782"/>
      <c r="H782"/>
      <c r="I782"/>
      <c r="J782"/>
      <c r="K782"/>
      <c r="L782"/>
    </row>
    <row r="783" spans="1:12" x14ac:dyDescent="0.25">
      <c r="A783"/>
      <c r="B783"/>
      <c r="C783"/>
      <c r="D783"/>
      <c r="E783"/>
      <c r="F783"/>
      <c r="G783"/>
      <c r="H783"/>
      <c r="I783"/>
      <c r="J783"/>
      <c r="K783"/>
      <c r="L783"/>
    </row>
    <row r="784" spans="1:12" x14ac:dyDescent="0.25">
      <c r="A784"/>
      <c r="B784"/>
      <c r="C784"/>
      <c r="D784"/>
      <c r="E784"/>
      <c r="F784"/>
      <c r="G784"/>
      <c r="H784"/>
      <c r="I784"/>
      <c r="J784"/>
      <c r="K784"/>
      <c r="L784"/>
    </row>
    <row r="785" spans="1:12" x14ac:dyDescent="0.25">
      <c r="A785"/>
      <c r="B785"/>
      <c r="C785"/>
      <c r="D785"/>
      <c r="E785"/>
      <c r="F785"/>
      <c r="G785"/>
      <c r="H785"/>
      <c r="I785"/>
      <c r="J785"/>
      <c r="K785"/>
      <c r="L785"/>
    </row>
    <row r="786" spans="1:12" x14ac:dyDescent="0.25">
      <c r="A786"/>
      <c r="B786"/>
      <c r="C786"/>
      <c r="D786"/>
      <c r="E786"/>
      <c r="F786"/>
      <c r="G786"/>
      <c r="H786"/>
      <c r="I786"/>
      <c r="J786"/>
      <c r="K786"/>
      <c r="L786"/>
    </row>
    <row r="787" spans="1:12" x14ac:dyDescent="0.25">
      <c r="A787"/>
      <c r="B787"/>
      <c r="C787"/>
      <c r="D787"/>
      <c r="E787"/>
      <c r="F787"/>
      <c r="G787"/>
      <c r="H787"/>
      <c r="I787"/>
      <c r="J787"/>
      <c r="K787"/>
      <c r="L787"/>
    </row>
    <row r="788" spans="1:12" x14ac:dyDescent="0.25">
      <c r="A788"/>
      <c r="B788"/>
      <c r="C788"/>
      <c r="D788"/>
      <c r="E788"/>
      <c r="F788"/>
      <c r="G788"/>
      <c r="H788"/>
      <c r="I788"/>
      <c r="J788"/>
      <c r="K788"/>
      <c r="L788"/>
    </row>
    <row r="789" spans="1:12" x14ac:dyDescent="0.25">
      <c r="A789"/>
      <c r="B789"/>
      <c r="C789"/>
      <c r="D789"/>
      <c r="E789"/>
      <c r="F789"/>
      <c r="G789"/>
      <c r="H789"/>
      <c r="I789"/>
      <c r="J789"/>
      <c r="K789"/>
      <c r="L789"/>
    </row>
    <row r="790" spans="1:12" x14ac:dyDescent="0.25">
      <c r="A790"/>
      <c r="B790"/>
      <c r="C790"/>
      <c r="D790"/>
      <c r="E790"/>
      <c r="F790"/>
      <c r="G790"/>
      <c r="H790"/>
      <c r="I790"/>
      <c r="J790"/>
      <c r="K790"/>
      <c r="L790"/>
    </row>
    <row r="791" spans="1:12" x14ac:dyDescent="0.25">
      <c r="A791"/>
      <c r="B791"/>
      <c r="C791"/>
      <c r="D791"/>
      <c r="E791"/>
      <c r="F791"/>
      <c r="G791"/>
      <c r="H791"/>
      <c r="I791"/>
      <c r="J791"/>
      <c r="K791"/>
      <c r="L791"/>
    </row>
    <row r="792" spans="1:12" x14ac:dyDescent="0.25">
      <c r="A792"/>
      <c r="B792"/>
      <c r="C792"/>
      <c r="D792"/>
      <c r="E792"/>
      <c r="F792"/>
      <c r="G792"/>
      <c r="H792"/>
      <c r="I792"/>
      <c r="J792"/>
      <c r="K792"/>
      <c r="L792"/>
    </row>
    <row r="793" spans="1:12" x14ac:dyDescent="0.25">
      <c r="A793"/>
      <c r="B793"/>
      <c r="C793"/>
      <c r="D793"/>
      <c r="E793"/>
      <c r="F793"/>
      <c r="G793"/>
      <c r="H793"/>
      <c r="I793"/>
      <c r="J793"/>
      <c r="K793"/>
      <c r="L793"/>
    </row>
    <row r="794" spans="1:12" x14ac:dyDescent="0.25">
      <c r="A794"/>
      <c r="B794"/>
      <c r="C794"/>
      <c r="D794"/>
      <c r="E794"/>
      <c r="F794"/>
      <c r="G794"/>
      <c r="H794"/>
      <c r="I794"/>
      <c r="J794"/>
      <c r="K794"/>
      <c r="L794"/>
    </row>
    <row r="795" spans="1:12" x14ac:dyDescent="0.25">
      <c r="A795"/>
      <c r="B795"/>
      <c r="C795"/>
      <c r="D795"/>
      <c r="E795"/>
      <c r="F795"/>
      <c r="G795"/>
      <c r="H795"/>
      <c r="I795"/>
      <c r="J795"/>
      <c r="K795"/>
      <c r="L795"/>
    </row>
    <row r="796" spans="1:12" x14ac:dyDescent="0.25">
      <c r="A796"/>
      <c r="B796"/>
      <c r="C796"/>
      <c r="D796"/>
      <c r="E796"/>
      <c r="F796"/>
      <c r="G796"/>
      <c r="H796"/>
      <c r="I796"/>
      <c r="J796"/>
      <c r="K796"/>
      <c r="L796"/>
    </row>
    <row r="797" spans="1:12" x14ac:dyDescent="0.25">
      <c r="A797"/>
      <c r="B797"/>
      <c r="C797"/>
      <c r="D797"/>
      <c r="E797"/>
      <c r="F797"/>
      <c r="G797"/>
      <c r="H797"/>
      <c r="I797"/>
      <c r="J797"/>
      <c r="K797"/>
      <c r="L797"/>
    </row>
    <row r="798" spans="1:12" x14ac:dyDescent="0.25">
      <c r="A798"/>
      <c r="B798"/>
      <c r="C798"/>
      <c r="D798"/>
      <c r="E798"/>
      <c r="F798"/>
      <c r="G798"/>
      <c r="H798"/>
      <c r="I798"/>
      <c r="J798"/>
      <c r="K798"/>
      <c r="L798"/>
    </row>
    <row r="799" spans="1:12" x14ac:dyDescent="0.25">
      <c r="A799"/>
      <c r="B799"/>
      <c r="C799"/>
      <c r="D799"/>
      <c r="E799"/>
      <c r="F799"/>
      <c r="G799"/>
      <c r="H799"/>
      <c r="I799"/>
      <c r="J799"/>
      <c r="K799"/>
      <c r="L799"/>
    </row>
    <row r="800" spans="1:12" x14ac:dyDescent="0.25">
      <c r="A800"/>
      <c r="B800"/>
      <c r="C800"/>
      <c r="D800"/>
      <c r="E800"/>
      <c r="F800"/>
      <c r="G800"/>
      <c r="H800"/>
      <c r="I800"/>
      <c r="J800"/>
      <c r="K800"/>
      <c r="L800"/>
    </row>
    <row r="801" spans="1:12" x14ac:dyDescent="0.25">
      <c r="A801"/>
      <c r="B801"/>
      <c r="C801"/>
      <c r="D801"/>
      <c r="E801"/>
      <c r="F801"/>
      <c r="G801"/>
      <c r="H801"/>
      <c r="I801"/>
      <c r="J801"/>
      <c r="K801"/>
      <c r="L801"/>
    </row>
    <row r="802" spans="1:12" x14ac:dyDescent="0.25">
      <c r="A802"/>
      <c r="B802"/>
      <c r="C802"/>
      <c r="D802"/>
      <c r="E802"/>
      <c r="F802"/>
      <c r="G802"/>
      <c r="H802"/>
      <c r="I802"/>
      <c r="J802"/>
      <c r="K802"/>
      <c r="L802"/>
    </row>
    <row r="803" spans="1:12" x14ac:dyDescent="0.25">
      <c r="A803"/>
      <c r="B803"/>
      <c r="C803"/>
      <c r="D803"/>
      <c r="E803"/>
      <c r="F803"/>
      <c r="G803"/>
      <c r="H803"/>
      <c r="I803"/>
      <c r="J803"/>
      <c r="K803"/>
      <c r="L803"/>
    </row>
    <row r="804" spans="1:12" x14ac:dyDescent="0.25">
      <c r="A804"/>
      <c r="B804"/>
      <c r="C804"/>
      <c r="D804"/>
      <c r="E804"/>
      <c r="F804"/>
      <c r="G804"/>
      <c r="H804"/>
      <c r="I804"/>
      <c r="J804"/>
      <c r="K804"/>
      <c r="L804"/>
    </row>
    <row r="805" spans="1:12" x14ac:dyDescent="0.25">
      <c r="A805"/>
      <c r="B805"/>
      <c r="C805"/>
      <c r="D805"/>
      <c r="E805"/>
      <c r="F805"/>
      <c r="G805"/>
      <c r="H805"/>
      <c r="I805"/>
      <c r="J805"/>
      <c r="K805"/>
      <c r="L805"/>
    </row>
    <row r="806" spans="1:12" x14ac:dyDescent="0.25">
      <c r="A806"/>
      <c r="B806"/>
      <c r="C806"/>
      <c r="D806"/>
      <c r="E806"/>
      <c r="F806"/>
      <c r="G806"/>
      <c r="H806"/>
      <c r="I806"/>
      <c r="J806"/>
      <c r="K806"/>
      <c r="L806"/>
    </row>
    <row r="807" spans="1:12" x14ac:dyDescent="0.25">
      <c r="A807"/>
      <c r="B807"/>
      <c r="C807"/>
      <c r="D807"/>
      <c r="E807"/>
      <c r="F807"/>
      <c r="G807"/>
      <c r="H807"/>
      <c r="I807"/>
      <c r="J807"/>
      <c r="K807"/>
      <c r="L807"/>
    </row>
    <row r="808" spans="1:12" x14ac:dyDescent="0.25">
      <c r="A808"/>
      <c r="B808"/>
      <c r="C808"/>
      <c r="D808"/>
      <c r="E808"/>
      <c r="F808"/>
      <c r="G808"/>
      <c r="H808"/>
      <c r="I808"/>
      <c r="J808"/>
      <c r="K808"/>
      <c r="L808"/>
    </row>
    <row r="809" spans="1:12" x14ac:dyDescent="0.25">
      <c r="A809"/>
      <c r="B809"/>
      <c r="C809"/>
      <c r="D809"/>
      <c r="E809"/>
      <c r="F809"/>
      <c r="G809"/>
      <c r="H809"/>
      <c r="I809"/>
      <c r="J809"/>
      <c r="K809"/>
      <c r="L809"/>
    </row>
    <row r="810" spans="1:12" x14ac:dyDescent="0.25">
      <c r="A810"/>
      <c r="B810"/>
      <c r="C810"/>
      <c r="D810"/>
      <c r="E810"/>
      <c r="F810"/>
      <c r="G810"/>
      <c r="H810"/>
      <c r="I810"/>
      <c r="J810"/>
      <c r="K810"/>
      <c r="L810"/>
    </row>
    <row r="811" spans="1:12" x14ac:dyDescent="0.25">
      <c r="A811"/>
      <c r="B811"/>
      <c r="C811"/>
      <c r="D811"/>
      <c r="E811"/>
      <c r="F811"/>
      <c r="G811"/>
      <c r="H811"/>
      <c r="I811"/>
      <c r="J811"/>
      <c r="K811"/>
      <c r="L811"/>
    </row>
    <row r="812" spans="1:12" x14ac:dyDescent="0.25">
      <c r="A812"/>
      <c r="B812"/>
      <c r="C812"/>
      <c r="D812"/>
      <c r="E812"/>
      <c r="F812"/>
      <c r="G812"/>
      <c r="H812"/>
      <c r="I812"/>
      <c r="J812"/>
      <c r="K812"/>
      <c r="L812"/>
    </row>
    <row r="813" spans="1:12" x14ac:dyDescent="0.25">
      <c r="A813"/>
      <c r="B813"/>
      <c r="C813"/>
      <c r="D813"/>
      <c r="E813"/>
      <c r="F813"/>
      <c r="G813"/>
      <c r="H813"/>
      <c r="I813"/>
      <c r="J813"/>
      <c r="K813"/>
      <c r="L813"/>
    </row>
    <row r="814" spans="1:12" x14ac:dyDescent="0.25">
      <c r="A814"/>
      <c r="B814"/>
      <c r="C814"/>
      <c r="D814"/>
      <c r="E814"/>
      <c r="F814"/>
      <c r="G814"/>
      <c r="H814"/>
      <c r="I814"/>
      <c r="J814"/>
      <c r="K814"/>
      <c r="L814"/>
    </row>
    <row r="815" spans="1:12" x14ac:dyDescent="0.25">
      <c r="A815"/>
      <c r="B815"/>
      <c r="C815"/>
      <c r="D815"/>
      <c r="E815"/>
      <c r="F815"/>
      <c r="G815"/>
      <c r="H815"/>
      <c r="I815"/>
      <c r="J815"/>
      <c r="K815"/>
      <c r="L815"/>
    </row>
    <row r="816" spans="1:12" x14ac:dyDescent="0.25">
      <c r="A816"/>
      <c r="B816"/>
      <c r="C816"/>
      <c r="D816"/>
      <c r="E816"/>
      <c r="F816"/>
      <c r="G816"/>
      <c r="H816"/>
      <c r="I816"/>
      <c r="J816"/>
      <c r="K816"/>
      <c r="L816"/>
    </row>
    <row r="817" spans="1:12" x14ac:dyDescent="0.25">
      <c r="A817"/>
      <c r="B817"/>
      <c r="C817"/>
      <c r="D817"/>
      <c r="E817"/>
      <c r="F817"/>
      <c r="G817"/>
      <c r="H817"/>
      <c r="I817"/>
      <c r="J817"/>
      <c r="K817"/>
      <c r="L817"/>
    </row>
    <row r="818" spans="1:12" x14ac:dyDescent="0.25">
      <c r="A818"/>
      <c r="B818"/>
      <c r="C818"/>
      <c r="D818"/>
      <c r="E818"/>
      <c r="F818"/>
      <c r="G818"/>
      <c r="H818"/>
      <c r="I818"/>
      <c r="J818"/>
      <c r="K818"/>
      <c r="L818"/>
    </row>
    <row r="819" spans="1:12" x14ac:dyDescent="0.25">
      <c r="A819"/>
      <c r="B819"/>
      <c r="C819"/>
      <c r="D819"/>
      <c r="E819"/>
      <c r="F819"/>
      <c r="G819"/>
      <c r="H819"/>
      <c r="I819"/>
      <c r="J819"/>
      <c r="K819"/>
      <c r="L819"/>
    </row>
    <row r="820" spans="1:12" x14ac:dyDescent="0.25">
      <c r="A820"/>
      <c r="B820"/>
      <c r="C820"/>
      <c r="D820"/>
      <c r="E820"/>
      <c r="F820"/>
      <c r="G820"/>
      <c r="H820"/>
      <c r="I820"/>
      <c r="J820"/>
      <c r="K820"/>
      <c r="L820"/>
    </row>
    <row r="821" spans="1:12" x14ac:dyDescent="0.25">
      <c r="A821"/>
      <c r="B821"/>
      <c r="C821"/>
      <c r="D821"/>
      <c r="E821"/>
      <c r="F821"/>
      <c r="G821"/>
      <c r="H821"/>
      <c r="I821"/>
      <c r="J821"/>
      <c r="K821"/>
      <c r="L821"/>
    </row>
    <row r="822" spans="1:12" x14ac:dyDescent="0.25">
      <c r="A822"/>
      <c r="B822"/>
      <c r="C822"/>
      <c r="D822"/>
      <c r="E822"/>
      <c r="F822"/>
      <c r="G822"/>
      <c r="H822"/>
      <c r="I822"/>
      <c r="J822"/>
      <c r="K822"/>
      <c r="L822"/>
    </row>
    <row r="823" spans="1:12" x14ac:dyDescent="0.25">
      <c r="A823"/>
      <c r="B823"/>
      <c r="C823"/>
      <c r="D823"/>
      <c r="E823"/>
      <c r="F823"/>
      <c r="G823"/>
      <c r="H823"/>
      <c r="I823"/>
      <c r="J823"/>
      <c r="K823"/>
      <c r="L823"/>
    </row>
    <row r="824" spans="1:12" x14ac:dyDescent="0.25">
      <c r="A824"/>
      <c r="B824"/>
      <c r="C824"/>
      <c r="D824"/>
      <c r="E824"/>
      <c r="F824"/>
      <c r="G824"/>
      <c r="H824"/>
      <c r="I824"/>
      <c r="J824"/>
      <c r="K824"/>
      <c r="L824"/>
    </row>
    <row r="825" spans="1:12" x14ac:dyDescent="0.25">
      <c r="A825"/>
      <c r="B825"/>
      <c r="C825"/>
      <c r="D825"/>
      <c r="E825"/>
      <c r="F825"/>
      <c r="G825"/>
      <c r="H825"/>
      <c r="I825"/>
      <c r="J825"/>
      <c r="K825"/>
      <c r="L825"/>
    </row>
    <row r="826" spans="1:12" x14ac:dyDescent="0.25">
      <c r="A826"/>
      <c r="B826"/>
      <c r="C826"/>
      <c r="D826"/>
      <c r="E826"/>
      <c r="F826"/>
      <c r="G826"/>
      <c r="H826"/>
      <c r="I826"/>
      <c r="J826"/>
      <c r="K826"/>
      <c r="L826"/>
    </row>
    <row r="827" spans="1:12" x14ac:dyDescent="0.25">
      <c r="A827"/>
      <c r="B827"/>
      <c r="C827"/>
      <c r="D827"/>
      <c r="E827"/>
      <c r="F827"/>
      <c r="G827"/>
      <c r="H827"/>
      <c r="I827"/>
      <c r="J827"/>
      <c r="K827"/>
      <c r="L827"/>
    </row>
    <row r="828" spans="1:12" x14ac:dyDescent="0.25">
      <c r="A828"/>
      <c r="B828"/>
      <c r="C828"/>
      <c r="D828"/>
      <c r="E828"/>
      <c r="F828"/>
      <c r="G828"/>
      <c r="H828"/>
      <c r="I828"/>
      <c r="J828"/>
      <c r="K828"/>
      <c r="L828"/>
    </row>
    <row r="829" spans="1:12" x14ac:dyDescent="0.25">
      <c r="A829"/>
      <c r="B829"/>
      <c r="C829"/>
      <c r="D829"/>
      <c r="E829"/>
      <c r="F829"/>
      <c r="G829"/>
      <c r="H829"/>
      <c r="I829"/>
      <c r="J829"/>
      <c r="K829"/>
      <c r="L829"/>
    </row>
    <row r="830" spans="1:12" x14ac:dyDescent="0.25">
      <c r="A830"/>
      <c r="B830"/>
      <c r="C830"/>
      <c r="D830"/>
      <c r="E830"/>
      <c r="F830"/>
      <c r="G830"/>
      <c r="H830"/>
      <c r="I830"/>
      <c r="J830"/>
      <c r="K830"/>
      <c r="L830"/>
    </row>
    <row r="831" spans="1:12" x14ac:dyDescent="0.25">
      <c r="A831"/>
      <c r="B831"/>
      <c r="C831"/>
      <c r="D831"/>
      <c r="E831"/>
      <c r="F831"/>
      <c r="G831"/>
      <c r="H831"/>
      <c r="I831"/>
      <c r="J831"/>
      <c r="K831"/>
      <c r="L831"/>
    </row>
    <row r="832" spans="1:12" x14ac:dyDescent="0.25">
      <c r="A832"/>
      <c r="B832"/>
      <c r="C832"/>
      <c r="D832"/>
      <c r="E832"/>
      <c r="F832"/>
      <c r="G832"/>
      <c r="H832"/>
      <c r="I832"/>
      <c r="J832"/>
      <c r="K832"/>
      <c r="L832"/>
    </row>
    <row r="833" spans="1:12" x14ac:dyDescent="0.25">
      <c r="A833"/>
      <c r="B833"/>
      <c r="C833"/>
      <c r="D833"/>
      <c r="E833"/>
      <c r="F833"/>
      <c r="G833"/>
      <c r="H833"/>
      <c r="I833"/>
      <c r="J833"/>
      <c r="K833"/>
      <c r="L833"/>
    </row>
    <row r="834" spans="1:12" x14ac:dyDescent="0.25">
      <c r="A834"/>
      <c r="B834"/>
      <c r="C834"/>
      <c r="D834"/>
      <c r="E834"/>
      <c r="F834"/>
      <c r="G834"/>
      <c r="H834"/>
      <c r="I834"/>
      <c r="J834"/>
      <c r="K834"/>
      <c r="L834"/>
    </row>
    <row r="835" spans="1:12" x14ac:dyDescent="0.25">
      <c r="A835"/>
      <c r="B835"/>
      <c r="C835"/>
      <c r="D835"/>
      <c r="E835"/>
      <c r="F835"/>
      <c r="G835"/>
      <c r="H835"/>
      <c r="I835"/>
      <c r="J835"/>
      <c r="K835"/>
      <c r="L835"/>
    </row>
    <row r="836" spans="1:12" x14ac:dyDescent="0.25">
      <c r="A836"/>
      <c r="B836"/>
      <c r="C836"/>
      <c r="D836"/>
      <c r="E836"/>
      <c r="F836"/>
      <c r="G836"/>
      <c r="H836"/>
      <c r="I836"/>
      <c r="J836"/>
      <c r="K836"/>
      <c r="L836"/>
    </row>
    <row r="837" spans="1:12" x14ac:dyDescent="0.25">
      <c r="A837"/>
      <c r="B837"/>
      <c r="C837"/>
      <c r="D837"/>
      <c r="E837"/>
      <c r="F837"/>
      <c r="G837"/>
      <c r="H837"/>
      <c r="I837"/>
      <c r="J837"/>
      <c r="K837"/>
      <c r="L837"/>
    </row>
    <row r="838" spans="1:12" x14ac:dyDescent="0.25">
      <c r="A838"/>
      <c r="B838"/>
      <c r="C838"/>
      <c r="D838"/>
      <c r="E838"/>
      <c r="F838"/>
      <c r="G838"/>
      <c r="H838"/>
      <c r="I838"/>
      <c r="J838"/>
      <c r="K838"/>
      <c r="L838"/>
    </row>
    <row r="839" spans="1:12" x14ac:dyDescent="0.25">
      <c r="A839"/>
      <c r="B839"/>
      <c r="C839"/>
      <c r="D839"/>
      <c r="E839"/>
      <c r="F839"/>
      <c r="G839"/>
      <c r="H839"/>
      <c r="I839"/>
      <c r="J839"/>
      <c r="K839"/>
      <c r="L839"/>
    </row>
    <row r="840" spans="1:12" x14ac:dyDescent="0.25">
      <c r="A840"/>
      <c r="B840"/>
      <c r="C840"/>
      <c r="D840"/>
      <c r="E840"/>
      <c r="F840"/>
      <c r="G840"/>
      <c r="H840"/>
      <c r="I840"/>
      <c r="J840"/>
      <c r="K840"/>
      <c r="L840"/>
    </row>
    <row r="841" spans="1:12" x14ac:dyDescent="0.25">
      <c r="A841"/>
      <c r="B841"/>
      <c r="C841"/>
      <c r="D841"/>
      <c r="E841"/>
      <c r="F841"/>
      <c r="G841"/>
      <c r="H841"/>
      <c r="I841"/>
      <c r="J841"/>
      <c r="K841"/>
      <c r="L841"/>
    </row>
    <row r="842" spans="1:12" x14ac:dyDescent="0.25">
      <c r="A842"/>
      <c r="B842"/>
      <c r="C842"/>
      <c r="D842"/>
      <c r="E842"/>
      <c r="F842"/>
      <c r="G842"/>
      <c r="H842"/>
      <c r="I842"/>
      <c r="J842"/>
      <c r="K842"/>
      <c r="L842"/>
    </row>
    <row r="843" spans="1:12" x14ac:dyDescent="0.25">
      <c r="A843"/>
      <c r="B843"/>
      <c r="C843"/>
      <c r="D843"/>
      <c r="E843"/>
      <c r="F843"/>
      <c r="G843"/>
      <c r="H843"/>
      <c r="I843"/>
      <c r="J843"/>
      <c r="K843"/>
      <c r="L843"/>
    </row>
    <row r="844" spans="1:12" x14ac:dyDescent="0.25">
      <c r="A844"/>
      <c r="B844"/>
      <c r="C844"/>
      <c r="D844"/>
      <c r="E844"/>
      <c r="F844"/>
      <c r="G844"/>
      <c r="H844"/>
      <c r="I844"/>
      <c r="J844"/>
      <c r="K844"/>
      <c r="L844"/>
    </row>
    <row r="845" spans="1:12" x14ac:dyDescent="0.25">
      <c r="A845"/>
      <c r="B845"/>
      <c r="C845"/>
      <c r="D845"/>
      <c r="E845"/>
      <c r="F845"/>
      <c r="G845"/>
      <c r="H845"/>
      <c r="I845"/>
      <c r="J845"/>
      <c r="K845"/>
      <c r="L845"/>
    </row>
    <row r="846" spans="1:12" x14ac:dyDescent="0.25">
      <c r="A846"/>
      <c r="B846"/>
      <c r="C846"/>
      <c r="D846"/>
      <c r="E846"/>
      <c r="F846"/>
      <c r="G846"/>
      <c r="H846"/>
      <c r="I846"/>
      <c r="J846"/>
      <c r="K846"/>
      <c r="L846"/>
    </row>
    <row r="847" spans="1:12" x14ac:dyDescent="0.25">
      <c r="A847"/>
      <c r="B847"/>
      <c r="C847"/>
      <c r="D847"/>
      <c r="E847"/>
      <c r="F847"/>
      <c r="G847"/>
      <c r="H847"/>
      <c r="I847"/>
      <c r="J847"/>
      <c r="K847"/>
      <c r="L847"/>
    </row>
    <row r="848" spans="1:12" x14ac:dyDescent="0.25">
      <c r="A848"/>
      <c r="B848"/>
      <c r="C848"/>
      <c r="D848"/>
      <c r="E848"/>
      <c r="F848"/>
      <c r="G848"/>
      <c r="H848"/>
      <c r="I848"/>
      <c r="J848"/>
      <c r="K848"/>
      <c r="L848"/>
    </row>
    <row r="849" spans="1:12" x14ac:dyDescent="0.25">
      <c r="A849"/>
      <c r="B849"/>
      <c r="C849"/>
      <c r="D849"/>
      <c r="E849"/>
      <c r="F849"/>
      <c r="G849"/>
      <c r="H849"/>
      <c r="I849"/>
      <c r="J849"/>
      <c r="K849"/>
      <c r="L849"/>
    </row>
    <row r="850" spans="1:12" x14ac:dyDescent="0.25">
      <c r="A850"/>
      <c r="B850"/>
      <c r="C850"/>
      <c r="D850"/>
      <c r="E850"/>
      <c r="F850"/>
      <c r="G850"/>
      <c r="H850"/>
      <c r="I850"/>
      <c r="J850"/>
      <c r="K850"/>
      <c r="L850"/>
    </row>
    <row r="851" spans="1:12" x14ac:dyDescent="0.25">
      <c r="A851"/>
      <c r="B851"/>
      <c r="C851"/>
      <c r="D851"/>
      <c r="E851"/>
      <c r="F851"/>
      <c r="G851"/>
      <c r="H851"/>
      <c r="I851"/>
      <c r="J851"/>
      <c r="K851"/>
      <c r="L851"/>
    </row>
    <row r="852" spans="1:12" x14ac:dyDescent="0.25">
      <c r="A852"/>
      <c r="B852"/>
      <c r="C852"/>
      <c r="D852"/>
      <c r="E852"/>
      <c r="F852"/>
      <c r="G852"/>
      <c r="H852"/>
      <c r="I852"/>
      <c r="J852"/>
      <c r="K852"/>
      <c r="L852"/>
    </row>
    <row r="853" spans="1:12" x14ac:dyDescent="0.25">
      <c r="A853"/>
      <c r="B853"/>
      <c r="C853"/>
      <c r="D853"/>
      <c r="E853"/>
      <c r="F853"/>
      <c r="G853"/>
      <c r="H853"/>
      <c r="I853"/>
      <c r="J853"/>
      <c r="K853"/>
      <c r="L853"/>
    </row>
    <row r="854" spans="1:12" x14ac:dyDescent="0.25">
      <c r="A854"/>
      <c r="B854"/>
      <c r="C854"/>
      <c r="D854"/>
      <c r="E854"/>
      <c r="F854"/>
      <c r="G854"/>
      <c r="H854"/>
      <c r="I854"/>
      <c r="J854"/>
      <c r="K854"/>
      <c r="L854"/>
    </row>
    <row r="855" spans="1:12" x14ac:dyDescent="0.25">
      <c r="A855"/>
      <c r="B855"/>
      <c r="C855"/>
      <c r="D855"/>
      <c r="E855"/>
      <c r="F855"/>
      <c r="G855"/>
      <c r="H855"/>
      <c r="I855"/>
      <c r="J855"/>
      <c r="K855"/>
      <c r="L855"/>
    </row>
    <row r="856" spans="1:12" x14ac:dyDescent="0.25">
      <c r="A856"/>
      <c r="B856"/>
      <c r="C856"/>
      <c r="D856"/>
      <c r="E856"/>
      <c r="F856"/>
      <c r="G856"/>
      <c r="H856"/>
      <c r="I856"/>
      <c r="J856"/>
      <c r="K856"/>
      <c r="L856"/>
    </row>
    <row r="857" spans="1:12" x14ac:dyDescent="0.25">
      <c r="A857"/>
      <c r="B857"/>
      <c r="C857"/>
      <c r="D857"/>
      <c r="E857"/>
      <c r="F857"/>
      <c r="G857"/>
      <c r="H857"/>
      <c r="I857"/>
      <c r="J857"/>
      <c r="K857"/>
      <c r="L857"/>
    </row>
    <row r="858" spans="1:12" x14ac:dyDescent="0.25">
      <c r="A858"/>
      <c r="B858"/>
      <c r="C858"/>
      <c r="D858"/>
      <c r="E858"/>
      <c r="F858"/>
      <c r="G858"/>
      <c r="H858"/>
      <c r="I858"/>
      <c r="J858"/>
      <c r="K858"/>
      <c r="L858"/>
    </row>
    <row r="859" spans="1:12" x14ac:dyDescent="0.25">
      <c r="A859"/>
      <c r="B859"/>
      <c r="C859"/>
      <c r="D859"/>
      <c r="E859"/>
      <c r="F859"/>
      <c r="G859"/>
      <c r="H859"/>
      <c r="I859"/>
      <c r="J859"/>
      <c r="K859"/>
      <c r="L859"/>
    </row>
    <row r="860" spans="1:12" x14ac:dyDescent="0.25">
      <c r="A860"/>
      <c r="B860"/>
      <c r="C860"/>
      <c r="D860"/>
      <c r="E860"/>
      <c r="F860"/>
      <c r="G860"/>
      <c r="H860"/>
      <c r="I860"/>
      <c r="J860"/>
      <c r="K860"/>
      <c r="L860"/>
    </row>
    <row r="861" spans="1:12" x14ac:dyDescent="0.25">
      <c r="A861"/>
      <c r="B861"/>
      <c r="C861"/>
      <c r="D861"/>
      <c r="E861"/>
      <c r="F861"/>
      <c r="G861"/>
      <c r="H861"/>
      <c r="I861"/>
      <c r="J861"/>
      <c r="K861"/>
      <c r="L861"/>
    </row>
    <row r="862" spans="1:12" x14ac:dyDescent="0.25">
      <c r="A862"/>
      <c r="B862"/>
      <c r="C862"/>
      <c r="D862"/>
      <c r="E862"/>
      <c r="F862"/>
      <c r="G862"/>
      <c r="H862"/>
      <c r="I862"/>
      <c r="J862"/>
      <c r="K862"/>
      <c r="L862"/>
    </row>
    <row r="863" spans="1:12" x14ac:dyDescent="0.25">
      <c r="A863"/>
      <c r="B863"/>
      <c r="C863"/>
      <c r="D863"/>
      <c r="E863"/>
      <c r="F863"/>
      <c r="G863"/>
      <c r="H863"/>
      <c r="I863"/>
      <c r="J863"/>
      <c r="K863"/>
      <c r="L863"/>
    </row>
    <row r="864" spans="1:12" x14ac:dyDescent="0.25">
      <c r="A864"/>
      <c r="B864"/>
      <c r="C864"/>
      <c r="D864"/>
      <c r="E864"/>
      <c r="F864"/>
      <c r="G864"/>
      <c r="H864"/>
      <c r="I864"/>
      <c r="J864"/>
      <c r="K864"/>
      <c r="L864"/>
    </row>
    <row r="865" spans="1:12" x14ac:dyDescent="0.25">
      <c r="A865"/>
      <c r="B865"/>
      <c r="C865"/>
      <c r="D865"/>
      <c r="E865"/>
      <c r="F865"/>
      <c r="G865"/>
      <c r="H865"/>
      <c r="I865"/>
      <c r="J865"/>
      <c r="K865"/>
      <c r="L865"/>
    </row>
    <row r="866" spans="1:12" x14ac:dyDescent="0.25">
      <c r="A866"/>
      <c r="B866"/>
      <c r="C866"/>
      <c r="D866"/>
      <c r="E866"/>
      <c r="F866"/>
      <c r="G866"/>
      <c r="H866"/>
      <c r="I866"/>
      <c r="J866"/>
      <c r="K866"/>
      <c r="L866"/>
    </row>
    <row r="867" spans="1:12" x14ac:dyDescent="0.25">
      <c r="A867"/>
      <c r="B867"/>
      <c r="C867"/>
      <c r="D867"/>
      <c r="E867"/>
      <c r="F867"/>
      <c r="G867"/>
      <c r="H867"/>
      <c r="I867"/>
      <c r="J867"/>
      <c r="K867"/>
      <c r="L867"/>
    </row>
    <row r="868" spans="1:12" x14ac:dyDescent="0.25">
      <c r="A868"/>
      <c r="B868"/>
      <c r="C868"/>
      <c r="D868"/>
      <c r="E868"/>
      <c r="F868"/>
      <c r="G868"/>
      <c r="H868"/>
      <c r="I868"/>
      <c r="J868"/>
      <c r="K868"/>
      <c r="L868"/>
    </row>
    <row r="869" spans="1:12" x14ac:dyDescent="0.25">
      <c r="A869"/>
      <c r="B869"/>
      <c r="C869"/>
      <c r="D869"/>
      <c r="E869"/>
      <c r="F869"/>
      <c r="G869"/>
      <c r="H869"/>
      <c r="I869"/>
      <c r="J869"/>
      <c r="K869"/>
      <c r="L869"/>
    </row>
    <row r="870" spans="1:12" x14ac:dyDescent="0.25">
      <c r="A870"/>
      <c r="B870"/>
      <c r="C870"/>
      <c r="D870"/>
      <c r="E870"/>
      <c r="F870"/>
      <c r="G870"/>
      <c r="H870"/>
      <c r="I870"/>
      <c r="J870"/>
      <c r="K870"/>
      <c r="L870"/>
    </row>
    <row r="871" spans="1:12" x14ac:dyDescent="0.25">
      <c r="A871"/>
      <c r="B871"/>
      <c r="C871"/>
      <c r="D871"/>
      <c r="E871"/>
      <c r="F871"/>
      <c r="G871"/>
      <c r="H871"/>
      <c r="I871"/>
      <c r="J871"/>
      <c r="K871"/>
      <c r="L871"/>
    </row>
    <row r="872" spans="1:12" x14ac:dyDescent="0.25">
      <c r="A872"/>
      <c r="B872"/>
      <c r="C872"/>
      <c r="D872"/>
      <c r="E872"/>
      <c r="F872"/>
      <c r="G872"/>
      <c r="H872"/>
      <c r="I872"/>
      <c r="J872"/>
      <c r="K872"/>
      <c r="L872"/>
    </row>
    <row r="873" spans="1:12" x14ac:dyDescent="0.25">
      <c r="A873"/>
      <c r="B873"/>
      <c r="C873"/>
      <c r="D873"/>
      <c r="E873"/>
      <c r="F873"/>
      <c r="G873"/>
      <c r="H873"/>
      <c r="I873"/>
      <c r="J873"/>
      <c r="K873"/>
      <c r="L873"/>
    </row>
    <row r="874" spans="1:12" x14ac:dyDescent="0.25">
      <c r="A874"/>
      <c r="B874"/>
      <c r="C874"/>
      <c r="D874"/>
      <c r="E874"/>
      <c r="F874"/>
      <c r="G874"/>
      <c r="H874"/>
      <c r="I874"/>
      <c r="J874"/>
      <c r="K874"/>
      <c r="L874"/>
    </row>
    <row r="875" spans="1:12" x14ac:dyDescent="0.25">
      <c r="A875"/>
      <c r="B875"/>
      <c r="C875"/>
      <c r="D875"/>
      <c r="E875"/>
      <c r="F875"/>
      <c r="G875"/>
      <c r="H875"/>
      <c r="I875"/>
      <c r="J875"/>
      <c r="K875"/>
      <c r="L875"/>
    </row>
    <row r="876" spans="1:12" x14ac:dyDescent="0.25">
      <c r="A876"/>
      <c r="B876"/>
      <c r="C876"/>
      <c r="D876"/>
      <c r="E876"/>
      <c r="F876"/>
      <c r="G876"/>
      <c r="H876"/>
      <c r="I876"/>
      <c r="J876"/>
      <c r="K876"/>
      <c r="L876"/>
    </row>
    <row r="877" spans="1:12" x14ac:dyDescent="0.25">
      <c r="A877"/>
      <c r="B877"/>
      <c r="C877"/>
      <c r="D877"/>
      <c r="E877"/>
      <c r="F877"/>
      <c r="G877"/>
      <c r="H877"/>
      <c r="I877"/>
      <c r="J877"/>
      <c r="K877"/>
      <c r="L877"/>
    </row>
    <row r="878" spans="1:12" x14ac:dyDescent="0.25">
      <c r="A878"/>
      <c r="B878"/>
      <c r="C878"/>
      <c r="D878"/>
      <c r="E878"/>
      <c r="F878"/>
      <c r="G878"/>
      <c r="H878"/>
      <c r="I878"/>
      <c r="J878"/>
      <c r="K878"/>
      <c r="L878"/>
    </row>
    <row r="879" spans="1:12" x14ac:dyDescent="0.25">
      <c r="A879"/>
      <c r="B879"/>
      <c r="C879"/>
      <c r="D879"/>
      <c r="E879"/>
      <c r="F879"/>
      <c r="G879"/>
      <c r="H879"/>
      <c r="I879"/>
      <c r="J879"/>
      <c r="K879"/>
      <c r="L879"/>
    </row>
    <row r="880" spans="1:12" x14ac:dyDescent="0.25">
      <c r="A880"/>
      <c r="B880"/>
      <c r="C880"/>
      <c r="D880"/>
      <c r="E880"/>
      <c r="F880"/>
      <c r="G880"/>
      <c r="H880"/>
      <c r="I880"/>
      <c r="J880"/>
      <c r="K880"/>
      <c r="L880"/>
    </row>
    <row r="881" spans="1:12" x14ac:dyDescent="0.25">
      <c r="A881"/>
      <c r="B881"/>
      <c r="C881"/>
      <c r="D881"/>
      <c r="E881"/>
      <c r="F881"/>
      <c r="G881"/>
      <c r="H881"/>
      <c r="I881"/>
      <c r="J881"/>
      <c r="K881"/>
      <c r="L881"/>
    </row>
    <row r="882" spans="1:12" x14ac:dyDescent="0.25">
      <c r="A882"/>
      <c r="B882"/>
      <c r="C882"/>
      <c r="D882"/>
      <c r="E882"/>
      <c r="F882"/>
      <c r="G882"/>
      <c r="H882"/>
      <c r="I882"/>
      <c r="J882"/>
      <c r="K882"/>
      <c r="L882"/>
    </row>
    <row r="883" spans="1:12" x14ac:dyDescent="0.25">
      <c r="A883"/>
      <c r="B883"/>
      <c r="C883"/>
      <c r="D883"/>
      <c r="E883"/>
      <c r="F883"/>
      <c r="G883"/>
      <c r="H883"/>
      <c r="I883"/>
      <c r="J883"/>
      <c r="K883"/>
      <c r="L883"/>
    </row>
    <row r="884" spans="1:12" x14ac:dyDescent="0.25">
      <c r="A884"/>
      <c r="B884"/>
      <c r="C884"/>
      <c r="D884"/>
      <c r="E884"/>
      <c r="F884"/>
      <c r="G884"/>
      <c r="H884"/>
      <c r="I884"/>
      <c r="J884"/>
      <c r="K884"/>
      <c r="L884"/>
    </row>
    <row r="885" spans="1:12" x14ac:dyDescent="0.25">
      <c r="A885"/>
      <c r="B885"/>
      <c r="C885"/>
      <c r="D885"/>
      <c r="E885"/>
      <c r="F885"/>
      <c r="G885"/>
      <c r="H885"/>
      <c r="I885"/>
      <c r="J885"/>
      <c r="K885"/>
      <c r="L885"/>
    </row>
    <row r="886" spans="1:12" x14ac:dyDescent="0.25">
      <c r="A886"/>
      <c r="B886"/>
      <c r="C886"/>
      <c r="D886"/>
      <c r="E886"/>
      <c r="F886"/>
      <c r="G886"/>
      <c r="H886"/>
      <c r="I886"/>
      <c r="J886"/>
      <c r="K886"/>
      <c r="L886"/>
    </row>
    <row r="887" spans="1:12" x14ac:dyDescent="0.25">
      <c r="A887"/>
      <c r="B887"/>
      <c r="C887"/>
      <c r="D887"/>
      <c r="E887"/>
      <c r="F887"/>
      <c r="G887"/>
      <c r="H887"/>
      <c r="I887"/>
      <c r="J887"/>
      <c r="K887"/>
      <c r="L887"/>
    </row>
    <row r="888" spans="1:12" x14ac:dyDescent="0.25">
      <c r="A888"/>
      <c r="B888"/>
      <c r="C888"/>
      <c r="D888"/>
      <c r="E888"/>
      <c r="F888"/>
      <c r="G888"/>
      <c r="H888"/>
      <c r="I888"/>
      <c r="J888"/>
      <c r="K888"/>
      <c r="L888"/>
    </row>
    <row r="889" spans="1:12" x14ac:dyDescent="0.25">
      <c r="A889"/>
      <c r="B889"/>
      <c r="C889"/>
      <c r="D889"/>
      <c r="E889"/>
      <c r="F889"/>
      <c r="G889"/>
      <c r="H889"/>
      <c r="I889"/>
      <c r="J889"/>
      <c r="K889"/>
      <c r="L889"/>
    </row>
    <row r="890" spans="1:12" x14ac:dyDescent="0.25">
      <c r="A890"/>
      <c r="B890"/>
      <c r="C890"/>
      <c r="D890"/>
      <c r="E890"/>
      <c r="F890"/>
      <c r="G890"/>
      <c r="H890"/>
      <c r="I890"/>
      <c r="J890"/>
      <c r="K890"/>
      <c r="L890"/>
    </row>
    <row r="891" spans="1:12" x14ac:dyDescent="0.25">
      <c r="A891"/>
      <c r="B891"/>
      <c r="C891"/>
      <c r="D891"/>
      <c r="E891"/>
      <c r="F891"/>
      <c r="G891"/>
      <c r="H891"/>
      <c r="I891"/>
      <c r="J891"/>
      <c r="K891"/>
      <c r="L891"/>
    </row>
    <row r="892" spans="1:12" x14ac:dyDescent="0.25">
      <c r="A892"/>
      <c r="B892"/>
      <c r="C892"/>
      <c r="D892"/>
      <c r="E892"/>
      <c r="F892"/>
      <c r="G892"/>
      <c r="H892"/>
      <c r="I892"/>
      <c r="J892"/>
      <c r="K892"/>
      <c r="L892"/>
    </row>
    <row r="893" spans="1:12" x14ac:dyDescent="0.25">
      <c r="A893"/>
      <c r="B893"/>
      <c r="C893"/>
      <c r="D893"/>
      <c r="E893"/>
      <c r="F893"/>
      <c r="G893"/>
      <c r="H893"/>
      <c r="I893"/>
      <c r="J893"/>
      <c r="K893"/>
      <c r="L893"/>
    </row>
    <row r="894" spans="1:12" x14ac:dyDescent="0.25">
      <c r="A894"/>
      <c r="B894"/>
      <c r="C894"/>
      <c r="D894"/>
      <c r="E894"/>
      <c r="F894"/>
      <c r="G894"/>
      <c r="H894"/>
      <c r="I894"/>
      <c r="J894"/>
      <c r="K894"/>
      <c r="L894"/>
    </row>
    <row r="895" spans="1:12" x14ac:dyDescent="0.25">
      <c r="A895"/>
      <c r="B895"/>
      <c r="C895"/>
      <c r="D895"/>
      <c r="E895"/>
      <c r="F895"/>
      <c r="G895"/>
      <c r="H895"/>
      <c r="I895"/>
      <c r="J895"/>
      <c r="K895"/>
      <c r="L895"/>
    </row>
    <row r="896" spans="1:12" x14ac:dyDescent="0.25">
      <c r="A896"/>
      <c r="B896"/>
      <c r="C896"/>
      <c r="D896"/>
      <c r="E896"/>
      <c r="F896"/>
      <c r="G896"/>
      <c r="H896"/>
      <c r="I896"/>
      <c r="J896"/>
      <c r="K896"/>
      <c r="L896"/>
    </row>
    <row r="897" spans="1:12" x14ac:dyDescent="0.25">
      <c r="A897"/>
      <c r="B897"/>
      <c r="C897"/>
      <c r="D897"/>
      <c r="E897"/>
      <c r="F897"/>
      <c r="G897"/>
      <c r="H897"/>
      <c r="I897"/>
      <c r="J897"/>
      <c r="K897"/>
      <c r="L897"/>
    </row>
    <row r="898" spans="1:12" x14ac:dyDescent="0.25">
      <c r="A898"/>
      <c r="B898"/>
      <c r="C898"/>
      <c r="D898"/>
      <c r="E898"/>
      <c r="F898"/>
      <c r="G898"/>
      <c r="H898"/>
      <c r="I898"/>
      <c r="J898"/>
      <c r="K898"/>
      <c r="L898"/>
    </row>
    <row r="899" spans="1:12" x14ac:dyDescent="0.25">
      <c r="A899"/>
      <c r="B899"/>
      <c r="C899"/>
      <c r="D899"/>
      <c r="E899"/>
      <c r="F899"/>
      <c r="G899"/>
      <c r="H899"/>
      <c r="I899"/>
      <c r="J899"/>
      <c r="K899"/>
      <c r="L899"/>
    </row>
    <row r="900" spans="1:12" x14ac:dyDescent="0.25">
      <c r="A900"/>
      <c r="B900"/>
      <c r="C900"/>
      <c r="D900"/>
      <c r="E900"/>
      <c r="F900"/>
      <c r="G900"/>
      <c r="H900"/>
      <c r="I900"/>
      <c r="J900"/>
      <c r="K900"/>
      <c r="L900"/>
    </row>
    <row r="901" spans="1:12" x14ac:dyDescent="0.25">
      <c r="A901"/>
      <c r="B901"/>
      <c r="C901"/>
      <c r="D901"/>
      <c r="E901"/>
      <c r="F901"/>
      <c r="G901"/>
      <c r="H901"/>
      <c r="I901"/>
      <c r="J901"/>
      <c r="K901"/>
      <c r="L901"/>
    </row>
    <row r="902" spans="1:12" x14ac:dyDescent="0.25">
      <c r="A902"/>
      <c r="B902"/>
      <c r="C902"/>
      <c r="D902"/>
      <c r="E902"/>
      <c r="F902"/>
      <c r="G902"/>
      <c r="H902"/>
      <c r="I902"/>
      <c r="J902"/>
      <c r="K902"/>
      <c r="L902"/>
    </row>
    <row r="903" spans="1:12" x14ac:dyDescent="0.25">
      <c r="A903"/>
      <c r="B903"/>
      <c r="C903"/>
      <c r="D903"/>
      <c r="E903"/>
      <c r="F903"/>
      <c r="G903"/>
      <c r="H903"/>
      <c r="I903"/>
      <c r="J903"/>
      <c r="K903"/>
      <c r="L903"/>
    </row>
    <row r="904" spans="1:12" x14ac:dyDescent="0.25">
      <c r="A904"/>
      <c r="B904"/>
      <c r="C904"/>
      <c r="D904"/>
      <c r="E904"/>
      <c r="F904"/>
      <c r="G904"/>
      <c r="H904"/>
      <c r="I904"/>
      <c r="J904"/>
      <c r="K904"/>
      <c r="L904"/>
    </row>
    <row r="905" spans="1:12" x14ac:dyDescent="0.25">
      <c r="A905"/>
      <c r="B905"/>
      <c r="C905"/>
      <c r="D905"/>
      <c r="E905"/>
      <c r="F905"/>
      <c r="G905"/>
      <c r="H905"/>
      <c r="I905"/>
      <c r="J905"/>
      <c r="K905"/>
      <c r="L905"/>
    </row>
    <row r="906" spans="1:12" x14ac:dyDescent="0.25">
      <c r="A906"/>
      <c r="B906"/>
      <c r="C906"/>
      <c r="D906"/>
      <c r="E906"/>
      <c r="F906"/>
      <c r="G906"/>
      <c r="H906"/>
      <c r="I906"/>
      <c r="J906"/>
      <c r="K906"/>
      <c r="L906"/>
    </row>
    <row r="907" spans="1:12" x14ac:dyDescent="0.25">
      <c r="A907"/>
      <c r="B907"/>
      <c r="C907"/>
      <c r="D907"/>
      <c r="E907"/>
      <c r="F907"/>
      <c r="G907"/>
      <c r="H907"/>
      <c r="I907"/>
      <c r="J907"/>
      <c r="K907"/>
      <c r="L907"/>
    </row>
    <row r="908" spans="1:12" x14ac:dyDescent="0.25">
      <c r="A908"/>
      <c r="B908"/>
      <c r="C908"/>
      <c r="D908"/>
      <c r="E908"/>
      <c r="F908"/>
      <c r="G908"/>
      <c r="H908"/>
      <c r="I908"/>
      <c r="J908"/>
      <c r="K908"/>
      <c r="L908"/>
    </row>
    <row r="909" spans="1:12" x14ac:dyDescent="0.25">
      <c r="A909"/>
      <c r="B909"/>
      <c r="C909"/>
      <c r="D909"/>
      <c r="E909"/>
      <c r="F909"/>
      <c r="G909"/>
      <c r="H909"/>
      <c r="I909"/>
      <c r="J909"/>
      <c r="K909"/>
      <c r="L909"/>
    </row>
    <row r="910" spans="1:12" x14ac:dyDescent="0.25">
      <c r="A910"/>
      <c r="B910"/>
      <c r="C910"/>
      <c r="D910"/>
      <c r="E910"/>
      <c r="F910"/>
      <c r="G910"/>
      <c r="H910"/>
      <c r="I910"/>
      <c r="J910"/>
      <c r="K910"/>
      <c r="L910"/>
    </row>
    <row r="911" spans="1:12" x14ac:dyDescent="0.25">
      <c r="A911"/>
      <c r="B911"/>
      <c r="C911"/>
      <c r="D911"/>
      <c r="E911"/>
      <c r="F911"/>
      <c r="G911"/>
      <c r="H911"/>
      <c r="I911"/>
      <c r="J911"/>
      <c r="K911"/>
      <c r="L911"/>
    </row>
  </sheetData>
  <mergeCells count="42">
    <mergeCell ref="A3:L3"/>
    <mergeCell ref="B6:C6"/>
    <mergeCell ref="B7:C7"/>
    <mergeCell ref="B8:C8"/>
    <mergeCell ref="D6:E6"/>
    <mergeCell ref="D7:E7"/>
    <mergeCell ref="D8:E8"/>
    <mergeCell ref="D14:E14"/>
    <mergeCell ref="B9:C9"/>
    <mergeCell ref="B10:C10"/>
    <mergeCell ref="B11:C11"/>
    <mergeCell ref="B12:C12"/>
    <mergeCell ref="B13:C13"/>
    <mergeCell ref="B14:C14"/>
    <mergeCell ref="D9:E9"/>
    <mergeCell ref="D10:E10"/>
    <mergeCell ref="D11:E11"/>
    <mergeCell ref="D12:E12"/>
    <mergeCell ref="D13:E13"/>
    <mergeCell ref="B19:C19"/>
    <mergeCell ref="D19:E19"/>
    <mergeCell ref="B20:C20"/>
    <mergeCell ref="D20:E20"/>
    <mergeCell ref="B21:C21"/>
    <mergeCell ref="D21:E21"/>
    <mergeCell ref="B36:L36"/>
    <mergeCell ref="B58:L58"/>
    <mergeCell ref="B22:C22"/>
    <mergeCell ref="D22:E22"/>
    <mergeCell ref="B23:C23"/>
    <mergeCell ref="D23:E23"/>
    <mergeCell ref="B49:L49"/>
    <mergeCell ref="M69:N69"/>
    <mergeCell ref="O69:P69"/>
    <mergeCell ref="M70:N70"/>
    <mergeCell ref="O70:P70"/>
    <mergeCell ref="M66:N66"/>
    <mergeCell ref="O66:P66"/>
    <mergeCell ref="M67:N67"/>
    <mergeCell ref="O67:P67"/>
    <mergeCell ref="M68:N68"/>
    <mergeCell ref="O68:P68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Q1</vt:lpstr>
      <vt:lpstr>Q2</vt:lpstr>
      <vt:lpstr>Q3</vt:lpstr>
      <vt:lpstr>Q4</vt:lpstr>
      <vt:lpstr>Q5</vt:lpstr>
      <vt:lpstr>Q6</vt:lpstr>
      <vt:lpstr>Q7</vt:lpstr>
      <vt:lpstr>Q8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Dulceak</dc:creator>
  <cp:lastModifiedBy>A Zionce</cp:lastModifiedBy>
  <cp:lastPrinted>2018-12-31T14:01:19Z</cp:lastPrinted>
  <dcterms:created xsi:type="dcterms:W3CDTF">2016-11-07T18:30:57Z</dcterms:created>
  <dcterms:modified xsi:type="dcterms:W3CDTF">2021-07-26T15:53:12Z</dcterms:modified>
</cp:coreProperties>
</file>