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Spring 2021 solutions\"/>
    </mc:Choice>
  </mc:AlternateContent>
  <xr:revisionPtr revIDLastSave="0" documentId="8_{1CAF924F-5AC1-4BCE-91EC-8435D77E48F1}" xr6:coauthVersionLast="46" xr6:coauthVersionMax="46" xr10:uidLastSave="{00000000-0000-0000-0000-000000000000}"/>
  <bookViews>
    <workbookView xWindow="32115" yWindow="1425" windowWidth="19170" windowHeight="10770" activeTab="2" xr2:uid="{C23FB1AB-3618-4757-BA9E-A2643A038D7E}"/>
  </bookViews>
  <sheets>
    <sheet name="Question 2" sheetId="1" r:id="rId1"/>
    <sheet name="Question 3" sheetId="2" r:id="rId2"/>
    <sheet name="Question 5 (b)" sheetId="3" r:id="rId3"/>
  </sheets>
  <externalReferences>
    <externalReference r:id="rId4"/>
  </externalReferences>
  <definedNames>
    <definedName name="CognitiveLevels">'[1]syllabus list'!$B$87:$B$90</definedName>
    <definedName name="LOutcomeList">'[1]syllabus list'!$A$87:$A$91</definedName>
    <definedName name="Q_sources">'[1]BL-1-2020'!$C$9:$C$16</definedName>
    <definedName name="SyllabusListing">'[1]syllabus list'!$B$4:$B$86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C46" i="3" s="1"/>
  <c r="C42" i="3"/>
  <c r="C43" i="3"/>
  <c r="C44" i="3"/>
  <c r="C48" i="3"/>
  <c r="C51" i="3" s="1"/>
  <c r="C53" i="3" s="1"/>
  <c r="B22" i="3" s="1"/>
  <c r="C49" i="3"/>
  <c r="D4" i="2" l="1"/>
  <c r="E4" i="2"/>
  <c r="G4" i="2" s="1"/>
  <c r="F4" i="2"/>
  <c r="D5" i="2"/>
  <c r="D6" i="2" s="1"/>
  <c r="E5" i="2"/>
  <c r="G5" i="2" s="1"/>
  <c r="F5" i="2"/>
  <c r="F6" i="2" s="1"/>
  <c r="F7" i="2" s="1"/>
  <c r="F8" i="2" s="1"/>
  <c r="E7" i="2" l="1"/>
  <c r="G7" i="2" s="1"/>
  <c r="D7" i="2"/>
  <c r="D8" i="2" s="1"/>
  <c r="E6" i="2"/>
  <c r="G6" i="2" s="1"/>
  <c r="C23" i="1"/>
  <c r="G17" i="1"/>
  <c r="F17" i="1"/>
  <c r="E17" i="1"/>
  <c r="D17" i="1"/>
  <c r="C17" i="1"/>
  <c r="G16" i="1"/>
  <c r="D16" i="1"/>
  <c r="D20" i="1" s="1"/>
  <c r="G15" i="1"/>
  <c r="F15" i="1"/>
  <c r="E15" i="1"/>
  <c r="E16" i="1" s="1"/>
  <c r="D15" i="1"/>
  <c r="C15" i="1"/>
  <c r="G14" i="1"/>
  <c r="F14" i="1"/>
  <c r="E14" i="1"/>
  <c r="D14" i="1"/>
  <c r="C14" i="1"/>
  <c r="G13" i="1"/>
  <c r="G18" i="1" s="1"/>
  <c r="G19" i="1" s="1"/>
  <c r="F13" i="1"/>
  <c r="F16" i="1" s="1"/>
  <c r="E13" i="1"/>
  <c r="D13" i="1"/>
  <c r="D18" i="1" s="1"/>
  <c r="D19" i="1" s="1"/>
  <c r="C13" i="1"/>
  <c r="C18" i="1" s="1"/>
  <c r="C19" i="1" s="1"/>
  <c r="E8" i="2" l="1"/>
  <c r="G8" i="2" s="1"/>
  <c r="G20" i="1"/>
  <c r="F18" i="1"/>
  <c r="F19" i="1" s="1"/>
  <c r="F20" i="1" s="1"/>
  <c r="E18" i="1"/>
  <c r="E19" i="1" s="1"/>
  <c r="E20" i="1" s="1"/>
  <c r="C16" i="1"/>
  <c r="C20" i="1" s="1"/>
  <c r="C22" i="1" l="1"/>
  <c r="C24" i="1" s="1"/>
</calcChain>
</file>

<file path=xl/sharedStrings.xml><?xml version="1.0" encoding="utf-8"?>
<sst xmlns="http://schemas.openxmlformats.org/spreadsheetml/2006/main" count="73" uniqueCount="69">
  <si>
    <t>Premiums</t>
  </si>
  <si>
    <t>Benefits</t>
  </si>
  <si>
    <t>Expenses</t>
  </si>
  <si>
    <t>Reserve</t>
  </si>
  <si>
    <t>Inv Income</t>
  </si>
  <si>
    <t>Tax Reserve</t>
  </si>
  <si>
    <t>Tax Rate</t>
  </si>
  <si>
    <t>Discount Rate</t>
  </si>
  <si>
    <t>ProdCashFlow</t>
  </si>
  <si>
    <t>&lt;- accurate calculation gets 3 points</t>
  </si>
  <si>
    <t>ResIncr</t>
  </si>
  <si>
    <t>Pre-Tax profit</t>
  </si>
  <si>
    <t>TaxResIncr</t>
  </si>
  <si>
    <t>Taxable Income</t>
  </si>
  <si>
    <t>Tax</t>
  </si>
  <si>
    <t>AT earnings</t>
  </si>
  <si>
    <t>PV AT profit</t>
  </si>
  <si>
    <t>PV prem</t>
  </si>
  <si>
    <t>Death Benefit</t>
  </si>
  <si>
    <t>5% Rollup</t>
  </si>
  <si>
    <t>Step up</t>
  </si>
  <si>
    <t>Account Value</t>
  </si>
  <si>
    <t>Return</t>
  </si>
  <si>
    <t>Year</t>
  </si>
  <si>
    <t>MCEV</t>
  </si>
  <si>
    <t>MCEV Calc</t>
  </si>
  <si>
    <t>ANW</t>
  </si>
  <si>
    <t xml:space="preserve">ANW calc </t>
  </si>
  <si>
    <t>FS</t>
  </si>
  <si>
    <t>&lt;- RC calc</t>
  </si>
  <si>
    <t>RC</t>
  </si>
  <si>
    <t>ANW components</t>
  </si>
  <si>
    <t>VIF</t>
  </si>
  <si>
    <t>VIF calc</t>
  </si>
  <si>
    <t>CNHR</t>
  </si>
  <si>
    <t>FC</t>
  </si>
  <si>
    <t>TVOG</t>
  </si>
  <si>
    <t>PVFP</t>
  </si>
  <si>
    <t>VIF components</t>
  </si>
  <si>
    <t>Calcs</t>
  </si>
  <si>
    <t>Required capital = Market value of capital allocated to the business - Free Surplus (Regulatory solvency capital is irrelevant)</t>
  </si>
  <si>
    <t>Required Capital for ANW formula -&gt;</t>
  </si>
  <si>
    <t>ANW = Required capital (RC) + free surplus (FS)</t>
  </si>
  <si>
    <t>ANW formula -&gt;</t>
  </si>
  <si>
    <t>- Cost of residual non-hedgeable financial and insurance risks (CNHR), such as long-dated options or mortality risk</t>
  </si>
  <si>
    <t>- Frictional costs (FC) of required capital, such as additional taxes &amp; investment costs incurred by shareholders</t>
  </si>
  <si>
    <t>- Time value of financial options and guarantees (TVOG)</t>
  </si>
  <si>
    <t xml:space="preserve">  Present value of future profits (PVFP)</t>
  </si>
  <si>
    <t>Value of in-force business (VIF) =</t>
  </si>
  <si>
    <t>VIF formula -&gt;</t>
  </si>
  <si>
    <t>MCEV = Value of in-force (VIF) + adjusted net worth (ANW)</t>
  </si>
  <si>
    <t>MCEV formula -&gt;</t>
  </si>
  <si>
    <t>Formulas</t>
  </si>
  <si>
    <t>Model Solution</t>
  </si>
  <si>
    <t>MCEV:</t>
  </si>
  <si>
    <t>ANSWER:</t>
  </si>
  <si>
    <t>(b) (4 points)  Calculate the Market Consistent Embedded Value (MCEV) of KXW. Show all work.</t>
  </si>
  <si>
    <t>Free surplus</t>
  </si>
  <si>
    <t>Market value of capital allocated to the business</t>
  </si>
  <si>
    <t>Additional taxes and investment costs incurred by shareholders</t>
  </si>
  <si>
    <t>Required Capital</t>
  </si>
  <si>
    <t>Regulatory capital requirement</t>
  </si>
  <si>
    <t>Mortality risk costs</t>
  </si>
  <si>
    <t>Time value of financial options and guarantees</t>
  </si>
  <si>
    <t>PV of future profits</t>
  </si>
  <si>
    <t>Annuity Business</t>
  </si>
  <si>
    <t>Life Business</t>
  </si>
  <si>
    <t>You are given the following information for KXW Life:</t>
  </si>
  <si>
    <t>Question 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</si>
</sst>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u/>
      <sz val="10"/>
      <name val="Arial"/>
      <family val="2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/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3" fontId="2" fillId="0" borderId="4" xfId="1" applyNumberFormat="1" applyFont="1" applyBorder="1" applyAlignment="1">
      <alignment vertical="center" wrapText="1"/>
    </xf>
    <xf numFmtId="8" fontId="1" fillId="0" borderId="0" xfId="1" applyNumberFormat="1"/>
    <xf numFmtId="9" fontId="2" fillId="0" borderId="4" xfId="1" applyNumberFormat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3" fontId="1" fillId="0" borderId="0" xfId="1" applyNumberFormat="1"/>
    <xf numFmtId="0" fontId="2" fillId="0" borderId="0" xfId="1" applyFont="1" applyAlignment="1">
      <alignment vertical="center" wrapText="1"/>
    </xf>
    <xf numFmtId="10" fontId="3" fillId="2" borderId="0" xfId="2" applyNumberFormat="1" applyFont="1" applyFill="1"/>
    <xf numFmtId="3" fontId="1" fillId="0" borderId="5" xfId="1" applyNumberFormat="1" applyBorder="1" applyAlignment="1">
      <alignment horizontal="center"/>
    </xf>
    <xf numFmtId="9" fontId="1" fillId="0" borderId="5" xfId="1" applyNumberFormat="1" applyBorder="1" applyAlignment="1">
      <alignment horizontal="center"/>
    </xf>
    <xf numFmtId="0" fontId="1" fillId="0" borderId="5" xfId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5" xfId="1" quotePrefix="1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5" fillId="3" borderId="1" xfId="0" applyNumberFormat="1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3" borderId="0" xfId="0" applyFont="1" applyFill="1"/>
    <xf numFmtId="0" fontId="5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</cellXfs>
  <cellStyles count="3">
    <cellStyle name="Normal" xfId="0" builtinId="0"/>
    <cellStyle name="Normal 2 2" xfId="1" xr:uid="{1162547C-A6B5-464E-B8CF-7F7312997F24}"/>
    <cellStyle name="Percent 2" xfId="2" xr:uid="{3F215E15-F01A-4F60-AB18-8BD12A5384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rennan.INSCONST\Downloads\ILA-LPM%20Spring%202021%20Exam%20Rubric%20with%20Calibration%20Notes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All"/>
      <sheetName val="Coverage"/>
      <sheetName val="BP-1-2020"/>
      <sheetName val="AA-1-2020"/>
      <sheetName val="Spring 2021 LPM Q2 Calibration"/>
      <sheetName val="Part a"/>
      <sheetName val="Part b"/>
      <sheetName val="Part c"/>
      <sheetName val="AA-1-2020 calc"/>
      <sheetName val="AA-1-2020 calc corrected"/>
      <sheetName val="DF-1-2020"/>
      <sheetName val="JR-1-2020"/>
      <sheetName val="JR-1-2020 calc"/>
      <sheetName val="KW-1-2020"/>
      <sheetName val="MD-1-2020"/>
      <sheetName val="MD-1-2020 calc"/>
      <sheetName val="SM-1-2019"/>
      <sheetName val="SM-1-2019 Calc"/>
      <sheetName val="SR-1-2020"/>
      <sheetName val="TL-1-2020"/>
      <sheetName val="TL-2-2020"/>
      <sheetName val="TL-Calc's"/>
      <sheetName val="Rubric Template"/>
      <sheetName val="BL-1-2020"/>
      <sheetName val="syllabus list"/>
      <sheetName val="ILA Prod Mgmt LOs and 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C9" t="str">
            <v xml:space="preserve">LO#3-2, </v>
          </cell>
        </row>
        <row r="10">
          <cell r="C10" t="str">
            <v xml:space="preserve">LO#3-9, </v>
          </cell>
        </row>
        <row r="11">
          <cell r="C11" t="str">
            <v xml:space="preserve">LO#3-10, </v>
          </cell>
        </row>
        <row r="12">
          <cell r="C12" t="e">
            <v>#N/A</v>
          </cell>
        </row>
        <row r="13">
          <cell r="C13" t="e">
            <v>#N/A</v>
          </cell>
        </row>
        <row r="14">
          <cell r="C14" t="e">
            <v>#N/A</v>
          </cell>
        </row>
        <row r="15">
          <cell r="C15" t="e">
            <v>#N/A</v>
          </cell>
        </row>
        <row r="16">
          <cell r="C16" t="e">
            <v>#N/A</v>
          </cell>
        </row>
      </sheetData>
      <sheetData sheetId="26">
        <row r="4">
          <cell r="B4" t="str">
            <v>LPM-107-07: Experience Assumptions for Individual Life Insurance and Annuities</v>
          </cell>
        </row>
        <row r="5">
          <cell r="B5" t="str">
            <v>LPM-121-13: Life Insurance and Annuity Non-forfeiture Practices</v>
          </cell>
        </row>
        <row r="6">
          <cell r="B6" t="str">
            <v>LPM-134-15: Digital Distribution in Insurance: A Quiet Revolution</v>
          </cell>
        </row>
        <row r="7">
          <cell r="B7" t="str">
            <v>LPM-142-16: Malcolm Life Enhances Its Variable Annuities, 2010</v>
          </cell>
        </row>
        <row r="8">
          <cell r="B8" t="str">
            <v>LPM-147-17: Life Insurance: Focusing on the Consumer (excluding Appendices)</v>
          </cell>
        </row>
        <row r="9">
          <cell r="B9" t="str">
            <v>LPM-148-19: Ch. 9 of Life Insurance Products and Finance, Atkinson and Dallas</v>
          </cell>
        </row>
        <row r="10">
          <cell r="B10" t="str">
            <v>LPM-149-19: Ch. 11, pp. 499-502 of Life Insurance Products and Finance, Atkinson and Dallas</v>
          </cell>
        </row>
        <row r="11">
          <cell r="B11" t="str">
            <v>LPM-150-19: Tax Reform Impacts on Life Insurance Pricing and Profitability, 2018</v>
          </cell>
        </row>
        <row r="12">
          <cell r="B12" t="str">
            <v>LPM-151-19: Transamerica Term Life: Understanding Post-Level Experience</v>
          </cell>
        </row>
        <row r="13">
          <cell r="B13" t="str">
            <v>LPM-152-19: Lapse Supported Insurance Analysis</v>
          </cell>
        </row>
        <row r="14">
          <cell r="B14" t="str">
            <v>LPM-165-19: Life Products and Features, ILA Committee, 2019</v>
          </cell>
        </row>
        <row r="15">
          <cell r="B15" t="str">
            <v>LPM-166-19: Annuity Product and Features, ILA Committee, 2019</v>
          </cell>
        </row>
        <row r="16">
          <cell r="B16" t="str">
            <v>ASOP 2: Non-guaranteed Charges or Benefits for Life Insurance Policies and Annuity Contracts, May 2011 (excluding Appendices)</v>
          </cell>
        </row>
        <row r="17">
          <cell r="B17" t="str">
            <v>ASOP 54: Pricing of Life and Annuity Products, Jun 2018</v>
          </cell>
        </row>
        <row r="18">
          <cell r="B18" t="str">
            <v>Impact of VM-20 on Life Insurance Product Development, SOA Research, Nov 2016, pp. 1-31 (excluding discussion of 20-year term)</v>
          </cell>
        </row>
        <row r="19">
          <cell r="B19" t="str">
            <v>The Use of Predictive Analytics in the Development of Experience Studies, The Actuary, 2015, pp. 26-34</v>
          </cell>
        </row>
        <row r="20">
          <cell r="B20" t="str">
            <v>Variable Annuity Guaranteed Living Benefits Utilization, SOA LIMRA Research, 2018, Executive Summary only (pp. 19-32)</v>
          </cell>
        </row>
        <row r="21">
          <cell r="B21" t="str">
            <v>Predictive Modeling for Life Insurance: Ways Life Insurers Can Participate in the Business Analytics Revolution, Product Matters, 2018</v>
          </cell>
        </row>
        <row r="22">
          <cell r="B22" t="str">
            <v>Macro-Pricing, Product Development Monograph, pp. 11-41</v>
          </cell>
        </row>
        <row r="23">
          <cell r="B23" t="str">
            <v>Life Insurance Acceleration Riders, SOA Reinsurance News, 2013, pp. 35-38</v>
          </cell>
        </row>
        <row r="24">
          <cell r="B24" t="str">
            <v>The Response of Life Insurance Pricing to Life Settlements, Product Matters, Sep 2006</v>
          </cell>
        </row>
        <row r="25">
          <cell r="B25" t="str">
            <v>Risk Based Pricing – Risk Management at Point of Sale, Product Matters, Jun 2009</v>
          </cell>
        </row>
        <row r="26">
          <cell r="B26" t="str">
            <v>Report on Pricing Using Market Consistent Embedded Value (MCEV), Jun 2012 (excluding Appendix 2)</v>
          </cell>
        </row>
        <row r="27">
          <cell r="B27" t="str">
            <v>Life Insurance for the Digital Age:  An End-to-End View, Product Matters, Nov 2017</v>
          </cell>
        </row>
        <row r="28">
          <cell r="B28" t="str">
            <v>Term Conversions: Pricing and Reserving, Product Matters, Mar 2017</v>
          </cell>
        </row>
        <row r="29">
          <cell r="B29" t="str">
            <v>Term Conversions - A Reinsurers Perspective, Product Matters, Jun 2012</v>
          </cell>
        </row>
        <row r="30">
          <cell r="B30" t="str">
            <v>Setting Assumptions, Exposure Draft, ASOP, Dec 2016</v>
          </cell>
        </row>
        <row r="31">
          <cell r="B31" t="str">
            <v>Term Mortality and Lapses, Product Matters, Aug 2005</v>
          </cell>
        </row>
        <row r="32">
          <cell r="B32" t="str">
            <v>Ending the Mortality Table, Living to 100 Symposium</v>
          </cell>
        </row>
        <row r="33">
          <cell r="B33" t="str">
            <v>Post Level Term Experience Results, 2014, pp. 21-44</v>
          </cell>
        </row>
        <row r="34">
          <cell r="B34" t="str">
            <v>Level Term Lapse Rates – Lessons Learned Here and in Canada, Product Matters, Oct 2011, pp. 11-14</v>
          </cell>
        </row>
        <row r="35">
          <cell r="B35" t="str">
            <v>Modeling of Policyholder Behavior for Life and Annuity Products, SOA, 2014, pp. 6, 9-16 &amp; 19-73</v>
          </cell>
        </row>
        <row r="36">
          <cell r="B36" t="str">
            <v>Report on Premium Persistency Assumptions Study of Flexible Premium Universal Life Products, May 2012, pp. 9-15</v>
          </cell>
        </row>
        <row r="37">
          <cell r="B37" t="str">
            <v>Understanding the Volatility Experience and Pricing Assumptions in Long-Term Care Insurance, 2014, pp. 4-46</v>
          </cell>
        </row>
        <row r="38">
          <cell r="B38" t="str">
            <v>Report on the Conversion Experience Study for the Level Premium Term Plans, 2016, pp. 6-9, 39-40 &amp; Appendix B</v>
          </cell>
        </row>
        <row r="39">
          <cell r="B39" t="str">
            <v>Long-Term Care Insurance: The SOA Pricing Project, 2016</v>
          </cell>
        </row>
        <row r="40">
          <cell r="B40" t="str">
            <v>Table Development, Feb 2018 (excluding Appendices C, D, F, G &amp; H)</v>
          </cell>
        </row>
        <row r="41">
          <cell r="B41" t="str">
            <v>LPM-113-09: Economics of Insurance: How Insurers Create Value for Shareholders, pp. 4-31</v>
          </cell>
        </row>
        <row r="42">
          <cell r="B42" t="str">
            <v>LPM-153-19: Life in-force Management: Improving Consumer Value and Long-Term Profitability</v>
          </cell>
        </row>
        <row r="43">
          <cell r="B43" t="str">
            <v xml:space="preserve">LPM-154-19: Introduction to Source of Earnings Analysis, 2015, Exclude Appendix </v>
          </cell>
        </row>
        <row r="44">
          <cell r="B44" t="str">
            <v>LPM-155-19: Understanding Profitability in Life Insurance</v>
          </cell>
        </row>
        <row r="45">
          <cell r="B45" t="str">
            <v>Earnings Emergence Insurance Accounting under Multiple Financial Reporting Bases, 2015, pp. 4-6, 10-24 &amp; 45-53</v>
          </cell>
        </row>
        <row r="46">
          <cell r="B46" t="str">
            <v>Relationship of IRR to ROI on a Level Term Life Insurance Policy, Product Matters, Jun 2013, pp. 18-21</v>
          </cell>
        </row>
        <row r="47">
          <cell r="B47" t="str">
            <v>Evolving Strategies to Improve Inforce Post-Level Term Profitability, Product Matters, Feb 2015, pp. 23-29</v>
          </cell>
        </row>
        <row r="48">
          <cell r="B48" t="str">
            <v>LPM-110-07: Policyholder Dividends</v>
          </cell>
        </row>
        <row r="49">
          <cell r="B49" t="str">
            <v>LPM-133-16: Testing for Adverse Selection in Life Settlements: The Secondary Market for Life Insurance Policies, pp. 2-18</v>
          </cell>
        </row>
        <row r="50">
          <cell r="B50" t="str">
            <v>LPM-156-19: The Impact of Stochastic Volatility on Pricing, Hedging and Hedge Efficiency of Withdrawal Benefit Guarantees in Variable Annuities (Note: Candidates not responsible for mathematical derivations or detailed results, but should understand concepts and methodology)</v>
          </cell>
        </row>
        <row r="51">
          <cell r="B51" t="str">
            <v>LPM-157-19: Diversification of Longevity and Mortality Risk</v>
          </cell>
        </row>
        <row r="52">
          <cell r="B52" t="str">
            <v>LPM-159-19: New York State Department of Financial Services 11 NYCRR 48 (Insurance Regulation 210), pp. 4-9</v>
          </cell>
        </row>
        <row r="53">
          <cell r="B53" t="str">
            <v>Transition to a High Interest Rate Environment: Preparing for Uncertainty, SOA Research, Jul 2015, Executive Summary, section IV: parts C (1-4 &amp; 8-11 only), D, E &amp; H</v>
          </cell>
        </row>
        <row r="54">
          <cell r="B54" t="str">
            <v>Experience Study Calculations, Oct 2016, sections 2-4, 11, 12, 15, 17 &amp; 18 (excluding 18.2, 18.8 &amp; 18.9)</v>
          </cell>
        </row>
        <row r="55">
          <cell r="B55" t="str">
            <v>Credibility Theory Practices, 2009 (excluding Appendices and formula derivations)</v>
          </cell>
        </row>
        <row r="56">
          <cell r="B56" t="str">
            <v>TransUnion’s TrueRisk Life Creation and Validation of the Industry’s Leading Credit-Based Insurance Score, RGA, 2019</v>
          </cell>
        </row>
        <row r="57">
          <cell r="B57" t="str">
            <v>LexisNexis® Risk Classifier – stratifying mortality risk using alternative data sources</v>
          </cell>
        </row>
        <row r="58">
          <cell r="B58" t="str">
            <v>Life, Health &amp; Annuity Reinsurance, Tiller, John E. and Tiller, Denise, 4th Edition, 2015 - Ch. 4: Basic Methods of Reinsurance</v>
          </cell>
        </row>
        <row r="59">
          <cell r="B59" t="str">
            <v>Life, Health &amp; Annuity Reinsurance, Tiller, John E. and Tiller, Denise, 4th Edition, 2015 - Ch. 5: Advanced Methods and Structures of Reinsurance</v>
          </cell>
        </row>
        <row r="60">
          <cell r="B60" t="str">
            <v>Life, Health &amp; Annuity Reinsurance, Tiller, John E. and Tiller, Denise, 4th Edition, 2015 - Ch. 6: Assumption</v>
          </cell>
        </row>
        <row r="61">
          <cell r="B61" t="str">
            <v>Life, Health &amp; Annuity Reinsurance, Tiller, John E. and Tiller, Denise, 4th Edition, 2015 - Ch. 7: Reinsurance of Inforce Risks</v>
          </cell>
        </row>
        <row r="62">
          <cell r="B62" t="str">
            <v>Life, Health &amp; Annuity Reinsurance, Tiller, John E. and Tiller, Denise, 4th Edition, 2015 - Ch. 9: Risk Transfer Considerations (pp. 269-280)</v>
          </cell>
        </row>
        <row r="63">
          <cell r="B63" t="str">
            <v xml:space="preserve">Life, Health &amp; Annuity Reinsurance, Tiller, John E. and Tiller, Denise, 4th Edition, 2015 - Ch. 17: Nonproportional Reinsurance </v>
          </cell>
        </row>
        <row r="64">
          <cell r="B64" t="str">
            <v>LPM-160-19: Strategic Reinsurance and Insurance: The Increasing Trend of Customized Solutions, pp. 1-4, 14-15 &amp; 18-31</v>
          </cell>
        </row>
        <row r="65">
          <cell r="B65" t="str">
            <v>Managing Investment Portfolios, Maginn, John L. and Tuttle, Donald L., 3rd Edition, 2007 - Ch. 3: Managing Institutional Investor Portfolios (section 4.1)</v>
          </cell>
        </row>
        <row r="66">
          <cell r="B66" t="str">
            <v>Managing Investment Portfolios, Maginn, John L. and Tuttle, Donald L., 3rd Edition, 2007 - Ch. 5: Asset Allocation (sections 2-4)</v>
          </cell>
        </row>
        <row r="67">
          <cell r="B67" t="str">
            <v>Managing Investment Portfolios, Maginn, John L. and Tuttle, Donald L., 3rd Edition, 2007 - Ch. 6: Fixed-Income Portfolio Management (sections 1-5)</v>
          </cell>
        </row>
        <row r="68">
          <cell r="B68" t="str">
            <v>Managing Investment Portfolios, Maginn, John L. and Tuttle, Donald L., 3rd Edition, 2007 - Ch. 8: Alternative Investments Portfolio Management (section 3)</v>
          </cell>
        </row>
        <row r="69">
          <cell r="B69" t="str">
            <v>Managing Investment Portfolios, Maginn, John L. and Tuttle, Donald L., 3rd Edition, 2007 - Ch.12: Evaluating Portfolio Performance (section 4)</v>
          </cell>
        </row>
        <row r="70">
          <cell r="B70" t="str">
            <v>Handbook of Fixed Income Securities, Fabozzi, Frank J., 8th Edition, 2012 - Ch. 6: Bond Pricing, Yield Measures and Total Return (pp. 102-120)</v>
          </cell>
        </row>
        <row r="71">
          <cell r="B71" t="str">
            <v>Handbook of Fixed Income Securities, Fabozzi, Frank J., 8th Edition, 2012 - Ch. 9: U.S. Treasury Securities (pp. 194-205)</v>
          </cell>
        </row>
        <row r="72">
          <cell r="B72" t="str">
            <v>Handbook of Fixed Income Securities, Fabozzi, Frank J., 8th Edition, 2012 - Ch. 10: Agency Debt Securities (pp. 207-220)</v>
          </cell>
        </row>
        <row r="73">
          <cell r="B73" t="str">
            <v>Handbook of Fixed Income Securities, Fabozzi, Frank J., 8th Edition, 2012 - Ch. 11: Municipal Bonds (pp. 225-230 &amp; 234-246)</v>
          </cell>
        </row>
        <row r="74">
          <cell r="B74" t="str">
            <v>Handbook of Fixed Income Securities, Fabozzi, Frank J., 8th Edition, 2012 - Ch. 12: Corporate Bonds (pp. 259-287, excluding exhibits 12-1 &amp; 12-2)</v>
          </cell>
        </row>
        <row r="75">
          <cell r="B75" t="str">
            <v>Handbook of Fixed Income Securities, Fabozzi, Frank J., 8th Edition, 2012 - Ch. 16: Private Money Market Instruments (pp. 337-340 &amp; 345-351)</v>
          </cell>
        </row>
        <row r="76">
          <cell r="B76" t="str">
            <v>Handbook of Fixed Income Securities, Fabozzi, Frank J., 8th Edition, 2012 - Ch. 17: Floating-Rate Securities</v>
          </cell>
        </row>
        <row r="77">
          <cell r="B77" t="str">
            <v>Handbook of Fixed Income Securities, Fabozzi, Frank J., 8th Edition, 2012 - Ch. 24: An Overview of Mortgages and the Mortgage Market</v>
          </cell>
        </row>
        <row r="78">
          <cell r="B78" t="str">
            <v>Handbook of Fixed Income Securities, Fabozzi, Frank J., 8th Edition, 2012 - Ch. 25: Agency Mortgage-Backed Securities</v>
          </cell>
        </row>
        <row r="79">
          <cell r="B79" t="str">
            <v>Handbook of Fixed Income Securities, Fabozzi, Frank J., 8th Edition, 2012 - Ch. 26: Agency Collateralized Mortgage Obligations</v>
          </cell>
        </row>
        <row r="80">
          <cell r="B80" t="str">
            <v>Handbook of Fixed Income Securities, Fabozzi, Frank J., 8th Edition, 2012 - Ch. 62: Interest-Rate Swaps and Swaptions</v>
          </cell>
        </row>
        <row r="81">
          <cell r="B81" t="str">
            <v>Handbook of Fixed Income Securities, Fabozzi, Frank J., 8th Edition, 2012 - Ch. 66: Credit Derivatives (pp. 1541-1559)</v>
          </cell>
        </row>
        <row r="82">
          <cell r="B82" t="str">
            <v>LPM-161-19: High-Yield Bond Market Primer</v>
          </cell>
        </row>
        <row r="83">
          <cell r="B83" t="str">
            <v>LPM-162-19: Liquidity Risk Management: Best Risk Management Practices</v>
          </cell>
        </row>
        <row r="84">
          <cell r="B84" t="str">
            <v>LPM-163-19: Managing your Advisor: A Guide to Getting the Most Out of the Portfolio Management Process</v>
          </cell>
        </row>
        <row r="85">
          <cell r="B85" t="str">
            <v>LPM-164-19: Ch. 7 (sections 7.2-7.5 &amp; 7A) and Ch. 8 (sections 8.3-8.6) of Derivatives Markets, McDonald, 3rd Edition</v>
          </cell>
        </row>
        <row r="86">
          <cell r="B86" t="str">
            <v>LIBOR and SOFR, 2019</v>
          </cell>
        </row>
        <row r="87">
          <cell r="A87" t="str">
            <v>LO#1</v>
          </cell>
          <cell r="B87" t="str">
            <v>Retrieval</v>
          </cell>
        </row>
        <row r="88">
          <cell r="A88" t="str">
            <v>LO#2</v>
          </cell>
          <cell r="B88" t="str">
            <v>Comprehension</v>
          </cell>
        </row>
        <row r="89">
          <cell r="A89" t="str">
            <v>LO#3</v>
          </cell>
          <cell r="B89" t="str">
            <v>Analysis</v>
          </cell>
        </row>
        <row r="90">
          <cell r="A90" t="str">
            <v>LO#4</v>
          </cell>
          <cell r="B90" t="str">
            <v>Knowledge Utilization</v>
          </cell>
        </row>
        <row r="91">
          <cell r="A91" t="str">
            <v>LO#5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719A-A73E-4F22-BC2A-F99244638C7F}">
  <dimension ref="B1:I24"/>
  <sheetViews>
    <sheetView workbookViewId="0">
      <selection activeCell="K6" sqref="K6"/>
    </sheetView>
  </sheetViews>
  <sheetFormatPr defaultColWidth="8.7109375" defaultRowHeight="12.75" x14ac:dyDescent="0.2"/>
  <cols>
    <col min="1" max="1" width="8.7109375" style="1"/>
    <col min="2" max="2" width="22.28515625" style="1" bestFit="1" customWidth="1"/>
    <col min="3" max="3" width="7.42578125" style="1" customWidth="1"/>
    <col min="4" max="4" width="7" style="1" bestFit="1" customWidth="1"/>
    <col min="5" max="7" width="6.28515625" style="1" bestFit="1" customWidth="1"/>
    <col min="8" max="8" width="8.7109375" style="1"/>
    <col min="9" max="9" width="9.5703125" style="1" bestFit="1" customWidth="1"/>
    <col min="10" max="16384" width="8.7109375" style="1"/>
  </cols>
  <sheetData>
    <row r="1" spans="2:9" ht="13.5" thickBot="1" x14ac:dyDescent="0.25"/>
    <row r="2" spans="2:9" ht="16.5" thickBot="1" x14ac:dyDescent="0.25">
      <c r="B2" s="2"/>
      <c r="C2" s="3">
        <v>1</v>
      </c>
      <c r="D2" s="3">
        <v>2</v>
      </c>
      <c r="E2" s="3">
        <v>3</v>
      </c>
      <c r="F2" s="3">
        <v>4</v>
      </c>
      <c r="G2" s="3">
        <v>5</v>
      </c>
    </row>
    <row r="3" spans="2:9" ht="16.5" thickBot="1" x14ac:dyDescent="0.25">
      <c r="B3" s="4" t="s">
        <v>0</v>
      </c>
      <c r="C3" s="5">
        <v>2000</v>
      </c>
      <c r="D3" s="5">
        <v>2000</v>
      </c>
      <c r="E3" s="5">
        <v>2000</v>
      </c>
      <c r="F3" s="5">
        <v>2000</v>
      </c>
      <c r="G3" s="5">
        <v>2000</v>
      </c>
    </row>
    <row r="4" spans="2:9" ht="16.5" thickBot="1" x14ac:dyDescent="0.25">
      <c r="B4" s="4" t="s">
        <v>1</v>
      </c>
      <c r="C4" s="5">
        <v>1200</v>
      </c>
      <c r="D4" s="5">
        <v>1400</v>
      </c>
      <c r="E4" s="5">
        <v>1700</v>
      </c>
      <c r="F4" s="5">
        <v>2000</v>
      </c>
      <c r="G4" s="5">
        <v>2400</v>
      </c>
    </row>
    <row r="5" spans="2:9" ht="16.5" thickBot="1" x14ac:dyDescent="0.25">
      <c r="B5" s="4" t="s">
        <v>2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</row>
    <row r="6" spans="2:9" ht="16.5" thickBot="1" x14ac:dyDescent="0.25">
      <c r="B6" s="4" t="s">
        <v>3</v>
      </c>
      <c r="C6" s="5">
        <v>1000</v>
      </c>
      <c r="D6" s="5">
        <v>2000</v>
      </c>
      <c r="E6" s="5">
        <v>4000</v>
      </c>
      <c r="F6" s="5">
        <v>1500</v>
      </c>
      <c r="G6" s="5">
        <v>0</v>
      </c>
      <c r="I6" s="6"/>
    </row>
    <row r="7" spans="2:9" ht="16.5" thickBot="1" x14ac:dyDescent="0.25">
      <c r="B7" s="4" t="s">
        <v>4</v>
      </c>
      <c r="C7" s="5">
        <v>20</v>
      </c>
      <c r="D7" s="5">
        <v>50</v>
      </c>
      <c r="E7" s="5">
        <v>80</v>
      </c>
      <c r="F7" s="5">
        <v>140</v>
      </c>
      <c r="G7" s="5">
        <v>40</v>
      </c>
    </row>
    <row r="8" spans="2:9" ht="16.5" thickBot="1" x14ac:dyDescent="0.25">
      <c r="B8" s="4" t="s">
        <v>5</v>
      </c>
      <c r="C8" s="5">
        <v>920</v>
      </c>
      <c r="D8" s="5">
        <v>1840</v>
      </c>
      <c r="E8" s="5">
        <v>3680</v>
      </c>
      <c r="F8" s="5">
        <v>1380</v>
      </c>
      <c r="G8" s="5">
        <v>0</v>
      </c>
    </row>
    <row r="9" spans="2:9" ht="16.5" thickBot="1" x14ac:dyDescent="0.25">
      <c r="B9" s="4" t="s">
        <v>6</v>
      </c>
      <c r="C9" s="7">
        <v>0.21</v>
      </c>
      <c r="D9" s="8"/>
      <c r="E9" s="8"/>
      <c r="F9" s="8"/>
      <c r="G9" s="8"/>
    </row>
    <row r="10" spans="2:9" ht="16.5" thickBot="1" x14ac:dyDescent="0.25">
      <c r="B10" s="4" t="s">
        <v>7</v>
      </c>
      <c r="C10" s="7">
        <v>0.03</v>
      </c>
      <c r="D10" s="8"/>
      <c r="E10" s="8"/>
      <c r="F10" s="8"/>
      <c r="G10" s="8"/>
    </row>
    <row r="11" spans="2:9" x14ac:dyDescent="0.2">
      <c r="C11" s="9"/>
      <c r="D11" s="9"/>
      <c r="E11" s="9"/>
      <c r="F11" s="9"/>
      <c r="G11" s="9"/>
    </row>
    <row r="12" spans="2:9" ht="15.75" x14ac:dyDescent="0.2">
      <c r="B12" s="10"/>
    </row>
    <row r="13" spans="2:9" ht="15.75" x14ac:dyDescent="0.2">
      <c r="B13" s="10" t="s">
        <v>8</v>
      </c>
      <c r="C13" s="9">
        <f>C3-C4-C5</f>
        <v>700</v>
      </c>
      <c r="D13" s="9">
        <f>D3-D4-D5</f>
        <v>500</v>
      </c>
      <c r="E13" s="9">
        <f>E3-E4-E5</f>
        <v>200</v>
      </c>
      <c r="F13" s="9">
        <f>F3-F4-F5</f>
        <v>-100</v>
      </c>
      <c r="G13" s="9">
        <f>G3-G4-G5</f>
        <v>-500</v>
      </c>
      <c r="H13" s="1" t="s">
        <v>9</v>
      </c>
    </row>
    <row r="14" spans="2:9" ht="15.75" x14ac:dyDescent="0.2">
      <c r="B14" s="10" t="s">
        <v>10</v>
      </c>
      <c r="C14" s="9">
        <f>C6</f>
        <v>1000</v>
      </c>
      <c r="D14" s="9">
        <f>D6-C6</f>
        <v>1000</v>
      </c>
      <c r="E14" s="9">
        <f>E6-D6</f>
        <v>2000</v>
      </c>
      <c r="F14" s="9">
        <f>F6-E6</f>
        <v>-2500</v>
      </c>
      <c r="G14" s="9">
        <f>G6-F6</f>
        <v>-1500</v>
      </c>
    </row>
    <row r="15" spans="2:9" ht="15.75" x14ac:dyDescent="0.2">
      <c r="B15" s="10" t="s">
        <v>4</v>
      </c>
      <c r="C15" s="9">
        <f>C7</f>
        <v>20</v>
      </c>
      <c r="D15" s="9">
        <f>D7</f>
        <v>50</v>
      </c>
      <c r="E15" s="9">
        <f>E7</f>
        <v>80</v>
      </c>
      <c r="F15" s="9">
        <f>F7</f>
        <v>140</v>
      </c>
      <c r="G15" s="9">
        <f>G7</f>
        <v>40</v>
      </c>
    </row>
    <row r="16" spans="2:9" ht="15.75" x14ac:dyDescent="0.2">
      <c r="B16" s="10" t="s">
        <v>11</v>
      </c>
      <c r="C16" s="9">
        <f>C13-C14+C15</f>
        <v>-280</v>
      </c>
      <c r="D16" s="9">
        <f>D13-D14+D15</f>
        <v>-450</v>
      </c>
      <c r="E16" s="9">
        <f>E13-E14+E15</f>
        <v>-1720</v>
      </c>
      <c r="F16" s="9">
        <f>F13-F14+F15</f>
        <v>2540</v>
      </c>
      <c r="G16" s="9">
        <f>G13-G14+G15</f>
        <v>1040</v>
      </c>
      <c r="H16" s="1" t="s">
        <v>9</v>
      </c>
    </row>
    <row r="17" spans="2:8" ht="15.75" x14ac:dyDescent="0.2">
      <c r="B17" s="10" t="s">
        <v>12</v>
      </c>
      <c r="C17" s="9">
        <f>C8</f>
        <v>920</v>
      </c>
      <c r="D17" s="9">
        <f>D8-C8</f>
        <v>920</v>
      </c>
      <c r="E17" s="9">
        <f>E8-D8</f>
        <v>1840</v>
      </c>
      <c r="F17" s="9">
        <f>F8-E8</f>
        <v>-2300</v>
      </c>
      <c r="G17" s="9">
        <f>G8-F8</f>
        <v>-1380</v>
      </c>
    </row>
    <row r="18" spans="2:8" ht="15.75" x14ac:dyDescent="0.2">
      <c r="B18" s="10" t="s">
        <v>13</v>
      </c>
      <c r="C18" s="9">
        <f>C13-C17+C15</f>
        <v>-200</v>
      </c>
      <c r="D18" s="9">
        <f>D13-D17+D15</f>
        <v>-370</v>
      </c>
      <c r="E18" s="9">
        <f>E13-E17+E15</f>
        <v>-1560</v>
      </c>
      <c r="F18" s="9">
        <f>F13-F17+F15</f>
        <v>2340</v>
      </c>
      <c r="G18" s="9">
        <f>G13-G17+G15</f>
        <v>920</v>
      </c>
    </row>
    <row r="19" spans="2:8" ht="15.75" x14ac:dyDescent="0.2">
      <c r="B19" s="10" t="s">
        <v>14</v>
      </c>
      <c r="C19" s="1">
        <f>0.21*C18</f>
        <v>-42</v>
      </c>
      <c r="D19" s="1">
        <f>0.21*D18</f>
        <v>-77.7</v>
      </c>
      <c r="E19" s="1">
        <f>0.21*E18</f>
        <v>-327.59999999999997</v>
      </c>
      <c r="F19" s="1">
        <f>0.21*F18</f>
        <v>491.4</v>
      </c>
      <c r="G19" s="1">
        <f>0.21*G18</f>
        <v>193.2</v>
      </c>
    </row>
    <row r="20" spans="2:8" ht="15.75" x14ac:dyDescent="0.2">
      <c r="B20" s="10" t="s">
        <v>15</v>
      </c>
      <c r="C20" s="9">
        <f>C16-C19</f>
        <v>-238</v>
      </c>
      <c r="D20" s="9">
        <f t="shared" ref="D20:G20" si="0">D16-D19</f>
        <v>-372.3</v>
      </c>
      <c r="E20" s="9">
        <f t="shared" si="0"/>
        <v>-1392.4</v>
      </c>
      <c r="F20" s="9">
        <f t="shared" si="0"/>
        <v>2048.6</v>
      </c>
      <c r="G20" s="9">
        <f t="shared" si="0"/>
        <v>846.8</v>
      </c>
      <c r="H20" s="1" t="s">
        <v>9</v>
      </c>
    </row>
    <row r="22" spans="2:8" ht="15.75" x14ac:dyDescent="0.2">
      <c r="B22" s="10" t="s">
        <v>16</v>
      </c>
      <c r="C22" s="9">
        <f>NPV(0.03,C20:G20)*(1.03^0.5)</f>
        <v>704.71063404443589</v>
      </c>
    </row>
    <row r="23" spans="2:8" ht="15.75" x14ac:dyDescent="0.2">
      <c r="B23" s="10" t="s">
        <v>17</v>
      </c>
      <c r="C23" s="9">
        <f>NPV(0.03,C3:G3)*(1.03^0.5)</f>
        <v>9295.7903285421635</v>
      </c>
    </row>
    <row r="24" spans="2:8" x14ac:dyDescent="0.2">
      <c r="C24" s="11">
        <f>C22/C23</f>
        <v>7.5809652448879397E-2</v>
      </c>
      <c r="D24" s="1" t="s">
        <v>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DCDD-457D-4EEE-A3F2-9D58D22E915F}">
  <dimension ref="B2:G8"/>
  <sheetViews>
    <sheetView workbookViewId="0">
      <selection activeCell="I12" sqref="I12"/>
    </sheetView>
  </sheetViews>
  <sheetFormatPr defaultRowHeight="15" x14ac:dyDescent="0.25"/>
  <cols>
    <col min="4" max="4" width="13.28515625" bestFit="1" customWidth="1"/>
    <col min="6" max="6" width="9.42578125" bestFit="1" customWidth="1"/>
    <col min="7" max="7" width="12.140625" bestFit="1" customWidth="1"/>
  </cols>
  <sheetData>
    <row r="2" spans="2:7" x14ac:dyDescent="0.25">
      <c r="B2" s="15" t="s">
        <v>23</v>
      </c>
      <c r="C2" s="15" t="s">
        <v>22</v>
      </c>
      <c r="D2" s="15" t="s">
        <v>21</v>
      </c>
      <c r="E2" s="15" t="s">
        <v>20</v>
      </c>
      <c r="F2" s="16" t="s">
        <v>19</v>
      </c>
      <c r="G2" s="15" t="s">
        <v>18</v>
      </c>
    </row>
    <row r="3" spans="2:7" x14ac:dyDescent="0.25">
      <c r="B3" s="14">
        <v>0</v>
      </c>
      <c r="C3" s="14"/>
      <c r="D3" s="12">
        <v>10000</v>
      </c>
      <c r="E3" s="12">
        <v>10000</v>
      </c>
      <c r="F3" s="12">
        <v>10000</v>
      </c>
      <c r="G3" s="12"/>
    </row>
    <row r="4" spans="2:7" x14ac:dyDescent="0.25">
      <c r="B4" s="14">
        <v>1</v>
      </c>
      <c r="C4" s="13">
        <v>-0.01</v>
      </c>
      <c r="D4" s="12">
        <f>D3*(1+C4)</f>
        <v>9900</v>
      </c>
      <c r="E4" s="12">
        <f>MAX(D$3:D4)</f>
        <v>10000</v>
      </c>
      <c r="F4" s="12">
        <f>F3*1.05</f>
        <v>10500</v>
      </c>
      <c r="G4" s="12">
        <f>MAX(E4:F4)</f>
        <v>10500</v>
      </c>
    </row>
    <row r="5" spans="2:7" x14ac:dyDescent="0.25">
      <c r="B5" s="14">
        <v>2</v>
      </c>
      <c r="C5" s="13">
        <v>0.06</v>
      </c>
      <c r="D5" s="12">
        <f>D4*(1+C5)</f>
        <v>10494</v>
      </c>
      <c r="E5" s="12">
        <f>MAX(D$3:D5)</f>
        <v>10494</v>
      </c>
      <c r="F5" s="12">
        <f>F4*1.05</f>
        <v>11025</v>
      </c>
      <c r="G5" s="12">
        <f>MAX(E5:F5)</f>
        <v>11025</v>
      </c>
    </row>
    <row r="6" spans="2:7" x14ac:dyDescent="0.25">
      <c r="B6" s="14">
        <v>3</v>
      </c>
      <c r="C6" s="13">
        <v>7.0000000000000007E-2</v>
      </c>
      <c r="D6" s="12">
        <f>D5*(1+C6)</f>
        <v>11228.58</v>
      </c>
      <c r="E6" s="12">
        <f>MAX(D$3:D6)</f>
        <v>11228.58</v>
      </c>
      <c r="F6" s="12">
        <f>F5*1.05</f>
        <v>11576.25</v>
      </c>
      <c r="G6" s="12">
        <f>MAX(E6:F6)</f>
        <v>11576.25</v>
      </c>
    </row>
    <row r="7" spans="2:7" x14ac:dyDescent="0.25">
      <c r="B7" s="14">
        <v>4</v>
      </c>
      <c r="C7" s="13">
        <v>0.09</v>
      </c>
      <c r="D7" s="12">
        <f>D6*(1+C7)</f>
        <v>12239.1522</v>
      </c>
      <c r="E7" s="12">
        <f>MAX(D$3:D7)</f>
        <v>12239.1522</v>
      </c>
      <c r="F7" s="12">
        <f>F6*1.05</f>
        <v>12155.0625</v>
      </c>
      <c r="G7" s="12">
        <f>MAX(E7:F7)</f>
        <v>12239.1522</v>
      </c>
    </row>
    <row r="8" spans="2:7" x14ac:dyDescent="0.25">
      <c r="B8" s="14">
        <v>5</v>
      </c>
      <c r="C8" s="13">
        <v>0.01</v>
      </c>
      <c r="D8" s="12">
        <f>D7*(1+C8)</f>
        <v>12361.543722</v>
      </c>
      <c r="E8" s="12">
        <f>MAX(D$3:D8)</f>
        <v>12361.543722</v>
      </c>
      <c r="F8" s="12">
        <f>F7*1.05</f>
        <v>12762.815625000001</v>
      </c>
      <c r="G8" s="12">
        <f>MAX(E8:F8)</f>
        <v>12762.815625000001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1716-1C26-4322-AB53-9D995FAEDF7C}">
  <dimension ref="A1:H53"/>
  <sheetViews>
    <sheetView tabSelected="1" topLeftCell="A17" workbookViewId="0">
      <selection activeCell="A49" sqref="A49"/>
    </sheetView>
  </sheetViews>
  <sheetFormatPr defaultColWidth="8.7109375" defaultRowHeight="15.75" x14ac:dyDescent="0.25"/>
  <cols>
    <col min="1" max="1" width="38.42578125" style="17" customWidth="1"/>
    <col min="2" max="16384" width="8.7109375" style="17"/>
  </cols>
  <sheetData>
    <row r="1" spans="1:8" ht="18.75" x14ac:dyDescent="0.25">
      <c r="A1" s="31" t="s">
        <v>68</v>
      </c>
      <c r="B1" s="25"/>
      <c r="C1" s="25"/>
      <c r="D1" s="25"/>
      <c r="E1" s="25"/>
      <c r="F1" s="25"/>
      <c r="G1" s="25"/>
      <c r="H1" s="25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 t="s">
        <v>67</v>
      </c>
      <c r="B3" s="25"/>
      <c r="C3" s="25"/>
      <c r="D3" s="25"/>
      <c r="E3" s="25"/>
      <c r="F3" s="25"/>
      <c r="G3" s="25"/>
      <c r="H3" s="25"/>
    </row>
    <row r="4" spans="1:8" x14ac:dyDescent="0.25">
      <c r="A4" s="25"/>
      <c r="B4" s="25"/>
      <c r="C4" s="25"/>
      <c r="D4" s="25"/>
      <c r="E4" s="25"/>
      <c r="F4" s="25"/>
      <c r="G4" s="25"/>
      <c r="H4" s="25"/>
    </row>
    <row r="5" spans="1:8" ht="16.5" thickBot="1" x14ac:dyDescent="0.3">
      <c r="A5" s="25"/>
      <c r="B5" s="25"/>
      <c r="C5" s="25"/>
      <c r="D5" s="25"/>
      <c r="E5" s="25"/>
      <c r="F5" s="25"/>
      <c r="G5" s="25"/>
      <c r="H5" s="25"/>
    </row>
    <row r="6" spans="1:8" ht="48" thickBot="1" x14ac:dyDescent="0.3">
      <c r="A6" s="30"/>
      <c r="B6" s="29" t="s">
        <v>66</v>
      </c>
      <c r="C6" s="29" t="s">
        <v>65</v>
      </c>
      <c r="D6" s="25"/>
      <c r="E6" s="25"/>
      <c r="F6" s="25"/>
      <c r="G6" s="25"/>
      <c r="H6" s="25"/>
    </row>
    <row r="7" spans="1:8" ht="16.5" thickBot="1" x14ac:dyDescent="0.3">
      <c r="A7" s="27" t="s">
        <v>64</v>
      </c>
      <c r="B7" s="28">
        <v>2000</v>
      </c>
      <c r="C7" s="28">
        <v>1000</v>
      </c>
      <c r="D7" s="25"/>
      <c r="E7" s="25"/>
      <c r="F7" s="25"/>
      <c r="G7" s="25"/>
      <c r="H7" s="25"/>
    </row>
    <row r="8" spans="1:8" ht="32.25" thickBot="1" x14ac:dyDescent="0.3">
      <c r="A8" s="27" t="s">
        <v>63</v>
      </c>
      <c r="B8" s="26">
        <v>50</v>
      </c>
      <c r="C8" s="26">
        <v>0</v>
      </c>
      <c r="D8" s="25"/>
      <c r="E8" s="25"/>
      <c r="F8" s="25"/>
      <c r="G8" s="25"/>
      <c r="H8" s="25"/>
    </row>
    <row r="9" spans="1:8" ht="16.5" thickBot="1" x14ac:dyDescent="0.3">
      <c r="A9" s="27" t="s">
        <v>62</v>
      </c>
      <c r="B9" s="26">
        <v>10</v>
      </c>
      <c r="C9" s="26">
        <v>0</v>
      </c>
      <c r="D9" s="25"/>
      <c r="E9" s="25"/>
      <c r="F9" s="25"/>
      <c r="G9" s="25"/>
      <c r="H9" s="25"/>
    </row>
    <row r="10" spans="1:8" ht="16.5" thickBot="1" x14ac:dyDescent="0.3">
      <c r="A10" s="27" t="s">
        <v>61</v>
      </c>
      <c r="B10" s="26">
        <v>400</v>
      </c>
      <c r="C10" s="26">
        <v>160</v>
      </c>
      <c r="D10" s="25"/>
      <c r="E10" s="25"/>
      <c r="F10" s="25"/>
      <c r="G10" s="25"/>
      <c r="H10" s="25"/>
    </row>
    <row r="11" spans="1:8" ht="16.5" thickBot="1" x14ac:dyDescent="0.3">
      <c r="A11" s="27" t="s">
        <v>60</v>
      </c>
      <c r="B11" s="26">
        <v>500</v>
      </c>
      <c r="C11" s="26">
        <v>200</v>
      </c>
      <c r="D11" s="25"/>
      <c r="E11" s="25"/>
      <c r="F11" s="25"/>
      <c r="G11" s="25"/>
      <c r="H11" s="25"/>
    </row>
    <row r="12" spans="1:8" ht="32.25" thickBot="1" x14ac:dyDescent="0.3">
      <c r="A12" s="27" t="s">
        <v>59</v>
      </c>
      <c r="B12" s="26">
        <v>40</v>
      </c>
      <c r="C12" s="26">
        <v>30</v>
      </c>
      <c r="D12" s="25"/>
      <c r="E12" s="25"/>
      <c r="F12" s="25"/>
      <c r="G12" s="25"/>
      <c r="H12" s="25"/>
    </row>
    <row r="13" spans="1:8" ht="32.25" thickBot="1" x14ac:dyDescent="0.3">
      <c r="A13" s="27" t="s">
        <v>58</v>
      </c>
      <c r="B13" s="26">
        <v>700</v>
      </c>
      <c r="C13" s="26">
        <v>350</v>
      </c>
      <c r="D13" s="25"/>
      <c r="E13" s="25"/>
      <c r="F13" s="25"/>
      <c r="G13" s="25"/>
      <c r="H13" s="25"/>
    </row>
    <row r="14" spans="1:8" ht="16.5" thickBot="1" x14ac:dyDescent="0.3">
      <c r="A14" s="27" t="s">
        <v>57</v>
      </c>
      <c r="B14" s="26">
        <v>100</v>
      </c>
      <c r="C14" s="26">
        <v>50</v>
      </c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 t="s">
        <v>56</v>
      </c>
      <c r="B19" s="25"/>
      <c r="C19" s="25"/>
      <c r="D19" s="25"/>
      <c r="E19" s="25"/>
      <c r="F19" s="25"/>
      <c r="G19" s="25"/>
      <c r="H19" s="25"/>
    </row>
    <row r="20" spans="1:8" x14ac:dyDescent="0.25">
      <c r="A20" s="24" t="s">
        <v>55</v>
      </c>
    </row>
    <row r="21" spans="1:8" ht="16.5" thickBot="1" x14ac:dyDescent="0.3"/>
    <row r="22" spans="1:8" ht="16.5" thickBot="1" x14ac:dyDescent="0.3">
      <c r="A22" s="23" t="s">
        <v>54</v>
      </c>
      <c r="B22" s="22">
        <f>C53</f>
        <v>3920</v>
      </c>
    </row>
    <row r="25" spans="1:8" x14ac:dyDescent="0.25">
      <c r="A25" s="21" t="s">
        <v>53</v>
      </c>
    </row>
    <row r="27" spans="1:8" x14ac:dyDescent="0.25">
      <c r="B27" s="19" t="s">
        <v>52</v>
      </c>
    </row>
    <row r="28" spans="1:8" x14ac:dyDescent="0.25">
      <c r="A28" s="20" t="s">
        <v>51</v>
      </c>
      <c r="B28" s="17" t="s">
        <v>50</v>
      </c>
    </row>
    <row r="29" spans="1:8" x14ac:dyDescent="0.25">
      <c r="A29" s="20"/>
    </row>
    <row r="30" spans="1:8" x14ac:dyDescent="0.25">
      <c r="A30" s="20" t="s">
        <v>49</v>
      </c>
      <c r="B30" s="17" t="s">
        <v>48</v>
      </c>
    </row>
    <row r="31" spans="1:8" x14ac:dyDescent="0.25">
      <c r="A31" s="20"/>
      <c r="B31" s="17" t="s">
        <v>47</v>
      </c>
    </row>
    <row r="32" spans="1:8" x14ac:dyDescent="0.25">
      <c r="A32" s="20"/>
      <c r="B32" s="17" t="s">
        <v>46</v>
      </c>
    </row>
    <row r="33" spans="1:4" x14ac:dyDescent="0.25">
      <c r="A33" s="20"/>
      <c r="B33" s="17" t="s">
        <v>45</v>
      </c>
    </row>
    <row r="34" spans="1:4" x14ac:dyDescent="0.25">
      <c r="A34" s="20"/>
      <c r="B34" s="17" t="s">
        <v>44</v>
      </c>
    </row>
    <row r="35" spans="1:4" x14ac:dyDescent="0.25">
      <c r="A35" s="20"/>
    </row>
    <row r="36" spans="1:4" x14ac:dyDescent="0.25">
      <c r="A36" s="20" t="s">
        <v>43</v>
      </c>
      <c r="B36" s="17" t="s">
        <v>42</v>
      </c>
    </row>
    <row r="37" spans="1:4" x14ac:dyDescent="0.25">
      <c r="A37" s="20" t="s">
        <v>41</v>
      </c>
      <c r="B37" s="17" t="s">
        <v>40</v>
      </c>
    </row>
    <row r="40" spans="1:4" x14ac:dyDescent="0.25">
      <c r="B40" s="19" t="s">
        <v>39</v>
      </c>
    </row>
    <row r="41" spans="1:4" x14ac:dyDescent="0.25">
      <c r="A41" s="17" t="s">
        <v>38</v>
      </c>
      <c r="B41" s="17" t="s">
        <v>37</v>
      </c>
      <c r="C41" s="18">
        <f>SUM(B7:C7)</f>
        <v>3000</v>
      </c>
    </row>
    <row r="42" spans="1:4" x14ac:dyDescent="0.25">
      <c r="B42" s="17" t="s">
        <v>36</v>
      </c>
      <c r="C42" s="18">
        <f>SUM(B8:C8)</f>
        <v>50</v>
      </c>
    </row>
    <row r="43" spans="1:4" x14ac:dyDescent="0.25">
      <c r="B43" s="17" t="s">
        <v>35</v>
      </c>
      <c r="C43" s="18">
        <f>SUM(B12:C12)</f>
        <v>70</v>
      </c>
    </row>
    <row r="44" spans="1:4" x14ac:dyDescent="0.25">
      <c r="B44" s="17" t="s">
        <v>34</v>
      </c>
      <c r="C44" s="18">
        <f>SUM(B9:C9)</f>
        <v>10</v>
      </c>
    </row>
    <row r="45" spans="1:4" x14ac:dyDescent="0.25">
      <c r="C45" s="18"/>
    </row>
    <row r="46" spans="1:4" x14ac:dyDescent="0.25">
      <c r="A46" s="17" t="s">
        <v>33</v>
      </c>
      <c r="B46" s="17" t="s">
        <v>32</v>
      </c>
      <c r="C46" s="18">
        <f>C41-SUM(C42:C44)</f>
        <v>2870</v>
      </c>
    </row>
    <row r="48" spans="1:4" x14ac:dyDescent="0.25">
      <c r="A48" s="17" t="s">
        <v>31</v>
      </c>
      <c r="B48" s="17" t="s">
        <v>30</v>
      </c>
      <c r="C48" s="17">
        <f>SUM(B13:C13)-SUM(B14:C14)</f>
        <v>900</v>
      </c>
      <c r="D48" s="17" t="s">
        <v>29</v>
      </c>
    </row>
    <row r="49" spans="1:3" x14ac:dyDescent="0.25">
      <c r="B49" s="17" t="s">
        <v>28</v>
      </c>
      <c r="C49" s="17">
        <f>SUM(B14:C14)</f>
        <v>150</v>
      </c>
    </row>
    <row r="51" spans="1:3" x14ac:dyDescent="0.25">
      <c r="A51" s="17" t="s">
        <v>27</v>
      </c>
      <c r="B51" s="17" t="s">
        <v>26</v>
      </c>
      <c r="C51" s="17">
        <f>SUM(C48:C49)</f>
        <v>1050</v>
      </c>
    </row>
    <row r="53" spans="1:3" x14ac:dyDescent="0.25">
      <c r="A53" s="17" t="s">
        <v>25</v>
      </c>
      <c r="B53" s="17" t="s">
        <v>24</v>
      </c>
      <c r="C53" s="18">
        <f>SUM(C51,C46)</f>
        <v>3920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2</vt:lpstr>
      <vt:lpstr>Question 3</vt:lpstr>
      <vt:lpstr>Question 5 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Brennan</dc:creator>
  <cp:lastModifiedBy>A Zionce</cp:lastModifiedBy>
  <dcterms:created xsi:type="dcterms:W3CDTF">2021-06-17T20:39:38Z</dcterms:created>
  <dcterms:modified xsi:type="dcterms:W3CDTF">2021-07-26T15:08:28Z</dcterms:modified>
</cp:coreProperties>
</file>