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4.xml" ContentType="application/vnd.openxmlformats-officedocument.drawingml.chartshapes+xml"/>
  <Override PartName="/xl/drawings/drawing12.xml" ContentType="application/vnd.openxmlformats-officedocument.drawingml.chartshapes+xml"/>
  <Override PartName="/xl/drawings/drawing19.xml" ContentType="application/vnd.openxmlformats-officedocument.drawingml.chartshapes+xml"/>
  <Override PartName="/xl/drawings/drawing6.xml" ContentType="application/vnd.openxmlformats-officedocument.drawingml.chartshapes+xml"/>
  <Override PartName="/xl/drawings/drawing13.xml" ContentType="application/vnd.openxmlformats-officedocument.drawingml.chartshapes+xml"/>
  <Override PartName="/xl/drawings/drawing7.xml" ContentType="application/vnd.openxmlformats-officedocument.drawingml.chartshapes+xml"/>
  <Override PartName="/xl/drawings/drawing21.xml" ContentType="application/vnd.openxmlformats-officedocument.drawingml.chartshapes+xml"/>
  <Override PartName="/xl/drawings/drawing18.xml" ContentType="application/vnd.openxmlformats-officedocument.drawingml.chartshapes+xml"/>
  <Override PartName="/xl/drawings/drawing24.xml" ContentType="application/vnd.openxmlformats-officedocument.drawingml.chartshapes+xml"/>
  <Override PartName="/xl/drawings/drawing9.xml" ContentType="application/vnd.openxmlformats-officedocument.drawingml.chartshapes+xml"/>
  <Override PartName="/xl/drawings/drawing15.xml" ContentType="application/vnd.openxmlformats-officedocument.drawingml.chartshapes+xml"/>
  <Override PartName="/xl/drawings/drawing10.xml" ContentType="application/vnd.openxmlformats-officedocument.drawingml.chartshapes+xml"/>
  <Override PartName="/xl/drawings/drawing22.xml" ContentType="application/vnd.openxmlformats-officedocument.drawingml.chartshapes+xml"/>
  <Override PartName="/xl/drawings/drawing3.xml" ContentType="application/vnd.openxmlformats-officedocument.drawingml.chartshapes+xml"/>
  <Override PartName="/xl/drawings/drawing16.xml" ContentType="application/vnd.openxmlformats-officedocument.drawingml.chartshapes+xml"/>
  <Override PartName="/xl/drawings/drawing25.xml" ContentType="application/vnd.openxmlformats-officedocument.drawingml.chartshapes+xml"/>
  <Override PartName="/xl/drawings/drawing27.xml" ContentType="application/vnd.openxmlformats-officedocument.drawingml.chartshapes+xml"/>
  <Override PartName="/xl/drawings/drawing28.xml" ContentType="application/vnd.openxmlformats-officedocument.drawingml.chartshapes+xml"/>
  <Override PartName="/xl/drawings/drawing30.xml" ContentType="application/vnd.openxmlformats-officedocument.drawingml.chartshapes+xml"/>
  <Override PartName="/xl/drawings/drawing31.xml" ContentType="application/vnd.openxmlformats-officedocument.drawingml.chartshapes+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2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2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worksheets/sheet1.xml" ContentType="application/vnd.openxmlformats-officedocument.spreadsheetml.worksheet+xml"/>
  <Override PartName="/xl/drawings/drawing26.xml" ContentType="application/vnd.openxmlformats-officedocument.drawing+xml"/>
  <Override PartName="/xl/charts/chart17.xml" ContentType="application/vnd.openxmlformats-officedocument.drawingml.chart+xml"/>
  <Override PartName="/xl/worksheets/sheet2.xml" ContentType="application/vnd.openxmlformats-officedocument.spreadsheetml.worksheet+xml"/>
  <Override PartName="/xl/charts/chart18.xml" ContentType="application/vnd.openxmlformats-officedocument.drawingml.chart+xml"/>
  <Override PartName="/xl/worksheets/sheet3.xml" ContentType="application/vnd.openxmlformats-officedocument.spreadsheetml.worksheet+xml"/>
  <Override PartName="/xl/drawings/drawing29.xml" ContentType="application/vnd.openxmlformats-officedocument.drawing+xml"/>
  <Override PartName="/xl/charts/chart19.xml" ContentType="application/vnd.openxmlformats-officedocument.drawingml.chart+xml"/>
  <Override PartName="/xl/worksheets/sheet4.xml" ContentType="application/vnd.openxmlformats-officedocument.spreadsheetml.worksheet+xml"/>
  <Override PartName="/xl/charts/chart20.xml" ContentType="application/vnd.openxmlformats-officedocument.drawingml.char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23" documentId="13_ncr:1_{6A6987F3-AF70-4B25-9015-F6536E21E7B4}" xr6:coauthVersionLast="47" xr6:coauthVersionMax="47" xr10:uidLastSave="{FDD4EF80-46FC-4BCD-AAAC-2FFC71330D83}"/>
  <bookViews>
    <workbookView xWindow="67080" yWindow="-120" windowWidth="38640" windowHeight="21120" xr2:uid="{00000000-000D-0000-FFFF-FFFF00000000}"/>
  </bookViews>
  <sheets>
    <sheet name="Cover " sheetId="25" r:id="rId1"/>
    <sheet name="Table of Contents" sheetId="9" r:id="rId2"/>
    <sheet name="201.1" sheetId="1" r:id="rId3"/>
    <sheet name="201.1_Solution" sheetId="2" r:id="rId4"/>
    <sheet name="201.2" sheetId="4" r:id="rId5"/>
    <sheet name="201.2_Solution" sheetId="3" r:id="rId6"/>
    <sheet name="201.3" sheetId="7" r:id="rId7"/>
    <sheet name="201.3_Solution" sheetId="5" r:id="rId8"/>
    <sheet name="201.4" sheetId="8" r:id="rId9"/>
    <sheet name="201.4_Solution" sheetId="6" r:id="rId10"/>
    <sheet name="201.5" sheetId="12" r:id="rId11"/>
    <sheet name="201.5_Solution" sheetId="10" r:id="rId12"/>
    <sheet name="201.6" sheetId="13" r:id="rId13"/>
    <sheet name="201.6_Solution" sheetId="14" r:id="rId14"/>
    <sheet name="201.7" sheetId="17" r:id="rId15"/>
    <sheet name="201.7_Solution" sheetId="18" r:id="rId16"/>
    <sheet name="201.8" sheetId="21" r:id="rId17"/>
    <sheet name="201.8_Solution" sheetId="20" r:id="rId18"/>
    <sheet name="201.9" sheetId="24" r:id="rId19"/>
    <sheet name="201.9_Solution" sheetId="23"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7" l="1"/>
  <c r="F7" i="7"/>
  <c r="E7" i="7"/>
  <c r="D7" i="7"/>
  <c r="C7" i="7"/>
  <c r="H7" i="7"/>
  <c r="J7" i="7"/>
  <c r="I7" i="7"/>
  <c r="J7" i="5"/>
  <c r="I7" i="5"/>
  <c r="H7" i="5" s="1"/>
  <c r="G7" i="5" s="1"/>
  <c r="F7" i="5" s="1"/>
  <c r="E7" i="5" s="1"/>
  <c r="D7" i="5" s="1"/>
  <c r="C7" i="5" s="1"/>
  <c r="H41" i="3"/>
  <c r="H42" i="3" s="1"/>
  <c r="G41" i="3"/>
  <c r="G42" i="3" s="1"/>
  <c r="F41" i="3"/>
  <c r="F42" i="3" s="1"/>
  <c r="E41" i="3"/>
  <c r="E42" i="3" s="1"/>
  <c r="D41" i="3"/>
  <c r="D42" i="3" s="1"/>
  <c r="C41" i="3"/>
  <c r="C42" i="3" s="1"/>
  <c r="I42" i="3"/>
  <c r="I41" i="3"/>
  <c r="H18" i="3"/>
  <c r="G18" i="3"/>
  <c r="F18" i="3"/>
  <c r="E18" i="3"/>
  <c r="D18" i="3"/>
  <c r="C18" i="3"/>
  <c r="I18" i="3"/>
  <c r="H17" i="3"/>
  <c r="G17" i="3"/>
  <c r="F17" i="3"/>
  <c r="E17" i="3"/>
  <c r="D17" i="3"/>
  <c r="C17" i="3"/>
  <c r="I17" i="3"/>
  <c r="G11" i="6"/>
  <c r="F11" i="6"/>
  <c r="E11" i="6"/>
  <c r="D11" i="6"/>
  <c r="C11" i="6"/>
  <c r="G10" i="6"/>
  <c r="G12" i="6" s="1"/>
  <c r="F10" i="6"/>
  <c r="F12" i="6" s="1"/>
  <c r="E10" i="6"/>
  <c r="E12" i="6" s="1"/>
  <c r="D10" i="6"/>
  <c r="D12" i="6" s="1"/>
  <c r="C10" i="6"/>
  <c r="C12" i="6" s="1"/>
  <c r="H12" i="6"/>
  <c r="H11" i="6"/>
  <c r="H41" i="2"/>
  <c r="G41" i="2"/>
  <c r="F41" i="2"/>
  <c r="E41" i="2"/>
  <c r="D41" i="2"/>
  <c r="D42" i="2" s="1"/>
  <c r="C41" i="2"/>
  <c r="C42" i="2" s="1"/>
  <c r="H40" i="2"/>
  <c r="H42" i="2" s="1"/>
  <c r="G40" i="2"/>
  <c r="G42" i="2" s="1"/>
  <c r="F40" i="2"/>
  <c r="F42" i="2" s="1"/>
  <c r="E40" i="2"/>
  <c r="E42" i="2" s="1"/>
  <c r="D40" i="2"/>
  <c r="C40" i="2"/>
  <c r="I42" i="2"/>
  <c r="I41" i="2"/>
  <c r="H18" i="2" l="1"/>
  <c r="G18" i="2"/>
  <c r="F18" i="2"/>
  <c r="E18" i="2"/>
  <c r="D18" i="2"/>
  <c r="C18" i="2"/>
  <c r="I18" i="2"/>
  <c r="H17" i="2" l="1"/>
  <c r="G17" i="2"/>
  <c r="F17" i="2"/>
  <c r="E17" i="2"/>
  <c r="D17" i="2"/>
  <c r="C17" i="2"/>
  <c r="I17" i="2"/>
  <c r="C52" i="13" l="1"/>
  <c r="C51" i="13"/>
  <c r="C50" i="13"/>
  <c r="C49" i="13"/>
  <c r="Q28" i="12"/>
  <c r="U28" i="12" s="1"/>
  <c r="U27" i="12"/>
  <c r="T27" i="12"/>
  <c r="S27" i="12"/>
  <c r="R27" i="12"/>
  <c r="Q27" i="12"/>
  <c r="U26" i="12"/>
  <c r="T26" i="12"/>
  <c r="S26" i="12"/>
  <c r="R26" i="12"/>
  <c r="U26" i="10"/>
  <c r="T26" i="10"/>
  <c r="S26" i="10"/>
  <c r="R26" i="10"/>
  <c r="R28" i="12" l="1"/>
  <c r="Q29" i="12"/>
  <c r="S28" i="12"/>
  <c r="T28" i="12"/>
  <c r="Q27" i="10"/>
  <c r="R29" i="12" l="1"/>
  <c r="Q30" i="12"/>
  <c r="U29" i="12"/>
  <c r="T29" i="12"/>
  <c r="S29" i="12"/>
  <c r="Q28" i="10"/>
  <c r="Q29" i="10" s="1"/>
  <c r="U27" i="10"/>
  <c r="T27" i="10"/>
  <c r="S27" i="10"/>
  <c r="R27" i="10"/>
  <c r="S30" i="12" l="1"/>
  <c r="Q31" i="12"/>
  <c r="U30" i="12"/>
  <c r="T30" i="12"/>
  <c r="R30" i="12"/>
  <c r="U29" i="10"/>
  <c r="T29" i="10"/>
  <c r="S29" i="10"/>
  <c r="R29" i="10"/>
  <c r="S28" i="10"/>
  <c r="R28" i="10"/>
  <c r="U28" i="10"/>
  <c r="T28" i="10"/>
  <c r="Q30" i="10"/>
  <c r="I18" i="6"/>
  <c r="H18" i="6" s="1"/>
  <c r="G18" i="6" s="1"/>
  <c r="F18" i="6" s="1"/>
  <c r="E18" i="6" s="1"/>
  <c r="D18" i="6" s="1"/>
  <c r="C18" i="6" s="1"/>
  <c r="I17" i="6"/>
  <c r="H17" i="6" s="1"/>
  <c r="G17" i="6" s="1"/>
  <c r="F17" i="6" s="1"/>
  <c r="E17" i="6" s="1"/>
  <c r="D17" i="6" s="1"/>
  <c r="C17" i="6" s="1"/>
  <c r="I19" i="6"/>
  <c r="H10" i="6"/>
  <c r="J9" i="7"/>
  <c r="I9" i="7" s="1"/>
  <c r="J8" i="7"/>
  <c r="I8" i="7"/>
  <c r="J9" i="5"/>
  <c r="I9" i="5" s="1"/>
  <c r="H9" i="5" s="1"/>
  <c r="G9" i="5" s="1"/>
  <c r="F9" i="5" s="1"/>
  <c r="E9" i="5" s="1"/>
  <c r="D9" i="5" s="1"/>
  <c r="C9" i="5" s="1"/>
  <c r="J8" i="5"/>
  <c r="I8" i="5" s="1"/>
  <c r="H8" i="5" s="1"/>
  <c r="G8" i="5" l="1"/>
  <c r="F8" i="5" s="1"/>
  <c r="E8" i="5" s="1"/>
  <c r="D8" i="5" s="1"/>
  <c r="C8" i="5" s="1"/>
  <c r="H10" i="5"/>
  <c r="U31" i="12"/>
  <c r="S31" i="12"/>
  <c r="Q32" i="12"/>
  <c r="T31" i="12"/>
  <c r="R31" i="12"/>
  <c r="U30" i="10"/>
  <c r="T30" i="10"/>
  <c r="S30" i="10"/>
  <c r="R30" i="10"/>
  <c r="Q31" i="10"/>
  <c r="C19" i="6"/>
  <c r="F19" i="6"/>
  <c r="D19" i="6"/>
  <c r="E19" i="6"/>
  <c r="G19" i="6"/>
  <c r="H19" i="6"/>
  <c r="H7" i="6"/>
  <c r="H14" i="6"/>
  <c r="C12" i="5"/>
  <c r="D12" i="5"/>
  <c r="E12" i="5"/>
  <c r="F12" i="5"/>
  <c r="G12" i="5"/>
  <c r="H12" i="5"/>
  <c r="J48" i="4"/>
  <c r="I48" i="4"/>
  <c r="H48" i="4"/>
  <c r="G48" i="4"/>
  <c r="F48" i="4"/>
  <c r="E48" i="4"/>
  <c r="D48" i="4"/>
  <c r="C48" i="4"/>
  <c r="I39" i="4"/>
  <c r="H39" i="4"/>
  <c r="G39" i="4"/>
  <c r="F39" i="4"/>
  <c r="E39" i="4"/>
  <c r="D39" i="4"/>
  <c r="C39" i="4"/>
  <c r="J24" i="4"/>
  <c r="I24" i="4"/>
  <c r="H24" i="4"/>
  <c r="G24" i="4"/>
  <c r="F24" i="4"/>
  <c r="E24" i="4"/>
  <c r="D24" i="4"/>
  <c r="C24" i="4"/>
  <c r="F15" i="4"/>
  <c r="E15" i="4"/>
  <c r="D15" i="4"/>
  <c r="C15" i="4"/>
  <c r="I15" i="4"/>
  <c r="H15" i="4"/>
  <c r="G15" i="4"/>
  <c r="I49" i="3"/>
  <c r="H49" i="3"/>
  <c r="G49" i="3"/>
  <c r="F49" i="3"/>
  <c r="E49" i="3"/>
  <c r="D49" i="3"/>
  <c r="C49" i="3"/>
  <c r="J49" i="3"/>
  <c r="I48" i="3"/>
  <c r="H48" i="3"/>
  <c r="G48" i="3"/>
  <c r="F48" i="3"/>
  <c r="E48" i="3"/>
  <c r="D48" i="3"/>
  <c r="C48" i="3"/>
  <c r="J48" i="3"/>
  <c r="I37" i="3"/>
  <c r="I39" i="3" s="1"/>
  <c r="I40" i="3" s="1"/>
  <c r="H37" i="3"/>
  <c r="H39" i="3" s="1"/>
  <c r="H40" i="3" s="1"/>
  <c r="G37" i="3"/>
  <c r="G39" i="3" s="1"/>
  <c r="G40" i="3" s="1"/>
  <c r="F37" i="3"/>
  <c r="F39" i="3" s="1"/>
  <c r="F40" i="3" s="1"/>
  <c r="E37" i="3"/>
  <c r="E39" i="3" s="1"/>
  <c r="E40" i="3" s="1"/>
  <c r="D37" i="3"/>
  <c r="D39" i="3" s="1"/>
  <c r="D40" i="3" s="1"/>
  <c r="C37" i="3"/>
  <c r="C39" i="3" s="1"/>
  <c r="C40" i="3" s="1"/>
  <c r="I26" i="3"/>
  <c r="C26" i="3"/>
  <c r="J26" i="3"/>
  <c r="H13" i="3"/>
  <c r="G13" i="3"/>
  <c r="F13" i="3"/>
  <c r="F15" i="3" s="1"/>
  <c r="F16" i="3" s="1"/>
  <c r="E13" i="3"/>
  <c r="E15" i="3" s="1"/>
  <c r="E16" i="3" s="1"/>
  <c r="D13" i="3"/>
  <c r="D15" i="3" s="1"/>
  <c r="D16" i="3" s="1"/>
  <c r="C13" i="3"/>
  <c r="C15" i="3" s="1"/>
  <c r="C16" i="3" s="1"/>
  <c r="I13" i="3"/>
  <c r="I15" i="3" s="1"/>
  <c r="I16" i="3" s="1"/>
  <c r="I24" i="3"/>
  <c r="H24" i="3"/>
  <c r="H26" i="3" s="1"/>
  <c r="G24" i="3"/>
  <c r="G26" i="3" s="1"/>
  <c r="F24" i="3"/>
  <c r="F26" i="3" s="1"/>
  <c r="E24" i="3"/>
  <c r="E26" i="3" s="1"/>
  <c r="D24" i="3"/>
  <c r="D26" i="3" s="1"/>
  <c r="C24" i="3"/>
  <c r="J24" i="3"/>
  <c r="G15" i="3"/>
  <c r="G16" i="3" s="1"/>
  <c r="H15" i="3"/>
  <c r="H16" i="3" s="1"/>
  <c r="E39" i="2"/>
  <c r="J49" i="2"/>
  <c r="I37" i="2"/>
  <c r="I39" i="2" s="1"/>
  <c r="H37" i="2"/>
  <c r="H39" i="2" s="1"/>
  <c r="G37" i="2"/>
  <c r="F37" i="2"/>
  <c r="F39" i="2" s="1"/>
  <c r="E37" i="2"/>
  <c r="E20" i="3" l="1"/>
  <c r="G10" i="5"/>
  <c r="U32" i="12"/>
  <c r="S32" i="12"/>
  <c r="R32" i="12"/>
  <c r="T32" i="12"/>
  <c r="Q33" i="12"/>
  <c r="U31" i="10"/>
  <c r="T31" i="10"/>
  <c r="S31" i="10"/>
  <c r="R31" i="10"/>
  <c r="Q32" i="10"/>
  <c r="D44" i="3"/>
  <c r="C44" i="3"/>
  <c r="G44" i="3"/>
  <c r="H44" i="3"/>
  <c r="I44" i="3"/>
  <c r="C20" i="3"/>
  <c r="D20" i="3"/>
  <c r="F20" i="3"/>
  <c r="G20" i="3"/>
  <c r="I20" i="3"/>
  <c r="E44" i="3"/>
  <c r="H20" i="3"/>
  <c r="F44" i="3"/>
  <c r="G39" i="2"/>
  <c r="I40" i="2"/>
  <c r="I13" i="2"/>
  <c r="D37" i="2"/>
  <c r="D39" i="2" s="1"/>
  <c r="C37" i="2"/>
  <c r="C39" i="2" s="1"/>
  <c r="H49" i="2"/>
  <c r="J26" i="2"/>
  <c r="I49" i="2"/>
  <c r="I44" i="2" s="1"/>
  <c r="I39" i="1"/>
  <c r="F10" i="5" l="1"/>
  <c r="T33" i="12"/>
  <c r="Q34" i="12"/>
  <c r="S33" i="12"/>
  <c r="R33" i="12"/>
  <c r="U33" i="12"/>
  <c r="S32" i="10"/>
  <c r="R32" i="10"/>
  <c r="U32" i="10"/>
  <c r="T32" i="10"/>
  <c r="Q33" i="10"/>
  <c r="I15" i="2"/>
  <c r="I16" i="2" s="1"/>
  <c r="H13" i="2"/>
  <c r="I26" i="2"/>
  <c r="H44" i="2"/>
  <c r="I20" i="2"/>
  <c r="G49" i="2"/>
  <c r="G44" i="2" s="1"/>
  <c r="E10" i="5" l="1"/>
  <c r="U34" i="12"/>
  <c r="S34" i="12"/>
  <c r="Q35" i="12"/>
  <c r="T34" i="12"/>
  <c r="R34" i="12"/>
  <c r="U33" i="10"/>
  <c r="T33" i="10"/>
  <c r="S33" i="10"/>
  <c r="R33" i="10"/>
  <c r="Q34" i="10"/>
  <c r="G13" i="2"/>
  <c r="H15" i="2"/>
  <c r="H16" i="2" s="1"/>
  <c r="H26" i="2"/>
  <c r="F49" i="2"/>
  <c r="F44" i="2" s="1"/>
  <c r="H39" i="1"/>
  <c r="D10" i="5" l="1"/>
  <c r="T35" i="12"/>
  <c r="R35" i="12"/>
  <c r="Q36" i="12"/>
  <c r="U35" i="12"/>
  <c r="S35" i="12"/>
  <c r="U34" i="10"/>
  <c r="T34" i="10"/>
  <c r="S34" i="10"/>
  <c r="R34" i="10"/>
  <c r="Q35" i="10"/>
  <c r="H20" i="2"/>
  <c r="G15" i="2"/>
  <c r="G16" i="2" s="1"/>
  <c r="F13" i="2"/>
  <c r="G26" i="2"/>
  <c r="E49" i="2"/>
  <c r="E44" i="2" s="1"/>
  <c r="G39" i="1"/>
  <c r="C10" i="5" l="1"/>
  <c r="U36" i="12"/>
  <c r="T36" i="12"/>
  <c r="S36" i="12"/>
  <c r="R36" i="12"/>
  <c r="U35" i="10"/>
  <c r="T35" i="10"/>
  <c r="S35" i="10"/>
  <c r="R35" i="10"/>
  <c r="Q36" i="10"/>
  <c r="F15" i="2"/>
  <c r="F16" i="2" s="1"/>
  <c r="E13" i="2"/>
  <c r="F26" i="2"/>
  <c r="G20" i="2"/>
  <c r="C49" i="2"/>
  <c r="D49" i="2"/>
  <c r="D44" i="2" s="1"/>
  <c r="F39" i="1"/>
  <c r="S36" i="10" l="1"/>
  <c r="R36" i="10"/>
  <c r="U36" i="10"/>
  <c r="T36" i="10"/>
  <c r="F20" i="2"/>
  <c r="E15" i="2"/>
  <c r="E16" i="2" s="1"/>
  <c r="D13" i="2"/>
  <c r="E26" i="2"/>
  <c r="C44" i="2"/>
  <c r="E39" i="1"/>
  <c r="C13" i="2" l="1"/>
  <c r="D15" i="2"/>
  <c r="D16" i="2" s="1"/>
  <c r="D26" i="2"/>
  <c r="D20" i="2" s="1"/>
  <c r="E20" i="2"/>
  <c r="D39" i="1"/>
  <c r="C15" i="2" l="1"/>
  <c r="C16" i="2" s="1"/>
  <c r="C26" i="2"/>
  <c r="C39" i="1"/>
  <c r="C20" i="2" l="1"/>
  <c r="I15" i="1" l="1"/>
  <c r="H15" i="1" l="1"/>
  <c r="G15" i="1" l="1"/>
  <c r="F15" i="1" l="1"/>
  <c r="E15" i="1" l="1"/>
  <c r="D15" i="1" l="1"/>
  <c r="C15" i="1" l="1"/>
  <c r="G7" i="6" l="1"/>
  <c r="F7" i="6" l="1"/>
  <c r="F14" i="6"/>
  <c r="G14" i="6"/>
  <c r="E14" i="6" l="1"/>
  <c r="E7" i="6"/>
  <c r="D7" i="6" l="1"/>
  <c r="D14" i="6"/>
  <c r="C7" i="6" l="1"/>
  <c r="C14" i="6"/>
</calcChain>
</file>

<file path=xl/sharedStrings.xml><?xml version="1.0" encoding="utf-8"?>
<sst xmlns="http://schemas.openxmlformats.org/spreadsheetml/2006/main" count="1647" uniqueCount="350">
  <si>
    <t>Income</t>
  </si>
  <si>
    <t>Revenue</t>
  </si>
  <si>
    <t>Depreciation Expense</t>
  </si>
  <si>
    <t>Other Expense</t>
  </si>
  <si>
    <t>Profit Before Tax</t>
  </si>
  <si>
    <t>Current Income Tax</t>
  </si>
  <si>
    <t>Deferred Income Tax</t>
  </si>
  <si>
    <t>Income Tax</t>
  </si>
  <si>
    <t>Effective Tax Rate</t>
  </si>
  <si>
    <t>Deferred Tax Asset</t>
  </si>
  <si>
    <t>Deferred Tax Liability</t>
  </si>
  <si>
    <t>Tax Rate</t>
  </si>
  <si>
    <t>Balance Sheet - Worksheet</t>
  </si>
  <si>
    <t>a) Explain whether a deferred tax asset or deferred tax liability is held.</t>
  </si>
  <si>
    <t>b) Calculate the TBD elements in Table 1.</t>
  </si>
  <si>
    <t>Table 1</t>
  </si>
  <si>
    <t>2030 (F)</t>
  </si>
  <si>
    <t>2029 (F)</t>
  </si>
  <si>
    <t>2028 (F)</t>
  </si>
  <si>
    <t>2027 (F)</t>
  </si>
  <si>
    <t>2026 (F)</t>
  </si>
  <si>
    <t>2025 (A)</t>
  </si>
  <si>
    <t>2024 (A)</t>
  </si>
  <si>
    <t>2023 (A)</t>
  </si>
  <si>
    <t>Table 2</t>
  </si>
  <si>
    <t>Answer:</t>
  </si>
  <si>
    <t>1) a) and b):</t>
  </si>
  <si>
    <t>1) c) and d):</t>
  </si>
  <si>
    <t>c) Explain whether a deferred tax asset or deferred tax liability is held.</t>
  </si>
  <si>
    <r>
      <t xml:space="preserve">Since the tax amortization period is </t>
    </r>
    <r>
      <rPr>
        <i/>
        <sz val="11"/>
        <color theme="1"/>
        <rFont val="Calibri"/>
        <family val="2"/>
        <scheme val="minor"/>
      </rPr>
      <t>less than</t>
    </r>
    <r>
      <rPr>
        <sz val="11"/>
        <color theme="1"/>
        <rFont val="Calibri"/>
        <family val="2"/>
        <scheme val="minor"/>
      </rPr>
      <t xml:space="preserve"> the accounting amortization period, the asset tax basis is </t>
    </r>
    <r>
      <rPr>
        <i/>
        <sz val="11"/>
        <color theme="1"/>
        <rFont val="Calibri"/>
        <family val="2"/>
        <scheme val="minor"/>
      </rPr>
      <t>less than</t>
    </r>
    <r>
      <rPr>
        <sz val="11"/>
        <color theme="1"/>
        <rFont val="Calibri"/>
        <family val="2"/>
        <scheme val="minor"/>
      </rPr>
      <t xml:space="preserve"> the accounting carrying amount. Thus, the tax amortization amount is </t>
    </r>
    <r>
      <rPr>
        <i/>
        <sz val="11"/>
        <color theme="1"/>
        <rFont val="Calibri"/>
        <family val="2"/>
        <scheme val="minor"/>
      </rPr>
      <t>higher than</t>
    </r>
    <r>
      <rPr>
        <sz val="11"/>
        <color theme="1"/>
        <rFont val="Calibri"/>
        <family val="2"/>
        <scheme val="minor"/>
      </rPr>
      <t xml:space="preserve"> the accounting amortization amount, taxable income is </t>
    </r>
    <r>
      <rPr>
        <i/>
        <sz val="11"/>
        <color theme="1"/>
        <rFont val="Calibri"/>
        <family val="2"/>
        <scheme val="minor"/>
      </rPr>
      <t>lower than</t>
    </r>
    <r>
      <rPr>
        <sz val="11"/>
        <color theme="1"/>
        <rFont val="Calibri"/>
        <family val="2"/>
        <scheme val="minor"/>
      </rPr>
      <t xml:space="preserve"> accounting income, and a </t>
    </r>
    <r>
      <rPr>
        <i/>
        <sz val="11"/>
        <color theme="1"/>
        <rFont val="Calibri"/>
        <family val="2"/>
        <scheme val="minor"/>
      </rPr>
      <t>deferred tax liability</t>
    </r>
    <r>
      <rPr>
        <sz val="11"/>
        <color theme="1"/>
        <rFont val="Calibri"/>
        <family val="2"/>
        <scheme val="minor"/>
      </rPr>
      <t xml:space="preserve"> is held.</t>
    </r>
  </si>
  <si>
    <r>
      <t xml:space="preserve">Since the tax amortization period is </t>
    </r>
    <r>
      <rPr>
        <i/>
        <sz val="11"/>
        <color theme="1"/>
        <rFont val="Calibri"/>
        <family val="2"/>
        <scheme val="minor"/>
      </rPr>
      <t>more than</t>
    </r>
    <r>
      <rPr>
        <sz val="11"/>
        <color theme="1"/>
        <rFont val="Calibri"/>
        <family val="2"/>
        <scheme val="minor"/>
      </rPr>
      <t xml:space="preserve"> the accounting amortization period, the asset tax basis is </t>
    </r>
    <r>
      <rPr>
        <i/>
        <sz val="11"/>
        <color theme="1"/>
        <rFont val="Calibri"/>
        <family val="2"/>
        <scheme val="minor"/>
      </rPr>
      <t>more than</t>
    </r>
    <r>
      <rPr>
        <sz val="11"/>
        <color theme="1"/>
        <rFont val="Calibri"/>
        <family val="2"/>
        <scheme val="minor"/>
      </rPr>
      <t xml:space="preserve"> the accounting carrying amount. Thus, the tax amortization amount is </t>
    </r>
    <r>
      <rPr>
        <i/>
        <sz val="11"/>
        <color theme="1"/>
        <rFont val="Calibri"/>
        <family val="2"/>
        <scheme val="minor"/>
      </rPr>
      <t>lower than</t>
    </r>
    <r>
      <rPr>
        <sz val="11"/>
        <color theme="1"/>
        <rFont val="Calibri"/>
        <family val="2"/>
        <scheme val="minor"/>
      </rPr>
      <t xml:space="preserve"> the accounting amortization amount, taxable income is </t>
    </r>
    <r>
      <rPr>
        <i/>
        <sz val="11"/>
        <color theme="1"/>
        <rFont val="Calibri"/>
        <family val="2"/>
        <scheme val="minor"/>
      </rPr>
      <t>higher than</t>
    </r>
    <r>
      <rPr>
        <sz val="11"/>
        <color theme="1"/>
        <rFont val="Calibri"/>
        <family val="2"/>
        <scheme val="minor"/>
      </rPr>
      <t xml:space="preserve"> accounting income, and a </t>
    </r>
    <r>
      <rPr>
        <i/>
        <sz val="11"/>
        <color theme="1"/>
        <rFont val="Calibri"/>
        <family val="2"/>
        <scheme val="minor"/>
      </rPr>
      <t>deferred tax asset</t>
    </r>
    <r>
      <rPr>
        <sz val="11"/>
        <color theme="1"/>
        <rFont val="Calibri"/>
        <family val="2"/>
        <scheme val="minor"/>
      </rPr>
      <t xml:space="preserve"> is held.</t>
    </r>
  </si>
  <si>
    <t>d) Calculate the TBD elements in Table 2.</t>
  </si>
  <si>
    <t>TBD</t>
  </si>
  <si>
    <t>Tax Basis (15-years)</t>
  </si>
  <si>
    <t>Carrying Amount (10-years)</t>
  </si>
  <si>
    <t>Tax Basis (8-years)</t>
  </si>
  <si>
    <t>2022 (A)</t>
  </si>
  <si>
    <t>Increase in Reserves</t>
  </si>
  <si>
    <t>XYZ Inc. completes a 5-year forecast for 2026-2030 at 12/31/2025. XYZ Inc. incurred a $120 million capital expenditure on 12/31/2022 that is amortized in a straight line over 10 years for accounting purposes. Assume all differences between the recognition of revenue and expenses for tax accounting purposes are temporary. Assume deferred tax assets, if any, are recoverable. Partially completed simplified income statements and information pertaining to the balance sheet are in Tables 1-2 below.</t>
  </si>
  <si>
    <t>If the capital expenditure is amortized in a straight line over 8 years for tax purposes:</t>
  </si>
  <si>
    <t>If the capital expenditure is amortized in a straight line over 15 years for tax purposes:</t>
  </si>
  <si>
    <t>XYZ Inc. completes a 5-year forecast for 2026-2030 at 12/31/2025. XYZ Inc. has a pension liability that will run off to zero over the next 15 years. Assume all differences between the recognition of revenue and expenses for tax accounting purposes are temporary. Assume deferred tax assets, if any, are recoverable. Partially completed simplified income statements and information pertaining to the balance sheet are in Tables 1-2 below.</t>
  </si>
  <si>
    <r>
      <t xml:space="preserve">The expenditure is deferred as an asset. Since the tax amortization period is </t>
    </r>
    <r>
      <rPr>
        <i/>
        <sz val="11"/>
        <color theme="1"/>
        <rFont val="Calibri"/>
        <family val="2"/>
        <scheme val="minor"/>
      </rPr>
      <t>less than</t>
    </r>
    <r>
      <rPr>
        <sz val="11"/>
        <color theme="1"/>
        <rFont val="Calibri"/>
        <family val="2"/>
        <scheme val="minor"/>
      </rPr>
      <t xml:space="preserve"> the accounting amortization period, the asset tax basis is </t>
    </r>
    <r>
      <rPr>
        <i/>
        <sz val="11"/>
        <color theme="1"/>
        <rFont val="Calibri"/>
        <family val="2"/>
        <scheme val="minor"/>
      </rPr>
      <t>less than</t>
    </r>
    <r>
      <rPr>
        <sz val="11"/>
        <color theme="1"/>
        <rFont val="Calibri"/>
        <family val="2"/>
        <scheme val="minor"/>
      </rPr>
      <t xml:space="preserve"> the accounting carrying amount. Thus, the tax amortization amount is </t>
    </r>
    <r>
      <rPr>
        <i/>
        <sz val="11"/>
        <color theme="1"/>
        <rFont val="Calibri"/>
        <family val="2"/>
        <scheme val="minor"/>
      </rPr>
      <t>higher than</t>
    </r>
    <r>
      <rPr>
        <sz val="11"/>
        <color theme="1"/>
        <rFont val="Calibri"/>
        <family val="2"/>
        <scheme val="minor"/>
      </rPr>
      <t xml:space="preserve"> the accounting amortization amount, taxable income is </t>
    </r>
    <r>
      <rPr>
        <i/>
        <sz val="11"/>
        <color theme="1"/>
        <rFont val="Calibri"/>
        <family val="2"/>
        <scheme val="minor"/>
      </rPr>
      <t>lower than</t>
    </r>
    <r>
      <rPr>
        <sz val="11"/>
        <color theme="1"/>
        <rFont val="Calibri"/>
        <family val="2"/>
        <scheme val="minor"/>
      </rPr>
      <t xml:space="preserve"> accounting income, and a </t>
    </r>
    <r>
      <rPr>
        <i/>
        <sz val="11"/>
        <color theme="1"/>
        <rFont val="Calibri"/>
        <family val="2"/>
        <scheme val="minor"/>
      </rPr>
      <t>deferred tax liability</t>
    </r>
    <r>
      <rPr>
        <sz val="11"/>
        <color theme="1"/>
        <rFont val="Calibri"/>
        <family val="2"/>
        <scheme val="minor"/>
      </rPr>
      <t xml:space="preserve"> is held.</t>
    </r>
  </si>
  <si>
    <r>
      <t xml:space="preserve">The expenditure is deferred as an asset. Since the tax amortization period is </t>
    </r>
    <r>
      <rPr>
        <i/>
        <sz val="11"/>
        <color theme="1"/>
        <rFont val="Calibri"/>
        <family val="2"/>
        <scheme val="minor"/>
      </rPr>
      <t>more than</t>
    </r>
    <r>
      <rPr>
        <sz val="11"/>
        <color theme="1"/>
        <rFont val="Calibri"/>
        <family val="2"/>
        <scheme val="minor"/>
      </rPr>
      <t xml:space="preserve"> the accounting amortization period, the asset tax basis is </t>
    </r>
    <r>
      <rPr>
        <i/>
        <sz val="11"/>
        <color theme="1"/>
        <rFont val="Calibri"/>
        <family val="2"/>
        <scheme val="minor"/>
      </rPr>
      <t>more than</t>
    </r>
    <r>
      <rPr>
        <sz val="11"/>
        <color theme="1"/>
        <rFont val="Calibri"/>
        <family val="2"/>
        <scheme val="minor"/>
      </rPr>
      <t xml:space="preserve"> the accounting carrying amount. Thus, the tax amortization amount is </t>
    </r>
    <r>
      <rPr>
        <i/>
        <sz val="11"/>
        <color theme="1"/>
        <rFont val="Calibri"/>
        <family val="2"/>
        <scheme val="minor"/>
      </rPr>
      <t>lower than</t>
    </r>
    <r>
      <rPr>
        <sz val="11"/>
        <color theme="1"/>
        <rFont val="Calibri"/>
        <family val="2"/>
        <scheme val="minor"/>
      </rPr>
      <t xml:space="preserve"> the accounting amortization amount, taxable income is </t>
    </r>
    <r>
      <rPr>
        <i/>
        <sz val="11"/>
        <color theme="1"/>
        <rFont val="Calibri"/>
        <family val="2"/>
        <scheme val="minor"/>
      </rPr>
      <t>higher than</t>
    </r>
    <r>
      <rPr>
        <sz val="11"/>
        <color theme="1"/>
        <rFont val="Calibri"/>
        <family val="2"/>
        <scheme val="minor"/>
      </rPr>
      <t xml:space="preserve"> accounting income, and a </t>
    </r>
    <r>
      <rPr>
        <i/>
        <sz val="11"/>
        <color theme="1"/>
        <rFont val="Calibri"/>
        <family val="2"/>
        <scheme val="minor"/>
      </rPr>
      <t>deferred tax asset</t>
    </r>
    <r>
      <rPr>
        <sz val="11"/>
        <color theme="1"/>
        <rFont val="Calibri"/>
        <family val="2"/>
        <scheme val="minor"/>
      </rPr>
      <t xml:space="preserve"> is held.</t>
    </r>
  </si>
  <si>
    <r>
      <t xml:space="preserve">Since the tax liability is </t>
    </r>
    <r>
      <rPr>
        <i/>
        <sz val="11"/>
        <color theme="1"/>
        <rFont val="Calibri"/>
        <family val="2"/>
        <scheme val="minor"/>
      </rPr>
      <t>more than</t>
    </r>
    <r>
      <rPr>
        <sz val="11"/>
        <color theme="1"/>
        <rFont val="Calibri"/>
        <family val="2"/>
        <scheme val="minor"/>
      </rPr>
      <t xml:space="preserve"> the accounting liability, the change in tax liability (i.e., expense) is </t>
    </r>
    <r>
      <rPr>
        <i/>
        <sz val="11"/>
        <color theme="1"/>
        <rFont val="Calibri"/>
        <family val="2"/>
        <scheme val="minor"/>
      </rPr>
      <t>more than</t>
    </r>
    <r>
      <rPr>
        <sz val="11"/>
        <color theme="1"/>
        <rFont val="Calibri"/>
        <family val="2"/>
        <scheme val="minor"/>
      </rPr>
      <t xml:space="preserve"> the change in accounting liability, taxable income is </t>
    </r>
    <r>
      <rPr>
        <i/>
        <sz val="11"/>
        <color theme="1"/>
        <rFont val="Calibri"/>
        <family val="2"/>
        <scheme val="minor"/>
      </rPr>
      <t>lower than</t>
    </r>
    <r>
      <rPr>
        <sz val="11"/>
        <color theme="1"/>
        <rFont val="Calibri"/>
        <family val="2"/>
        <scheme val="minor"/>
      </rPr>
      <t xml:space="preserve"> accounting income, and a </t>
    </r>
    <r>
      <rPr>
        <i/>
        <sz val="11"/>
        <color theme="1"/>
        <rFont val="Calibri"/>
        <family val="2"/>
        <scheme val="minor"/>
      </rPr>
      <t>deferred tax liability</t>
    </r>
    <r>
      <rPr>
        <sz val="11"/>
        <color theme="1"/>
        <rFont val="Calibri"/>
        <family val="2"/>
        <scheme val="minor"/>
      </rPr>
      <t xml:space="preserve"> is held.</t>
    </r>
  </si>
  <si>
    <r>
      <t xml:space="preserve">Since the tax liability is </t>
    </r>
    <r>
      <rPr>
        <i/>
        <sz val="11"/>
        <color theme="1"/>
        <rFont val="Calibri"/>
        <family val="2"/>
        <scheme val="minor"/>
      </rPr>
      <t>less than</t>
    </r>
    <r>
      <rPr>
        <sz val="11"/>
        <color theme="1"/>
        <rFont val="Calibri"/>
        <family val="2"/>
        <scheme val="minor"/>
      </rPr>
      <t xml:space="preserve"> the accounting liability, the change in tax liability (i.e., expense) is </t>
    </r>
    <r>
      <rPr>
        <i/>
        <sz val="11"/>
        <color theme="1"/>
        <rFont val="Calibri"/>
        <family val="2"/>
        <scheme val="minor"/>
      </rPr>
      <t>less than</t>
    </r>
    <r>
      <rPr>
        <sz val="11"/>
        <color theme="1"/>
        <rFont val="Calibri"/>
        <family val="2"/>
        <scheme val="minor"/>
      </rPr>
      <t xml:space="preserve"> the change in accounting liability, taxable income is </t>
    </r>
    <r>
      <rPr>
        <i/>
        <sz val="11"/>
        <color theme="1"/>
        <rFont val="Calibri"/>
        <family val="2"/>
        <scheme val="minor"/>
      </rPr>
      <t>higher than</t>
    </r>
    <r>
      <rPr>
        <sz val="11"/>
        <color theme="1"/>
        <rFont val="Calibri"/>
        <family val="2"/>
        <scheme val="minor"/>
      </rPr>
      <t xml:space="preserve"> accounting income, and a </t>
    </r>
    <r>
      <rPr>
        <i/>
        <sz val="11"/>
        <color theme="1"/>
        <rFont val="Calibri"/>
        <family val="2"/>
        <scheme val="minor"/>
      </rPr>
      <t>deferred tax asset</t>
    </r>
    <r>
      <rPr>
        <sz val="11"/>
        <color theme="1"/>
        <rFont val="Calibri"/>
        <family val="2"/>
        <scheme val="minor"/>
      </rPr>
      <t xml:space="preserve"> is held.</t>
    </r>
  </si>
  <si>
    <t>Accounting Pension Liability</t>
  </si>
  <si>
    <t>Tax Pension Liability</t>
  </si>
  <si>
    <t>If the tax pension liability always equals 110% of the accounting pension liability:</t>
  </si>
  <si>
    <t>If the tax pension liability always equals 90% of the accounting pension liability:</t>
  </si>
  <si>
    <t>XYZ Inc. completes a 5-year forecast for 2026-2030. XYZ Inc. incurred a $180 million capital expenditure on 12/31/2023 that is amortized in a straight line over 10 years for accounting purposes and 15 years for tax purposes. Assume all differences between the recognition of revenue and expenses for tax accounting purposes are temporary. Assume deferred tax assets, if any, are recoverable. The forecast reflects that the effective 1/1/2026 the tax rate is increasing from 35% to 40%. Information pertaining to the income statement and balance sheet is in Table 1 below. Calculate the TBD elements in Table 1.</t>
  </si>
  <si>
    <t>XYZ Inc. completes a 5-year forecast for 2026-2030 in October 2025. XYZ Inc. incurred a $180 million capital expenditure on 12/31/2022 that is amortized in a straight line over 12 years for accounting purposes and 10 years for tax purposes. Assume all differences between the recognition of revenue and expenses for tax accounting purposes are temporary. Assume deferred tax assets, if any, are recoverable. In December, XYZ Inc. revalues the asset to its fair value at $150 million as of 12/31/2025. The useful life and amortization period are detemined to be 10 years. The revaluation is not recognized for tax purposes. Information pertaining to the balance sheet is in Table 1 below. Calculate the TBD elements in Table 1.</t>
  </si>
  <si>
    <t>Comments</t>
  </si>
  <si>
    <t>Although not asked, the revaluation is subsequently depreciated through profit or loss over its useful life. Accordingly, the change is deferred tax is also incurred throught profit and loss in the incoment statement.</t>
  </si>
  <si>
    <t>The carrying amount and tax basis balances are reduced by the starting amount (Col J) divided by 10 and 15 respectively.</t>
  </si>
  <si>
    <t>Deferred income tax is the change in the deferred tax asset less the change in the deferred tax liability.</t>
  </si>
  <si>
    <t>The formulas in Item 4 are the same as Item 1c-d as they are independent (agnostic) of the tax rate. The change in tax rate affects the numeric values of the tax deferred asset and hence deferred income tax.</t>
  </si>
  <si>
    <t>Robinson et al., International Financial Statement Analysis 4th Ed, Ch. 9 Income Taxes</t>
  </si>
  <si>
    <t>Deferred Taxes on Assets</t>
  </si>
  <si>
    <t>Deferred Taxes on Liabilities</t>
  </si>
  <si>
    <t>Deferred Taxes - Revaluation</t>
  </si>
  <si>
    <t>Deferred Taxes - Change in Tax Rate</t>
  </si>
  <si>
    <t>LO</t>
  </si>
  <si>
    <t>Question topic</t>
  </si>
  <si>
    <t>Source</t>
  </si>
  <si>
    <t>2c</t>
  </si>
  <si>
    <t>Example</t>
  </si>
  <si>
    <t>CFE 201 Example 1</t>
  </si>
  <si>
    <t>CFE 201 Example 4</t>
  </si>
  <si>
    <t>CFE 201 Example 3</t>
  </si>
  <si>
    <t>CFE 201 Example 2</t>
  </si>
  <si>
    <t>CFE 201 Example 1 Solution</t>
  </si>
  <si>
    <t>CFE 201 Example 2 Solution</t>
  </si>
  <si>
    <t>CFE 201 Example 3 Solution</t>
  </si>
  <si>
    <t>CFE 201 Example 4 Solution</t>
  </si>
  <si>
    <t>Depreciation expense is the change in carrying amount.'</t>
  </si>
  <si>
    <t>Current income tax is the tax rate multiplied by profit before tax.</t>
  </si>
  <si>
    <t>Effective Tax Rate equals Income Tax divided by Profit Before Tax</t>
  </si>
  <si>
    <t>A Deferred Tax Asset is not held, so this is blank or 0</t>
  </si>
  <si>
    <t>A Deferred Tax Liability is not held, so this is blank or 0</t>
  </si>
  <si>
    <t>On an Asset, Deferred Tax Liablity is the Tax Rate multiplied by the difference of the Carrying Amount less the Tax Basis</t>
  </si>
  <si>
    <t>On an Asset, Deferred Tax Asset is the Tax Rate multiplied by the difference of the Tax Basis less the Carrying Amount</t>
  </si>
  <si>
    <t>On a Liability, Deferred Tax Asset is the Tax Rate multiplied by the difference of the Carrying Amount less the Tax Basis</t>
  </si>
  <si>
    <t xml:space="preserve">On a Liability, Deferred Tax Liablity is the Tax Rate multiplied by the difference of the Tax Basis less the  Carrying Amount </t>
  </si>
  <si>
    <t>As in Item 1c-d, the expenditure is deferred as an asset. Since the tax amortization period is less than the accounting amortization period, the asset tax basis is less than the accounting carrying amount. Thus, the tax amortization amount is higher than the accounting amortization amount, taxable income is lower than accounting income, and a deferred tax liability is held. Deferred tax asset equals the tax rate multiplied by the difference in tax and accounting basis.</t>
  </si>
  <si>
    <t>Note</t>
  </si>
  <si>
    <t>The carrying amount balances are reduced by the 12/31/2025 value (Col H) divided by 10.</t>
  </si>
  <si>
    <t>The tax basis balances are reduced by the 12/31/2022 value (Col K) divided by 10.</t>
  </si>
  <si>
    <t>Context</t>
  </si>
  <si>
    <t>CFE 201 Example 5</t>
  </si>
  <si>
    <t>Pool Size Range</t>
  </si>
  <si>
    <t>5–15</t>
  </si>
  <si>
    <t>16–30</t>
  </si>
  <si>
    <t>31–50</t>
  </si>
  <si>
    <t>Dimension</t>
  </si>
  <si>
    <t>Assumption</t>
  </si>
  <si>
    <t>Claim Frequency per Pet per Year</t>
  </si>
  <si>
    <t>Claim Severity</t>
  </si>
  <si>
    <t>Voting Success Probability</t>
  </si>
  <si>
    <t>Voting Correlation</t>
  </si>
  <si>
    <t>30% (moderate social influence)</t>
  </si>
  <si>
    <t>Pool Size</t>
  </si>
  <si>
    <t>Contribution per Member</t>
  </si>
  <si>
    <t>Maximum Claim Amount</t>
  </si>
  <si>
    <t>Reinsurance</t>
  </si>
  <si>
    <t>Stop-loss with attachment point at 100% of total pool contributions</t>
  </si>
  <si>
    <t>Figure 1 Simulation Assumptions</t>
  </si>
  <si>
    <t>Figure 2 Frequency and Severity for Varying Pool Sizes</t>
  </si>
  <si>
    <t># of Claims</t>
  </si>
  <si>
    <t>Density</t>
  </si>
  <si>
    <t xml:space="preserve"> 5–15</t>
  </si>
  <si>
    <t xml:space="preserve"> 16–30</t>
  </si>
  <si>
    <t xml:space="preserve"> 31–50</t>
  </si>
  <si>
    <t>Figure 3 Frequency and Severity For Varying Pool Sizes</t>
  </si>
  <si>
    <t xml:space="preserve"> 51–80</t>
  </si>
  <si>
    <t>7+</t>
  </si>
  <si>
    <t>Frequency of Approved Claims by Pool Size</t>
  </si>
  <si>
    <t>Distribution of Reinsurance Severity by Pool Size</t>
  </si>
  <si>
    <t>Claim Size ($)</t>
  </si>
  <si>
    <t>51–80</t>
  </si>
  <si>
    <t>λ</t>
  </si>
  <si>
    <t>Reinsurance Frequency</t>
  </si>
  <si>
    <t>Contribution ($)</t>
  </si>
  <si>
    <t>Variable Pair</t>
  </si>
  <si>
    <t>Pool Size vs. Approved Claim Frequency</t>
  </si>
  <si>
    <t>Contribution Level vs. Reinsurance Frequency</t>
  </si>
  <si>
    <t>–0.86</t>
  </si>
  <si>
    <t>–0.69</t>
  </si>
  <si>
    <t>–0.79</t>
  </si>
  <si>
    <t>–0.82</t>
  </si>
  <si>
    <t>Claim Approval Rate vs. Claim Severity</t>
  </si>
  <si>
    <t>Figure 4 Impact of Contribution on Reinsurance Frequency</t>
  </si>
  <si>
    <t>Figure 5 Pearson Correlations</t>
  </si>
  <si>
    <t>Correlation w/ Rein Frequency</t>
  </si>
  <si>
    <t>Correlation w/ Mean Excess Loss</t>
  </si>
  <si>
    <t>Figure 6 Fully Stochastic Simulated Excess Loss</t>
  </si>
  <si>
    <t>Scenario</t>
  </si>
  <si>
    <t>Fund ($)</t>
  </si>
  <si>
    <t>Approved Claims</t>
  </si>
  <si>
    <t>Total Claim Cost ($)</t>
  </si>
  <si>
    <t>A</t>
  </si>
  <si>
    <t>B</t>
  </si>
  <si>
    <t>C</t>
  </si>
  <si>
    <t>D</t>
  </si>
  <si>
    <t>Uniform(5, 80)</t>
  </si>
  <si>
    <t>Mean Excess Loss</t>
  </si>
  <si>
    <t>60% (members are likely empathetic towards pets)</t>
  </si>
  <si>
    <r>
      <t>Poisson(λ</t>
    </r>
    <r>
      <rPr>
        <vertAlign val="subscript"/>
        <sz val="11"/>
        <color theme="1"/>
        <rFont val="Calibri"/>
        <family val="2"/>
        <scheme val="minor"/>
      </rPr>
      <t>1</t>
    </r>
    <r>
      <rPr>
        <sz val="11"/>
        <color theme="1"/>
        <rFont val="Calibri"/>
        <family val="2"/>
        <scheme val="minor"/>
      </rPr>
      <t>) where λ</t>
    </r>
    <r>
      <rPr>
        <vertAlign val="subscript"/>
        <sz val="11"/>
        <color theme="1"/>
        <rFont val="Calibri"/>
        <family val="2"/>
        <scheme val="minor"/>
      </rPr>
      <t>1</t>
    </r>
    <r>
      <rPr>
        <sz val="11"/>
        <color theme="1"/>
        <rFont val="Calibri"/>
        <family val="2"/>
        <scheme val="minor"/>
      </rPr>
      <t xml:space="preserve"> increases by pool size</t>
    </r>
  </si>
  <si>
    <r>
      <t>Exponential(λ</t>
    </r>
    <r>
      <rPr>
        <vertAlign val="subscript"/>
        <sz val="11"/>
        <color theme="1"/>
        <rFont val="Calibri"/>
        <family val="2"/>
        <scheme val="minor"/>
      </rPr>
      <t>2</t>
    </r>
    <r>
      <rPr>
        <sz val="11"/>
        <color theme="1"/>
        <rFont val="Calibri"/>
        <family val="2"/>
        <scheme val="minor"/>
      </rPr>
      <t>) where λ</t>
    </r>
    <r>
      <rPr>
        <vertAlign val="subscript"/>
        <sz val="11"/>
        <color theme="1"/>
        <rFont val="Calibri"/>
        <family val="2"/>
        <scheme val="minor"/>
      </rPr>
      <t>2</t>
    </r>
    <r>
      <rPr>
        <sz val="11"/>
        <color theme="1"/>
        <rFont val="Calibri"/>
        <family val="2"/>
        <scheme val="minor"/>
      </rPr>
      <t xml:space="preserve"> decreases by pool size</t>
    </r>
  </si>
  <si>
    <t>Larger pools have flatter severity curves (lower λ), approving more high-cost claims — leading to higher mean excess losses when reinsurance is triggered.</t>
  </si>
  <si>
    <t>Higher contributions from more members make it less likely that total claims breach the pool fund.</t>
  </si>
  <si>
    <t>With lower funding and steeper severity decay, even a few moderate claims can exhaust pool resources.</t>
  </si>
  <si>
    <r>
      <t>Lower λ</t>
    </r>
    <r>
      <rPr>
        <vertAlign val="subscript"/>
        <sz val="11"/>
        <color theme="1"/>
        <rFont val="Calibri"/>
        <family val="2"/>
        <scheme val="minor"/>
      </rPr>
      <t>2</t>
    </r>
    <r>
      <rPr>
        <sz val="11"/>
        <color theme="1"/>
        <rFont val="Calibri"/>
        <family val="2"/>
        <scheme val="minor"/>
      </rPr>
      <t xml:space="preserve"> (large pools) increases tail risk. Even with higher contributions, some large claims may still breach the fund.</t>
    </r>
  </si>
  <si>
    <r>
      <t>Lower λ</t>
    </r>
    <r>
      <rPr>
        <vertAlign val="subscript"/>
        <sz val="11"/>
        <color theme="1"/>
        <rFont val="Calibri"/>
        <family val="2"/>
        <scheme val="minor"/>
      </rPr>
      <t>2</t>
    </r>
    <r>
      <rPr>
        <sz val="11"/>
        <color theme="1"/>
        <rFont val="Calibri"/>
        <family val="2"/>
        <scheme val="minor"/>
      </rPr>
      <t xml:space="preserve"> (larger pools) leads to higher severity claims being funded → larger excess losses.</t>
    </r>
  </si>
  <si>
    <r>
      <t>Claim Severity Decay Rate (λ</t>
    </r>
    <r>
      <rPr>
        <vertAlign val="subscript"/>
        <sz val="11"/>
        <color theme="1"/>
        <rFont val="Calibri"/>
        <family val="2"/>
        <scheme val="minor"/>
      </rPr>
      <t>2</t>
    </r>
    <r>
      <rPr>
        <sz val="11"/>
        <color theme="1"/>
        <rFont val="Calibri"/>
        <family val="2"/>
        <scheme val="minor"/>
      </rPr>
      <t>) vs. Excess Loss</t>
    </r>
  </si>
  <si>
    <t>More funding improves solvency and reduces the likelihood of exceeding internal capital limits.</t>
  </si>
  <si>
    <t>Reinsured Loss</t>
  </si>
  <si>
    <t>As the contribution increases, more and more claims are absorbable within the pool — further contributions yield diminishing risk reductions. As the contribution fund increases, fewer claim clusters exceed the fund, so additional funds yield less benefit. Most reinsurance claims occur when pools are underfunded relative to claim volatility. Once a threshold is passed (e.g., $250), the tail events become rare enough that extra contributions provide little additional protection.</t>
  </si>
  <si>
    <t>CFE 201 Example 5 Solution</t>
  </si>
  <si>
    <t>As pool size increases, claim frequency increases and pools are able to absorb more high-cost claims resulting in heavier right tails. Larger pools provide more stable funding, enabling broader claim approval (including high-cost cases), which lifts average severity. A lower λ (in larger pools) implies higher exposure to tail losses. Reinsurers should expect fewer, but larger, reinsured events.</t>
  </si>
  <si>
    <t>CFE 201 Example 6 Solution</t>
  </si>
  <si>
    <t>In regions across India and sub-Saharan Africa, smallholder farmers face frequent and unpredictable climate shocks. Crops are highly vulnerable to localized weather events (hail, drought, floods) such as the number of consecutive days without rainfall during rice sowing season. Traditional crop insurance is plagued by delays in payouts, high administrative costs, and limited trust and coverage. A peer-to-peer (P2P) blockchain-based micro-climate crop insurance platform allows small farmers pool funds to insure against loss of yield caused by weather. Smart contracts automate contributions, claims, voting, and payouts. Users contribute fixed amounts to a pool. Claims are submitted and smart contract payouts are triggered by weather data oracles that link farmer pools, weather-index data, and geolocation. The blockchain platform was modeled using Monte Carlo with 10,000 runs of annual pool performance.</t>
  </si>
  <si>
    <t>$10 per season/farmer (adjustable)</t>
  </si>
  <si>
    <t>50k–100k, 100k–200k, 200k–500k, 500k–1M</t>
  </si>
  <si>
    <t>70% approved by oracle or voting smart contract</t>
  </si>
  <si>
    <t>β</t>
  </si>
  <si>
    <t>Pool Sizes</t>
  </si>
  <si>
    <t>Claim Frequency per farmer per year</t>
  </si>
  <si>
    <t>50k–100k</t>
  </si>
  <si>
    <t>100k–200k</t>
  </si>
  <si>
    <t>200k–500k</t>
  </si>
  <si>
    <t>500k–1M</t>
  </si>
  <si>
    <t>Claim Approval</t>
  </si>
  <si>
    <t>The flatter severity curve (lower β) reflects greater capacity for higher-cost event coverage due to higher total contributions.</t>
  </si>
  <si>
    <r>
      <t>Exponential(</t>
    </r>
    <r>
      <rPr>
        <sz val="11"/>
        <color theme="1"/>
        <rFont val="Calibri"/>
        <family val="2"/>
      </rPr>
      <t>β</t>
    </r>
    <r>
      <rPr>
        <sz val="11"/>
        <color theme="1"/>
        <rFont val="Calibri"/>
        <family val="2"/>
        <scheme val="minor"/>
      </rPr>
      <t>) where β decreases by pool size</t>
    </r>
  </si>
  <si>
    <t>Pool Size vs. Approved Claims</t>
  </si>
  <si>
    <t>Contribution vs. Reinsurance Frequency</t>
  </si>
  <si>
    <t>–0.87</t>
  </si>
  <si>
    <t>–0.66</t>
  </si>
  <si>
    <t>β (Decay Rate) vs. Mean Excess Loss</t>
  </si>
  <si>
    <t>–0.90</t>
  </si>
  <si>
    <t>Claim Approval Rate (α) vs. Severity Level</t>
  </si>
  <si>
    <t>500-1M</t>
  </si>
  <si>
    <t>50-100k</t>
  </si>
  <si>
    <t>100-200k</t>
  </si>
  <si>
    <t>200-500k</t>
  </si>
  <si>
    <t>20% probability of a weather-loss claim: Binomial approximated by Normal</t>
  </si>
  <si>
    <t>Smart contracts and oracle-triggered policies reduce administrative cost, enabling lower contribution thresholds per farmer.</t>
  </si>
  <si>
    <t>Index-based payouts tied to rainfall/drought automate coverage. But with systemic events, reinsurance remains essential for top-layer protection.</t>
  </si>
  <si>
    <t>It suggests that larger pools naturally generate more approved claims due to their size, but more importantly, they can also leverage risk diversification across geographies and cropping patterns. This supports the design of regional or national risk-sharing systems where broader farmer participation can stabilize loss ratios, reduce reinsurance dependency, and enhance long-term pool sustainability.</t>
  </si>
  <si>
    <t>Since β affects the probability of extreme claims, it has a greater influence on tail exposure than contribution alone. Even if contribution increases, a flatter severity distribution (lower β) can still produce frequent large claims. This insight emphasizes the need to manage underlying claim risk (via policy structure or underwriting rules) in addition to adjusting contribution levels.</t>
  </si>
  <si>
    <t>Scenario D highlights the risk of systemic events — where widespread drought or flooding affects nearly all members. Even with large contributions, aggregate exposure can breach the fund. Risk layering through parametric reinsurance or catastrophe bonds may be needed to protect the upper tail.</t>
  </si>
  <si>
    <t>Uniform(50k, 1000k)</t>
  </si>
  <si>
    <t>CFE 201 Example 6</t>
  </si>
  <si>
    <t>CFE 201 Example 7 Solution</t>
  </si>
  <si>
    <t>In the post-COVID travel era, disruptions from delays, cancellations, and infrastructure failures have surged. Traditional insurance systems are ill-equipped to process claims rapidly and fairly, especially across international jurisdictions. This simulation explores a blockchain-enabled mutual insurance fund where travelers contribute to a shared risk pool. Payouts are triggered by verifiable flight disruptions, using smart contracts and decentralized oracles (e.g., Chainlink) to automate claims with minimal human involvement. By applying tourism-specific blockchain design principles, this case helps learners assess how mutual insurance can integrate with decentralized tech to serve travelers in real time.</t>
  </si>
  <si>
    <t>Pool Size Tiers</t>
  </si>
  <si>
    <t>1k–5k, 5k–10k, 10k–25k, 25k–50k</t>
  </si>
  <si>
    <t>$20 per traveler</t>
  </si>
  <si>
    <t>90% (oracle-verified)</t>
  </si>
  <si>
    <t>Uniform(1k, 50k)</t>
  </si>
  <si>
    <t>12% (delay/cancellation likelihood per trip): Binomial approximated by Normal</t>
  </si>
  <si>
    <t>Disruption Probability (θ)</t>
  </si>
  <si>
    <t>Smart Contract Approval Rate (α)</t>
  </si>
  <si>
    <t>Claim Trigger Event</t>
  </si>
  <si>
    <t>Delay &gt; 3 hours or flight cancellation</t>
  </si>
  <si>
    <t>1k–5k</t>
  </si>
  <si>
    <t>5k-10k</t>
  </si>
  <si>
    <t>10k-25k</t>
  </si>
  <si>
    <t>25k-50k</t>
  </si>
  <si>
    <t xml:space="preserve"> 1k–5k</t>
  </si>
  <si>
    <t xml:space="preserve"> 5k-10k</t>
  </si>
  <si>
    <t xml:space="preserve"> 10k-25k</t>
  </si>
  <si>
    <t xml:space="preserve"> 25k-50k</t>
  </si>
  <si>
    <t>Pool Size vs. Approved Events</t>
  </si>
  <si>
    <t>–0.89</t>
  </si>
  <si>
    <t>–0.67</t>
  </si>
  <si>
    <t>β vs. Mean Payout</t>
  </si>
  <si>
    <t>–0.78</t>
  </si>
  <si>
    <t>–0.88</t>
  </si>
  <si>
    <t>Oracle Approval Rate (α) vs. Payout Volume</t>
  </si>
  <si>
    <t>Raising the payout cap would extend the right tail of the distribution and shift the densities downward across all x-values. For flatter curves (lower β, larger pools), this would likely increase mean payout and tail risk, potentially leading to more frequent reinsurance triggers unless contributions or caps adjust accordingly.</t>
  </si>
  <si>
    <t>By analyzing these trends, pool designers can set more accurate attachment points and coverage limits. For example, if the mean excess loss in the 25k–50k pool is consistently $122,000, the reinsurance contract might be structured to attach above $750,000 = (25000+50000)/2 x 20 in losses with a buffer for claim volatility.</t>
  </si>
  <si>
    <t>Despite being smaller, Scenario B's claim pattern likely reflects a clustered event (e.g., airport shutdown). Chainlink oracles help verify these exogenous triggers immediately.</t>
  </si>
  <si>
    <t>These strong positive correlations indicate that as the pool grows, both the number of approved events and the magnitude of potential reinsured losses increase predictably. However, the slightly lower correlation for excess loss suggests that capital reserves and risk concentration patterns introduce some variability. This reinforces the need for tiered reinsurance layers that scale with pool size — not just in total limit, but also in attachment point and pricing structure. Larger pools require reinsurers to model accumulation risk more carefully, especially when claims are event-driven (e.g., weather systems or airport shutdowns) rather than independent.</t>
  </si>
  <si>
    <t>CFE 201 Example 7</t>
  </si>
  <si>
    <t>CFE 201 Example 8 Solution</t>
  </si>
  <si>
    <t>Gig economy workers — including rideshare drivers, delivery app couriers, and online freelancers — are particularly vulnerable to income disruption due to their lack of employer-sponsored benefits. A sudden illness, platform suspension, accident, or unjustified deactivation can instantly cut off their livelihood. Over 60% of independent workers live without formal income protection or access to paid leave and many rely on day-to-day earnings with limited buffers against illness, app suspensions, or deactivation. This simulation models a blockchain-based mutual protection pool where gig workers contribute weekly premiums in exchange for decentralized, peer-governed income loss coverage. The mutual is administered through smart contracts, and payouts are automatically triggered using real-time, third-party data integrations (oracles). Claim trigger events include: a) verified account deactivation or suspension by the platform, b) extended loss of platform access (e.g., app lockout for &gt;48 hours), c) verified hospitalization or physician-certified illness, and d) API-documented revenue loss exceeding 80% over a 7-day rolling window. A Chainlink node or verified oracle checks for: eligibility (contribution status and minimum participation duration) and authenticity of trigger condition. Upon verification, the contract executes the payout to the worker’s linked wallet, with no manual paperwork or administrator required.</t>
  </si>
  <si>
    <t>$10 per week</t>
  </si>
  <si>
    <t>10% per member per year: Binomial approximated by Normal</t>
  </si>
  <si>
    <t>1k–10k, 10k–25k, 25k–50k, 50k–100k</t>
  </si>
  <si>
    <t>95% (oracle-verified income disruption events)</t>
  </si>
  <si>
    <t>Uniform(1k, 100k)</t>
  </si>
  <si>
    <t xml:space="preserve"> 1k–10k</t>
  </si>
  <si>
    <t xml:space="preserve"> 50k-100k</t>
  </si>
  <si>
    <t>1k–10k</t>
  </si>
  <si>
    <t>50k-100k</t>
  </si>
  <si>
    <t>–0.62</t>
  </si>
  <si>
    <t>–0.85</t>
  </si>
  <si>
    <t xml:space="preserve"> Larger pools breach reinsurance attachment points less often but do so with heavier losses, typically driven by systemic platform outages or algorithmic bans affecting many members.</t>
  </si>
  <si>
    <t>After a threshold of funding, the marginal benefit of additional capital in reducing reinsurance frequency diminishes, suggesting a potential optimization point for affordability vs. protection.</t>
  </si>
  <si>
    <t>Pools with low β (flatter severity) should be paired with higher contributions or supplemental reinsurance, as they are more likely to generate large tail claims.</t>
  </si>
  <si>
    <t>Historical oracle data can flag concentrated risks (e.g., surge in account suspensions). Smart contracts could auto-adjust contribution rates dynamically.</t>
  </si>
  <si>
    <t>Short answer: The 10k-25k Pool is large enough to reflect variance but not yet scaled enough to fully smooth out tail events. It’s volatility is highest relative to capital.
Long Answer: The 10k-25k’s β is smaller than in 1k-10k’s β, meaning greater severity variance, which contributes to wider dispersion in aggregate claim totals and approved claim counts. While larger than the 1k-10k Pool, the 10k-25k Pool has not yet reached the scale where law of large numbers significantly compresses outcome variance. The 25k-50k and 50k-100k Pools, despite even lower β (and thus higher severity variance), show tighter frequency densities due to their greater scale and claim volume, which absorbs variability through aggregation.</t>
  </si>
  <si>
    <t>CFE 201 Example 8</t>
  </si>
  <si>
    <t>4a,4b</t>
  </si>
  <si>
    <t>Pet Health Insurance Blockchain Platform</t>
  </si>
  <si>
    <t>Peer-to-Peer Insurance: Blockchain Implications, SOA, Mar 2021</t>
  </si>
  <si>
    <t>Micro-Climate Crop Insurance Blockchain Platform</t>
  </si>
  <si>
    <t>Travel Cancellation Mutual Fund on Blockchain</t>
  </si>
  <si>
    <t>Gig Worker Income Protection Pool</t>
  </si>
  <si>
    <t>Electronics Warranty Pool</t>
  </si>
  <si>
    <t>CFE 201 Example 9 Solution</t>
  </si>
  <si>
    <t>A (Low Claims)</t>
  </si>
  <si>
    <t>B (Medium)</t>
  </si>
  <si>
    <t>C (High)</t>
  </si>
  <si>
    <t>D (Tail Event)</t>
  </si>
  <si>
    <t>Figure 6 Fully Stochastic Simulated Excess Loss: 10k-25k Pool</t>
  </si>
  <si>
    <t>$40 upon product registration</t>
  </si>
  <si>
    <t>Claim frequency (θ)</t>
  </si>
  <si>
    <t>8% annually: Binomial approximated by Normal</t>
  </si>
  <si>
    <t>90% (triggered via smart contracts + oracles)</t>
  </si>
  <si>
    <t>Exponential with cap at $1,000</t>
  </si>
  <si>
    <t>Payout Distribution</t>
  </si>
  <si>
    <t>In traditional warranty ecosystems, manufacturers and retailers spend more on processing and fraud mitigation than on actual product repairs. Studies show that more than 60% of costs arise from non-repair-related administrative overhead and fraud loss. This example simulates a blockchain-based warranty mutual for consumer electronics (e.g., smartphones, laptops) to cover repairs or replacement costs with a 3-year claim window. Each product sold contributes a warranty fee into a decentralized risk pool. Blockchain smart contracts handle warranty validation and claims processing automatically. Non-Fungible Tokens (NFTs) are unique digital assets that use blockchain to verify ownership and authenticity. NFT-backed warranties are linked to unique devices via serial number or QR code. Upon product purchase and registration, the warranty is recorded as an NFT tied to the device's serial number. Smart contracts validate claims after product failure against purchase records and claims are verified through authorized repair partners (e.g., diagnostic logs, activation timestamps). Real-time product tracking using Internet of Things (IoT) diagnostics and tamper-proof ledgers to detect counterfeits and expired coverage. Blockchain smart contracts provide transparent audit trails for manufacturers and consumers.</t>
  </si>
  <si>
    <t>β (Severity Decay Rate) vs. Mean Payout</t>
  </si>
  <si>
    <t>Approved Claims vs. Reinsured Loss</t>
  </si>
  <si>
    <t>Pool Size vs. Mean Reinsured Loss</t>
  </si>
  <si>
    <t>–0.36</t>
  </si>
  <si>
    <t>–0.91</t>
  </si>
  <si>
    <t>–0.74</t>
  </si>
  <si>
    <t>Scenario B likely contains more high-severity claims, showing that total payout risk is a function of both volume and tail severity — especially under exponential distributions.</t>
  </si>
  <si>
    <t>As total contribution increases the pool is able to absorb more losses without breaching the attachment point, providing a stablizing effect.</t>
  </si>
  <si>
    <t>As contributions increase, the pool can self-fund more losses, reducing reinsurance trigger frequency.</t>
  </si>
  <si>
    <t>Figure 4 Impact of Contribution on Reinsurance Frequency: 10k-25k Pool</t>
  </si>
  <si>
    <t>Larger pools have more contributions, reducing breach frequency. However, once breached, higher β-driven variance increases tail losses, especially as claim severity flattens.</t>
  </si>
  <si>
    <t>Lower β implies greater expected payout and variance. Larger pools can afford this due to scale, offering more comprehensive protection for rare but high-cost failures.</t>
  </si>
  <si>
    <t>CFE 201 Example 9</t>
  </si>
  <si>
    <t xml:space="preserve"> </t>
  </si>
  <si>
    <t>a) Describe the relationship between pool size, frequency, and severity and what it means for the pool and reinsurers.</t>
  </si>
  <si>
    <t>b) Explain why mean excess loss increase as pool size grows.</t>
  </si>
  <si>
    <t>c) Explain why reinsurance frequency declines even as mean losses increase.</t>
  </si>
  <si>
    <t>d) Explain why smaller pools exhibit higher frequencies of reinsurance.</t>
  </si>
  <si>
    <t>e) Explain why the marginal benefit of increasing the contribution level decreases and what it means for reinsurers.</t>
  </si>
  <si>
    <r>
      <t>f) Describe how λ</t>
    </r>
    <r>
      <rPr>
        <vertAlign val="subscript"/>
        <sz val="11"/>
        <color rgb="FFFF0000"/>
        <rFont val="Calibri"/>
        <family val="2"/>
        <scheme val="minor"/>
      </rPr>
      <t>2</t>
    </r>
    <r>
      <rPr>
        <sz val="11"/>
        <color rgb="FFFF0000"/>
        <rFont val="Calibri"/>
        <family val="2"/>
        <scheme val="minor"/>
      </rPr>
      <t xml:space="preserve"> interacts with the contribution level and reinsurance severity.</t>
    </r>
  </si>
  <si>
    <r>
      <t>g) Describe what the strong negative correlation between λ</t>
    </r>
    <r>
      <rPr>
        <vertAlign val="subscript"/>
        <sz val="11"/>
        <color rgb="FFFF0000"/>
        <rFont val="Calibri"/>
        <family val="2"/>
        <scheme val="minor"/>
      </rPr>
      <t>2</t>
    </r>
    <r>
      <rPr>
        <sz val="11"/>
        <color rgb="FFFF0000"/>
        <rFont val="Calibri"/>
        <family val="2"/>
        <scheme val="minor"/>
      </rPr>
      <t xml:space="preserve"> and excess loss implies.</t>
    </r>
  </si>
  <si>
    <t>h) Describe why contribution level is inversely related to reinsurance frequency.</t>
  </si>
  <si>
    <t>i) Explain why Scenario A might result in reinsurance while B-D do not.</t>
  </si>
  <si>
    <t>a) Explain why reinsurance frequency decreases and mean excess loss increases as pool size increases.</t>
  </si>
  <si>
    <t>b) Explain why the 500k–1M pool supports more severe claims.</t>
  </si>
  <si>
    <t>d) Decscribe why the decline in reinsurance frequency is not proportional across the range of contributions from $5 to $15.</t>
  </si>
  <si>
    <t>e) Describe what the strong positive correlation between pool size and approved claims suggest about economies of scale in mutual crop insurance.</t>
  </si>
  <si>
    <t>f) Describe why the correlation between β (severity decay) and reinsured loss might be stronger than the correlation between contribution and reinsured loss.</t>
  </si>
  <si>
    <t>g)  Explain why Scenario D might result in reinsurance while A-C do not.</t>
  </si>
  <si>
    <t>h) Describe what risk control insights Scenario D offers to mutual insurers covering large pools.</t>
  </si>
  <si>
    <r>
      <t>a) Describe how pool</t>
    </r>
    <r>
      <rPr>
        <sz val="11"/>
        <color rgb="FFFF0000"/>
        <rFont val="Calibri"/>
        <family val="2"/>
      </rPr>
      <t xml:space="preserve"> designers might use the relationship between average approved claims and mean excess loss to adjust reinsurance contracts.</t>
    </r>
  </si>
  <si>
    <t>b) Describe how changing the maximum payout cap from $500 to $1,000 might affect the shape and interpretation of the severity distributions across pool sizes.</t>
  </si>
  <si>
    <t>c) Decscribe what the rate of change between $10 and $15 contributions tell us about the marginal efficiency of additional capital in mutual travel pools.</t>
  </si>
  <si>
    <t>d) Describe what the correlation 0.94 between pool size and approved events as comparated to the 0.87 correlation between pool size and mean excess loss might indicate about the scaling behavior of mutual travel insurance pools and how should it influence risk layering.</t>
  </si>
  <si>
    <t>e)  Explain why Scenario B might result in reinsurance while C does not, despite being larger.</t>
  </si>
  <si>
    <t>a) Describe why mean excess loss increases with pool size even as reinsurance frequency declines.</t>
  </si>
  <si>
    <r>
      <t>b) Explain why Pool Size 10k-25k might show a less dispersed frequency distribution than the 1k-10k Pool and a more dispersed frequency distribution than the 25k-50k and 50k-100k Pools even though Variance(severity) = 1/β</t>
    </r>
    <r>
      <rPr>
        <vertAlign val="superscript"/>
        <sz val="11"/>
        <color rgb="FFFF0000"/>
        <rFont val="Calibri"/>
        <family val="2"/>
        <scheme val="minor"/>
      </rPr>
      <t>2</t>
    </r>
    <r>
      <rPr>
        <sz val="11"/>
        <color rgb="FFFF0000"/>
        <rFont val="Calibri"/>
        <family val="2"/>
        <scheme val="minor"/>
      </rPr>
      <t xml:space="preserve"> and β decreases with pool size.</t>
    </r>
  </si>
  <si>
    <t>d) Describe what the strong inverse correlation between β and mean payout severity might suggest in setting pool contribution levels and reinsurance attachment points.</t>
  </si>
  <si>
    <t>e)  Describe how Scenario B’s breach could be anticipated and prevented operationally in the blockchain platform.</t>
  </si>
  <si>
    <t>a) Explain why reinsurance frequency decreases while average loss increases.</t>
  </si>
  <si>
    <t>b) Explain why flatter payout curves emerge as β decreases in larger pools.</t>
  </si>
  <si>
    <t>c) Explain why reinsurance frequency decreases as the contribution level increases.</t>
  </si>
  <si>
    <t>d) Describe what the strong negative correlation between contribution and reinsurance frequency might indicate.</t>
  </si>
  <si>
    <t>e) Explain why Scenario B incurs a reinsurance loss while Scenario A does not, even though both are close in claim count.</t>
  </si>
  <si>
    <t>The asset is revalued to its fair value (150,000), the revaluation gain is recorded in equity (revaluation surplus) and reported as other comprehensive income (OCI). This also reduced over 10 years as in in Row 7</t>
  </si>
  <si>
    <t>c) Describe an operational feature of the smart contract that supports the behavior in part b).</t>
  </si>
  <si>
    <t>Approved Claims Per Year</t>
  </si>
  <si>
    <t>j) Describe how smaller pools can manage this risk exposure better</t>
  </si>
  <si>
    <t>The steeper decline from 0.346 to 0.279 suggests high marginal benefit in this range — small increases in contributions significantly improve fund solvency. Additional comment beyond what c) asks:  However, diminishing returns set in after $15, indicating that excess capital provides less additional protection and might be better allocated to reserves or user rebates.</t>
  </si>
  <si>
    <t>Note: there are alternative acceptable ways to respond</t>
  </si>
  <si>
    <t>Note: there are alternative acceptable ways to respond, i.e., alternative ways to manage risks</t>
  </si>
  <si>
    <t>Note: there are alternative acceptable ways to respond, i.e., alternative implications</t>
  </si>
  <si>
    <t>c) Decscribe what decreasing rates of change in reinsurance frequency as contributions increase above $10 contributions (i.e., the reinsurance frequency curve flattens) might indicate for setting pool contribution levels.</t>
  </si>
  <si>
    <t>Pet owners often face unpredictable veterinary expenses. Traditional pet insurance plans are sometimes seen as expensive or inflexible. A peer-to-peer (P2P) blockchain-based pet insurance platform allows small groups of pet owners (friends, community members, pet clubs) to pool funds to cover unexpected veterinary costs. Smart contracts automate contributions, claims, voting, and payouts. Users contribute fixed amounts to a pool. Claims (vet bills) are submitted and verified automatically (via smart contract and possibly veterinary blockchain networks). Small claims are voted on by pool members; larger claims require external verification. The blockchain platform was modeled using Monte Carlo with 10,000 runs of annual pool performance. Assume that the risk of systemic events affecting pets is negligible.</t>
  </si>
  <si>
    <t>Pet owners often face unpredictable veterinary expenses. Traditional pet insurance plans are sometimes seen as expensive or inflexible. A peer-to-peer (P2P) blockchain-based pet insurance platform allows small groups of pet owners (friends, community members, pet clubs) to pool funds to cover unexpected veterinary costs. Smart contracts automate contributions, claims, voting, and payouts. Users contribute fixed amounts to a pool. Claims (vet bills) are submitted and verified automatically (via smart contract and possibly veterinary blockchain networks). Small claims are voted on by pool members; larger claims require external verification. The blockchain platform was modeled using Monte Carlo with 10,000 runs of annual pool performance.  Assume that the risk of systemic events affecting pets is negligible.</t>
  </si>
  <si>
    <t>While larger pools reduce volatility, they also face the full impact of regional climate events. Smart contracts scale but don’t eliminate systemic exposure. Scenario D's claim total exceeds the pool fund by $990,000, activating the reinsurance layer. The other scenarios, although they involve tens of thousands of approved claims, stay within their fund limits due to the distribution of severity and the effect of smart contract moderation (e.g., flattened approval rate at tail).</t>
  </si>
  <si>
    <t>Larger pools reduce volatility. The resinsurance stop-loss attachment point increases with pool size. They do however face the full impact of systemic exposure, which is assumed to be minimal in this context.</t>
  </si>
  <si>
    <t>Larger pools are better capitalized, reducing reinsurance frequency. The reinsurance stop-loss attachment point increases with pool size. However, mean excess loss increases, reflecting larger-scale weather shocks and more tail risk.</t>
  </si>
  <si>
    <t>The decline is nonlinear because initial increases in contribution (e.g., from $5 to $10) dramatically improve the pool’s ability to self-fund typical claims. The reinsurance stop-loss attachment point increases with pool size. Once contributions are sufficient to cover most mid-severity losses, further increases have diminishing marginal impact — they reduce reinsurance frequency more slowly because they are addressing only the extreme tail of the severity distribution.</t>
  </si>
  <si>
    <t>Note: there are alternative acceptable ways to respond.</t>
  </si>
  <si>
    <t>Income Tax Based on Financial Accounting</t>
  </si>
  <si>
    <t>Income Tax Payable Based on Tax Accounting</t>
  </si>
  <si>
    <t>Income Tax (Financial) is the sum of Income Tax Payable and Deferred Income Tax</t>
  </si>
  <si>
    <t>Deferred Income Tax (timing differences)</t>
  </si>
  <si>
    <t>`</t>
  </si>
  <si>
    <t>201.3's presentation splits out the original amortization schedule (row 7) and the change in fair value (row 9); the source Example combines the two.</t>
  </si>
  <si>
    <t>201.3's presentation splits out the original amortization schedule (row 7) and the change in fair value (row 9) to make to the treatment more transparent and understandable. The source Example combines the two, i.e., amortizes the $150 million instead of splitting into 135+15.</t>
  </si>
  <si>
    <t>Revaluation Reserve in Retained Earnings</t>
  </si>
  <si>
    <t>Tax Basis (10-years from 12/31/2022)</t>
  </si>
  <si>
    <t>Original Carrying Amount (12-years from 12/31/2022)</t>
  </si>
  <si>
    <t>Revised Carrying Amount (10-years from 12/31/2025)</t>
  </si>
  <si>
    <t>Only the portion of the difference between the tax base and carrying amount that is not a result of the revaluation is recognized as giving rise to a deferred tax liability.</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</si>
  <si>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</si>
  <si>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</si>
  <si>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</si>
  <si>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</si>
  <si>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</si>
  <si>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</si>
  <si>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education@soa.org</t>
  </si>
  <si>
    <t>Version 2025-1</t>
  </si>
  <si>
    <t xml:space="preserve">Copyright © Society of Actuaries </t>
  </si>
  <si>
    <t>CFE 201 – Corporate Finance</t>
  </si>
  <si>
    <t>These guided examples have been developed by Tim Cardinal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</si>
  <si>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CFE 201 - Corporate Finance</t>
  </si>
  <si>
    <t>Updated: July 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</si>
</sst>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
    <numFmt numFmtId="165" formatCode="0.000000"/>
    <numFmt numFmtId="166" formatCode="0.000"/>
    <numFmt numFmtId="167" formatCode="0.0000"/>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333399"/>
      <name val="Calibri"/>
      <family val="2"/>
      <scheme val="minor"/>
    </font>
    <font>
      <i/>
      <sz val="11"/>
      <color theme="1"/>
      <name val="Calibri"/>
      <family val="2"/>
      <scheme val="minor"/>
    </font>
    <font>
      <b/>
      <sz val="11"/>
      <color rgb="FFFF0000"/>
      <name val="Calibri"/>
      <family val="2"/>
      <scheme val="minor"/>
    </font>
    <font>
      <sz val="12"/>
      <color theme="1"/>
      <name val="Calibri"/>
      <family val="2"/>
      <scheme val="minor"/>
    </font>
    <font>
      <b/>
      <sz val="11"/>
      <color rgb="FF333399"/>
      <name val="Calibri"/>
      <family val="2"/>
      <scheme val="minor"/>
    </font>
    <font>
      <vertAlign val="subscript"/>
      <sz val="11"/>
      <color theme="1"/>
      <name val="Calibri"/>
      <family val="2"/>
      <scheme val="minor"/>
    </font>
    <font>
      <vertAlign val="subscript"/>
      <sz val="11"/>
      <color rgb="FFFF0000"/>
      <name val="Calibri"/>
      <family val="2"/>
      <scheme val="minor"/>
    </font>
    <font>
      <sz val="11"/>
      <color theme="1"/>
      <name val="Calibri"/>
      <family val="2"/>
    </font>
    <font>
      <sz val="11"/>
      <color rgb="FFFF0000"/>
      <name val="Calibri"/>
      <family val="2"/>
    </font>
    <font>
      <vertAlign val="superscript"/>
      <sz val="11"/>
      <color rgb="FFFF0000"/>
      <name val="Calibri"/>
      <family val="2"/>
      <scheme val="minor"/>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s>
  <fills count="6">
    <fill>
      <patternFill patternType="none"/>
    </fill>
    <fill>
      <patternFill patternType="gray125"/>
    </fill>
    <fill>
      <patternFill patternType="solid">
        <fgColor rgb="FFDCF0C6"/>
        <bgColor indexed="64"/>
      </patternFill>
    </fill>
    <fill>
      <patternFill patternType="solid">
        <fgColor rgb="FFFFFF00"/>
        <bgColor indexed="64"/>
      </patternFill>
    </fill>
    <fill>
      <patternFill patternType="solid">
        <fgColor rgb="FFDAEEF3"/>
        <bgColor indexed="64"/>
      </patternFill>
    </fill>
    <fill>
      <patternFill patternType="solid">
        <fgColor theme="0" tint="-0.14999847407452621"/>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02">
    <xf numFmtId="0" fontId="0" fillId="0" borderId="0" xfId="0"/>
    <xf numFmtId="0" fontId="3" fillId="0" borderId="0" xfId="0" applyFont="1"/>
    <xf numFmtId="0" fontId="4" fillId="0" borderId="0" xfId="0" applyFont="1"/>
    <xf numFmtId="0" fontId="0" fillId="0" borderId="0" xfId="0" applyAlignment="1">
      <alignment horizontal="center"/>
    </xf>
    <xf numFmtId="37" fontId="0" fillId="0" borderId="0" xfId="0" applyNumberFormat="1" applyAlignment="1">
      <alignment horizontal="center"/>
    </xf>
    <xf numFmtId="0" fontId="3" fillId="0" borderId="0" xfId="0" applyFont="1" applyAlignment="1">
      <alignment horizontal="center"/>
    </xf>
    <xf numFmtId="0" fontId="0" fillId="0" borderId="0" xfId="0" applyAlignment="1">
      <alignment horizontal="left" vertical="center" wrapText="1"/>
    </xf>
    <xf numFmtId="0" fontId="0" fillId="0" borderId="0" xfId="0" applyAlignment="1">
      <alignment vertical="center"/>
    </xf>
    <xf numFmtId="0" fontId="6" fillId="0" borderId="0" xfId="0" applyFont="1"/>
    <xf numFmtId="37" fontId="0" fillId="2" borderId="0" xfId="0" applyNumberFormat="1" applyFill="1" applyAlignment="1">
      <alignment horizontal="center"/>
    </xf>
    <xf numFmtId="37" fontId="0" fillId="3" borderId="0" xfId="0" applyNumberFormat="1" applyFill="1" applyAlignment="1">
      <alignment horizontal="center"/>
    </xf>
    <xf numFmtId="9" fontId="0" fillId="2" borderId="0" xfId="1" applyFont="1" applyFill="1" applyAlignment="1">
      <alignment horizontal="center"/>
    </xf>
    <xf numFmtId="0" fontId="0" fillId="0" borderId="0" xfId="0" applyAlignment="1">
      <alignment vertical="top"/>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37" fontId="3" fillId="3" borderId="0" xfId="0" applyNumberFormat="1" applyFont="1" applyFill="1" applyAlignment="1">
      <alignment horizontal="center"/>
    </xf>
    <xf numFmtId="164" fontId="0" fillId="3" borderId="0" xfId="1" applyNumberFormat="1" applyFont="1" applyFill="1" applyAlignment="1">
      <alignment horizontal="center"/>
    </xf>
    <xf numFmtId="37" fontId="3" fillId="4" borderId="0" xfId="0" applyNumberFormat="1" applyFont="1" applyFill="1" applyAlignment="1" applyProtection="1">
      <alignment horizontal="center"/>
      <protection locked="0"/>
    </xf>
    <xf numFmtId="37" fontId="0" fillId="5" borderId="0" xfId="0" applyNumberFormat="1" applyFill="1" applyAlignment="1">
      <alignment horizontal="center"/>
    </xf>
    <xf numFmtId="37" fontId="3" fillId="4" borderId="0" xfId="0" applyNumberFormat="1" applyFont="1" applyFill="1" applyAlignment="1">
      <alignment horizontal="center"/>
    </xf>
    <xf numFmtId="37" fontId="0" fillId="5" borderId="0" xfId="0" applyNumberFormat="1" applyFill="1" applyAlignment="1" applyProtection="1">
      <alignment horizontal="center"/>
      <protection locked="0"/>
    </xf>
    <xf numFmtId="0" fontId="0" fillId="0" borderId="0" xfId="0" applyAlignment="1">
      <alignment vertical="center" wrapText="1"/>
    </xf>
    <xf numFmtId="0" fontId="7" fillId="0" borderId="0" xfId="0" applyFont="1" applyAlignment="1">
      <alignment vertical="center" wrapText="1"/>
    </xf>
    <xf numFmtId="0" fontId="0" fillId="0" borderId="0" xfId="0" applyAlignment="1">
      <alignment horizontal="center" vertical="center" wrapText="1"/>
    </xf>
    <xf numFmtId="39" fontId="0" fillId="0" borderId="0" xfId="0" applyNumberForma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top" wrapText="1"/>
    </xf>
    <xf numFmtId="3" fontId="0" fillId="0" borderId="0" xfId="0" applyNumberFormat="1" applyAlignment="1">
      <alignment vertical="center" wrapText="1"/>
    </xf>
    <xf numFmtId="0" fontId="0" fillId="0" borderId="0" xfId="0"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top"/>
    </xf>
    <xf numFmtId="6" fontId="0" fillId="0" borderId="0" xfId="0" applyNumberFormat="1" applyAlignment="1">
      <alignment horizontal="left" vertical="top"/>
    </xf>
    <xf numFmtId="165" fontId="0" fillId="0" borderId="0" xfId="0" applyNumberFormat="1" applyAlignment="1">
      <alignment vertical="center" wrapText="1"/>
    </xf>
    <xf numFmtId="0" fontId="0" fillId="0" borderId="4" xfId="0" applyBorder="1" applyAlignment="1">
      <alignment horizontal="center" vertical="center" wrapText="1"/>
    </xf>
    <xf numFmtId="0" fontId="3" fillId="0" borderId="4" xfId="0" applyFont="1" applyBorder="1" applyAlignment="1">
      <alignment horizontal="center" vertical="center" wrapText="1"/>
    </xf>
    <xf numFmtId="4" fontId="0" fillId="0" borderId="4" xfId="0" applyNumberFormat="1" applyBorder="1" applyAlignment="1">
      <alignment horizontal="center" vertical="center" wrapText="1"/>
    </xf>
    <xf numFmtId="6" fontId="0" fillId="0" borderId="4" xfId="0" applyNumberFormat="1" applyBorder="1" applyAlignment="1">
      <alignment horizontal="center" vertical="center" wrapText="1"/>
    </xf>
    <xf numFmtId="0" fontId="8" fillId="0" borderId="0" xfId="0" applyFont="1"/>
    <xf numFmtId="0" fontId="8" fillId="0" borderId="0" xfId="0" applyFont="1" applyAlignment="1">
      <alignment vertical="center"/>
    </xf>
    <xf numFmtId="3" fontId="0" fillId="0" borderId="4" xfId="0" applyNumberFormat="1" applyBorder="1" applyAlignment="1">
      <alignment horizontal="center" vertical="center" wrapText="1"/>
    </xf>
    <xf numFmtId="4" fontId="0" fillId="0" borderId="0" xfId="0" applyNumberFormat="1" applyAlignment="1">
      <alignment horizontal="center" vertical="center" wrapText="1"/>
    </xf>
    <xf numFmtId="6" fontId="0" fillId="0" borderId="0" xfId="0" applyNumberFormat="1" applyAlignment="1">
      <alignment horizontal="center" vertical="center" wrapText="1"/>
    </xf>
    <xf numFmtId="0" fontId="2" fillId="0" borderId="0" xfId="0" applyFont="1" applyAlignment="1">
      <alignment vertical="top"/>
    </xf>
    <xf numFmtId="9" fontId="0" fillId="0" borderId="4" xfId="1" applyFont="1" applyBorder="1" applyAlignment="1">
      <alignment horizontal="center" vertical="center" wrapText="1"/>
    </xf>
    <xf numFmtId="164" fontId="0" fillId="0" borderId="4" xfId="1" applyNumberFormat="1" applyFont="1" applyBorder="1" applyAlignment="1">
      <alignment horizontal="center" vertical="center" wrapText="1"/>
    </xf>
    <xf numFmtId="0" fontId="3" fillId="0" borderId="0" xfId="0" quotePrefix="1" applyFont="1" applyAlignment="1">
      <alignment horizontal="center" vertical="center" wrapText="1"/>
    </xf>
    <xf numFmtId="0" fontId="3" fillId="0" borderId="0" xfId="0" quotePrefix="1" applyFont="1" applyAlignment="1">
      <alignment horizontal="right" vertical="center" wrapText="1"/>
    </xf>
    <xf numFmtId="0" fontId="0" fillId="0" borderId="0" xfId="0" applyAlignment="1">
      <alignment horizontal="center" vertical="center"/>
    </xf>
    <xf numFmtId="167" fontId="0" fillId="0" borderId="0" xfId="0" applyNumberFormat="1" applyAlignment="1">
      <alignment horizontal="center" vertical="center" wrapText="1"/>
    </xf>
    <xf numFmtId="0" fontId="11" fillId="0" borderId="0" xfId="0" applyFont="1"/>
    <xf numFmtId="166" fontId="0" fillId="0" borderId="0" xfId="0" applyNumberFormat="1" applyAlignment="1">
      <alignment horizontal="center"/>
    </xf>
    <xf numFmtId="167" fontId="0" fillId="0" borderId="0" xfId="0" applyNumberFormat="1" applyAlignment="1">
      <alignment horizontal="center"/>
    </xf>
    <xf numFmtId="3" fontId="0" fillId="0" borderId="0" xfId="0" applyNumberFormat="1" applyAlignment="1">
      <alignment horizontal="center" vertical="center" wrapText="1"/>
    </xf>
    <xf numFmtId="9" fontId="0" fillId="0" borderId="0" xfId="1" applyFont="1" applyBorder="1" applyAlignment="1">
      <alignment horizontal="center" vertical="center" wrapText="1"/>
    </xf>
    <xf numFmtId="164" fontId="0" fillId="0" borderId="0" xfId="0" applyNumberFormat="1"/>
    <xf numFmtId="0" fontId="0" fillId="0" borderId="4" xfId="0" applyBorder="1" applyAlignment="1">
      <alignment vertical="center" wrapText="1"/>
    </xf>
    <xf numFmtId="167" fontId="0" fillId="0" borderId="0" xfId="0" applyNumberFormat="1" applyAlignment="1">
      <alignment horizontal="center" vertical="center"/>
    </xf>
    <xf numFmtId="0" fontId="0" fillId="0" borderId="0" xfId="0" applyAlignment="1">
      <alignment vertical="top" wrapText="1"/>
    </xf>
    <xf numFmtId="0" fontId="2" fillId="0" borderId="0" xfId="0" applyFont="1" applyAlignment="1">
      <alignment vertical="top" wrapText="1"/>
    </xf>
    <xf numFmtId="0" fontId="16" fillId="0" borderId="0" xfId="0" applyFont="1"/>
    <xf numFmtId="0" fontId="0" fillId="0" borderId="0" xfId="0" applyAlignment="1">
      <alignment horizontal="right" vertical="top" indent="1"/>
    </xf>
    <xf numFmtId="0" fontId="18" fillId="0" borderId="0" xfId="0" applyFont="1"/>
    <xf numFmtId="0" fontId="14" fillId="0" borderId="0" xfId="2"/>
    <xf numFmtId="0" fontId="19" fillId="0" borderId="0" xfId="2" applyFont="1"/>
    <xf numFmtId="0" fontId="20" fillId="0" borderId="0" xfId="0" applyFont="1"/>
    <xf numFmtId="0" fontId="4" fillId="0" borderId="0" xfId="0" applyFont="1" applyAlignment="1">
      <alignment horizontal="left" vertical="top"/>
    </xf>
    <xf numFmtId="0" fontId="18" fillId="0" borderId="0" xfId="0" applyFont="1" applyAlignment="1">
      <alignment horizontal="left" vertical="top" wrapText="1"/>
    </xf>
    <xf numFmtId="0" fontId="21" fillId="0" borderId="0" xfId="0" applyFont="1" applyAlignment="1">
      <alignment horizontal="left"/>
    </xf>
    <xf numFmtId="0" fontId="21" fillId="0" borderId="0" xfId="0" applyFont="1" applyAlignment="1">
      <alignment horizontal="center"/>
    </xf>
    <xf numFmtId="0" fontId="21" fillId="0" borderId="0" xfId="0" applyFont="1" applyAlignment="1">
      <alignment horizontal="right"/>
    </xf>
    <xf numFmtId="0" fontId="15" fillId="0" borderId="0" xfId="0" applyFont="1" applyAlignment="1">
      <alignment horizontal="center"/>
    </xf>
    <xf numFmtId="0" fontId="17" fillId="0" borderId="0" xfId="0" applyFont="1" applyAlignment="1">
      <alignment horizontal="center"/>
    </xf>
    <xf numFmtId="0" fontId="18" fillId="0" borderId="0" xfId="0" applyFont="1" applyAlignment="1">
      <alignment horizontal="left" wrapText="1"/>
    </xf>
    <xf numFmtId="0" fontId="0" fillId="3" borderId="0" xfId="0" applyFill="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center" wrapText="1"/>
    </xf>
    <xf numFmtId="0" fontId="2" fillId="0" borderId="0" xfId="0" applyFont="1" applyAlignment="1">
      <alignment horizontal="left" wrapText="1"/>
    </xf>
    <xf numFmtId="0" fontId="0" fillId="0" borderId="4" xfId="0" applyBorder="1" applyAlignment="1">
      <alignment horizontal="left" vertical="top"/>
    </xf>
    <xf numFmtId="0" fontId="0" fillId="0" borderId="4" xfId="0" applyBorder="1" applyAlignment="1">
      <alignment horizontal="left" vertical="top" wrapText="1"/>
    </xf>
    <xf numFmtId="0" fontId="3" fillId="0" borderId="4" xfId="0" applyFont="1" applyBorder="1" applyAlignment="1">
      <alignment horizontal="left" vertical="center" wrapText="1"/>
    </xf>
    <xf numFmtId="6" fontId="0" fillId="0" borderId="4" xfId="0" applyNumberFormat="1" applyBorder="1" applyAlignment="1">
      <alignment horizontal="left" vertical="top"/>
    </xf>
    <xf numFmtId="0" fontId="3" fillId="0" borderId="4" xfId="0" applyFont="1" applyBorder="1" applyAlignment="1">
      <alignment horizontal="center"/>
    </xf>
    <xf numFmtId="6" fontId="0" fillId="0" borderId="4" xfId="0" applyNumberForma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horizontal="left" vertical="center" wrapText="1"/>
    </xf>
    <xf numFmtId="2" fontId="0" fillId="0" borderId="4" xfId="0" applyNumberFormat="1" applyBorder="1" applyAlignment="1">
      <alignment horizontal="center" vertical="center" wrapText="1"/>
    </xf>
    <xf numFmtId="0" fontId="0" fillId="0" borderId="4" xfId="0" applyBorder="1" applyAlignment="1">
      <alignment horizontal="center" vertical="center" wrapText="1"/>
    </xf>
    <xf numFmtId="3" fontId="0" fillId="0" borderId="4" xfId="0" applyNumberFormat="1" applyBorder="1" applyAlignment="1">
      <alignment horizontal="center" vertical="center" wrapText="1"/>
    </xf>
    <xf numFmtId="0" fontId="0" fillId="0" borderId="1"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4" xfId="0" applyFont="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B050"/>
      <color rgb="FFED7D31"/>
      <color rgb="FF5B9BD5"/>
      <color rgb="FF333399"/>
      <color rgb="FFDCF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8"/>
          <c:order val="0"/>
          <c:tx>
            <c:strRef>
              <c:f>'201.5_Solution'!$L$25</c:f>
              <c:strCache>
                <c:ptCount val="1"/>
                <c:pt idx="0">
                  <c:v> 5–15</c:v>
                </c:pt>
              </c:strCache>
            </c:strRef>
          </c:tx>
          <c:spPr>
            <a:ln w="28575">
              <a:solidFill>
                <a:srgbClr val="5B9BD5"/>
              </a:solidFill>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'201.5_Solution'!$L$26:$L$33</c:f>
              <c:numCache>
                <c:formatCode>#,##0.00_);\(#,##0.00\)</c:formatCode>
                <c:ptCount val="8"/>
                <c:pt idx="0">
                  <c:v>0.22</c:v>
                </c:pt>
                <c:pt idx="1">
                  <c:v>0.3</c:v>
                </c:pt>
                <c:pt idx="2">
                  <c:v>0.22</c:v>
                </c:pt>
                <c:pt idx="3">
                  <c:v>0.15</c:v>
                </c:pt>
                <c:pt idx="4">
                  <c:v>7.0000000000000007E-2</c:v>
                </c:pt>
                <c:pt idx="5">
                  <c:v>0.03</c:v>
                </c:pt>
                <c:pt idx="6">
                  <c:v>0.01</c:v>
                </c:pt>
                <c:pt idx="7">
                  <c:v>1E-3</c:v>
                </c:pt>
              </c:numCache>
            </c:numRef>
          </c:val>
          <c:smooth val="0"/>
          <c:extLst>
            <c:ext xmlns:c16="http://schemas.microsoft.com/office/drawing/2014/chart" uri="{C3380CC4-5D6E-409C-BE32-E72D297353CC}">
              <c16:uniqueId val="{00000000-521D-4D01-9C47-4A60374E696C}"/>
            </c:ext>
          </c:extLst>
        </c:ser>
        <c:ser>
          <c:idx val="9"/>
          <c:order val="1"/>
          <c:tx>
            <c:strRef>
              <c:f>'201.5_Solution'!$M$25</c:f>
              <c:strCache>
                <c:ptCount val="1"/>
                <c:pt idx="0">
                  <c:v> 16–30</c:v>
                </c:pt>
              </c:strCache>
            </c:strRef>
          </c:tx>
          <c:spPr>
            <a:ln w="50800">
              <a:solidFill>
                <a:srgbClr val="ED7D31"/>
              </a:solidFill>
              <a:prstDash val="sysDot"/>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'201.5_Solution'!$M$26:$M$33</c:f>
              <c:numCache>
                <c:formatCode>#,##0.00_);\(#,##0.00\)</c:formatCode>
                <c:ptCount val="8"/>
                <c:pt idx="0">
                  <c:v>0.1</c:v>
                </c:pt>
                <c:pt idx="1">
                  <c:v>0.18</c:v>
                </c:pt>
                <c:pt idx="2">
                  <c:v>0.24399999999999999</c:v>
                </c:pt>
                <c:pt idx="3">
                  <c:v>0.215</c:v>
                </c:pt>
                <c:pt idx="4">
                  <c:v>0.13</c:v>
                </c:pt>
                <c:pt idx="5">
                  <c:v>0.06</c:v>
                </c:pt>
                <c:pt idx="6">
                  <c:v>1.4999999999999999E-2</c:v>
                </c:pt>
                <c:pt idx="7">
                  <c:v>5.0000000000000001E-3</c:v>
                </c:pt>
              </c:numCache>
            </c:numRef>
          </c:val>
          <c:smooth val="0"/>
          <c:extLst>
            <c:ext xmlns:c16="http://schemas.microsoft.com/office/drawing/2014/chart" uri="{C3380CC4-5D6E-409C-BE32-E72D297353CC}">
              <c16:uniqueId val="{00000001-521D-4D01-9C47-4A60374E696C}"/>
            </c:ext>
          </c:extLst>
        </c:ser>
        <c:ser>
          <c:idx val="10"/>
          <c:order val="2"/>
          <c:tx>
            <c:strRef>
              <c:f>'201.5_Solution'!$N$25</c:f>
              <c:strCache>
                <c:ptCount val="1"/>
                <c:pt idx="0">
                  <c:v> 31–50</c:v>
                </c:pt>
              </c:strCache>
            </c:strRef>
          </c:tx>
          <c:spPr>
            <a:ln w="31750">
              <a:solidFill>
                <a:schemeClr val="tx1">
                  <a:lumMod val="50000"/>
                  <a:lumOff val="50000"/>
                </a:schemeClr>
              </a:solidFill>
              <a:prstDash val="dash"/>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'201.5_Solution'!$N$26:$N$33</c:f>
              <c:numCache>
                <c:formatCode>#,##0.00_);\(#,##0.00\)</c:formatCode>
                <c:ptCount val="8"/>
                <c:pt idx="0">
                  <c:v>0.05</c:v>
                </c:pt>
                <c:pt idx="1">
                  <c:v>0.12</c:v>
                </c:pt>
                <c:pt idx="2">
                  <c:v>0.18</c:v>
                </c:pt>
                <c:pt idx="3">
                  <c:v>0.215</c:v>
                </c:pt>
                <c:pt idx="4">
                  <c:v>0.16</c:v>
                </c:pt>
                <c:pt idx="5">
                  <c:v>0.1</c:v>
                </c:pt>
                <c:pt idx="6">
                  <c:v>0.04</c:v>
                </c:pt>
                <c:pt idx="7">
                  <c:v>0.01</c:v>
                </c:pt>
              </c:numCache>
            </c:numRef>
          </c:val>
          <c:smooth val="0"/>
          <c:extLst>
            <c:ext xmlns:c16="http://schemas.microsoft.com/office/drawing/2014/chart" uri="{C3380CC4-5D6E-409C-BE32-E72D297353CC}">
              <c16:uniqueId val="{00000002-521D-4D01-9C47-4A60374E696C}"/>
            </c:ext>
          </c:extLst>
        </c:ser>
        <c:ser>
          <c:idx val="11"/>
          <c:order val="3"/>
          <c:tx>
            <c:strRef>
              <c:f>'201.5_Solution'!$O$25</c:f>
              <c:strCache>
                <c:ptCount val="1"/>
                <c:pt idx="0">
                  <c:v> 51–80</c:v>
                </c:pt>
              </c:strCache>
            </c:strRef>
          </c:tx>
          <c:spPr>
            <a:ln w="28575">
              <a:solidFill>
                <a:srgbClr val="00B050"/>
              </a:solidFill>
              <a:prstDash val="sysDash"/>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'201.5_Solution'!$O$26:$O$33</c:f>
              <c:numCache>
                <c:formatCode>#,##0.00_);\(#,##0.00\)</c:formatCode>
                <c:ptCount val="8"/>
                <c:pt idx="0">
                  <c:v>0.02</c:v>
                </c:pt>
                <c:pt idx="1">
                  <c:v>0.06</c:v>
                </c:pt>
                <c:pt idx="2">
                  <c:v>0.15</c:v>
                </c:pt>
                <c:pt idx="3">
                  <c:v>0.18</c:v>
                </c:pt>
                <c:pt idx="4">
                  <c:v>0.19</c:v>
                </c:pt>
                <c:pt idx="5">
                  <c:v>0.11</c:v>
                </c:pt>
                <c:pt idx="6">
                  <c:v>0.05</c:v>
                </c:pt>
                <c:pt idx="7">
                  <c:v>0.02</c:v>
                </c:pt>
              </c:numCache>
            </c:numRef>
          </c:val>
          <c:smooth val="0"/>
          <c:extLst>
            <c:ext xmlns:c16="http://schemas.microsoft.com/office/drawing/2014/chart" uri="{C3380CC4-5D6E-409C-BE32-E72D297353CC}">
              <c16:uniqueId val="{00000003-521D-4D01-9C47-4A60374E696C}"/>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a:t>
                </a:r>
              </a:p>
            </c:rich>
          </c:tx>
          <c:layout>
            <c:manualLayout>
              <c:xMode val="edge"/>
              <c:yMode val="edge"/>
              <c:x val="0.31804332775332217"/>
              <c:y val="0.85232698476792979"/>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noMultiLvlLbl val="0"/>
      </c:catAx>
      <c:valAx>
        <c:axId val="976450511"/>
        <c:scaling>
          <c:orientation val="minMax"/>
          <c:max val="0.4"/>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0.00_);\(#,##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0.1"/>
      </c:valAx>
    </c:plotArea>
    <c:legend>
      <c:legendPos val="tr"/>
      <c:layout>
        <c:manualLayout>
          <c:xMode val="edge"/>
          <c:yMode val="edge"/>
          <c:x val="0.75383987434641531"/>
          <c:y val="0.10547344683518838"/>
          <c:w val="0.24616012565358458"/>
          <c:h val="0.31443120891939791"/>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'201.7_Solution'!$R$29</c:f>
              <c:strCache>
                <c:ptCount val="1"/>
                <c:pt idx="0">
                  <c:v> 1k–5k</c:v>
                </c:pt>
              </c:strCache>
            </c:strRef>
          </c:tx>
          <c:spPr>
            <a:ln w="28575">
              <a:solidFill>
                <a:srgbClr val="5B9BD5"/>
              </a:solidFill>
              <a:prstDash val="solid"/>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'201.7_Solution'!$R$30:$R$35</c:f>
              <c:numCache>
                <c:formatCode>0.0000</c:formatCode>
                <c:ptCount val="6"/>
                <c:pt idx="0">
                  <c:v>1.4999999999999999E-2</c:v>
                </c:pt>
                <c:pt idx="1">
                  <c:v>9.0950000000000007E-3</c:v>
                </c:pt>
                <c:pt idx="2">
                  <c:v>5.5180000000000003E-3</c:v>
                </c:pt>
                <c:pt idx="3">
                  <c:v>3.3470000000000001E-3</c:v>
                </c:pt>
                <c:pt idx="4">
                  <c:v>2.0300000000000001E-3</c:v>
                </c:pt>
                <c:pt idx="5">
                  <c:v>1.2310000000000001E-3</c:v>
                </c:pt>
              </c:numCache>
            </c:numRef>
          </c:val>
          <c:smooth val="0"/>
          <c:extLst>
            <c:ext xmlns:c16="http://schemas.microsoft.com/office/drawing/2014/chart" uri="{C3380CC4-5D6E-409C-BE32-E72D297353CC}">
              <c16:uniqueId val="{00000000-D974-4FC6-B53D-7DDAC3E08234}"/>
            </c:ext>
          </c:extLst>
        </c:ser>
        <c:ser>
          <c:idx val="1"/>
          <c:order val="1"/>
          <c:tx>
            <c:strRef>
              <c:f>'201.7_Solution'!$S$29</c:f>
              <c:strCache>
                <c:ptCount val="1"/>
                <c:pt idx="0">
                  <c:v> 5k-10k</c:v>
                </c:pt>
              </c:strCache>
            </c:strRef>
          </c:tx>
          <c:spPr>
            <a:ln w="50800">
              <a:solidFill>
                <a:srgbClr val="ED7D31"/>
              </a:solidFill>
              <a:prstDash val="sysDot"/>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'201.7_Solution'!$S$30:$S$35</c:f>
              <c:numCache>
                <c:formatCode>0.0000</c:formatCode>
                <c:ptCount val="6"/>
                <c:pt idx="0">
                  <c:v>1.2E-2</c:v>
                </c:pt>
                <c:pt idx="1">
                  <c:v>7.7809999999999997E-3</c:v>
                </c:pt>
                <c:pt idx="2">
                  <c:v>5.0410000000000003E-3</c:v>
                </c:pt>
                <c:pt idx="3">
                  <c:v>3.2680000000000001E-3</c:v>
                </c:pt>
                <c:pt idx="4">
                  <c:v>2.1210000000000001E-3</c:v>
                </c:pt>
                <c:pt idx="5">
                  <c:v>1.377E-3</c:v>
                </c:pt>
              </c:numCache>
            </c:numRef>
          </c:val>
          <c:smooth val="0"/>
          <c:extLst>
            <c:ext xmlns:c16="http://schemas.microsoft.com/office/drawing/2014/chart" uri="{C3380CC4-5D6E-409C-BE32-E72D297353CC}">
              <c16:uniqueId val="{00000001-D974-4FC6-B53D-7DDAC3E08234}"/>
            </c:ext>
          </c:extLst>
        </c:ser>
        <c:ser>
          <c:idx val="2"/>
          <c:order val="2"/>
          <c:tx>
            <c:strRef>
              <c:f>'201.7_Solution'!$T$29</c:f>
              <c:strCache>
                <c:ptCount val="1"/>
                <c:pt idx="0">
                  <c:v> 10k-25k</c:v>
                </c:pt>
              </c:strCache>
            </c:strRef>
          </c:tx>
          <c:spPr>
            <a:ln w="31750">
              <a:solidFill>
                <a:schemeClr val="tx1">
                  <a:lumMod val="50000"/>
                  <a:lumOff val="50000"/>
                </a:schemeClr>
              </a:solidFill>
              <a:prstDash val="dash"/>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'201.7_Solution'!$T$30:$T$35</c:f>
              <c:numCache>
                <c:formatCode>0.0000</c:formatCode>
                <c:ptCount val="6"/>
                <c:pt idx="0">
                  <c:v>0.01</c:v>
                </c:pt>
                <c:pt idx="1">
                  <c:v>6.0650000000000001E-3</c:v>
                </c:pt>
                <c:pt idx="2">
                  <c:v>3.679E-3</c:v>
                </c:pt>
                <c:pt idx="3">
                  <c:v>2.232E-3</c:v>
                </c:pt>
                <c:pt idx="4">
                  <c:v>1.353E-3</c:v>
                </c:pt>
                <c:pt idx="5">
                  <c:v>8.1999999999999998E-4</c:v>
                </c:pt>
              </c:numCache>
            </c:numRef>
          </c:val>
          <c:smooth val="0"/>
          <c:extLst>
            <c:ext xmlns:c16="http://schemas.microsoft.com/office/drawing/2014/chart" uri="{C3380CC4-5D6E-409C-BE32-E72D297353CC}">
              <c16:uniqueId val="{00000002-D974-4FC6-B53D-7DDAC3E08234}"/>
            </c:ext>
          </c:extLst>
        </c:ser>
        <c:ser>
          <c:idx val="3"/>
          <c:order val="3"/>
          <c:tx>
            <c:strRef>
              <c:f>'201.7_Solution'!$U$29</c:f>
              <c:strCache>
                <c:ptCount val="1"/>
                <c:pt idx="0">
                  <c:v> 25k-50k</c:v>
                </c:pt>
              </c:strCache>
            </c:strRef>
          </c:tx>
          <c:spPr>
            <a:ln w="28575">
              <a:solidFill>
                <a:srgbClr val="00B050"/>
              </a:solidFill>
              <a:prstDash val="sysDash"/>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'201.7_Solution'!$U$30:$U$35</c:f>
              <c:numCache>
                <c:formatCode>0.0000</c:formatCode>
                <c:ptCount val="6"/>
                <c:pt idx="0">
                  <c:v>8.0000000000000002E-3</c:v>
                </c:pt>
                <c:pt idx="1">
                  <c:v>4.8520000000000004E-3</c:v>
                </c:pt>
                <c:pt idx="2">
                  <c:v>2.9450000000000001E-3</c:v>
                </c:pt>
                <c:pt idx="3">
                  <c:v>1.786E-3</c:v>
                </c:pt>
                <c:pt idx="4">
                  <c:v>1.083E-3</c:v>
                </c:pt>
                <c:pt idx="5">
                  <c:v>6.5700000000000003E-4</c:v>
                </c:pt>
              </c:numCache>
            </c:numRef>
          </c:val>
          <c:smooth val="0"/>
          <c:extLst>
            <c:ext xmlns:c16="http://schemas.microsoft.com/office/drawing/2014/chart" uri="{C3380CC4-5D6E-409C-BE32-E72D297353CC}">
              <c16:uniqueId val="{00000003-D974-4FC6-B53D-7DDAC3E08234}"/>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814619629239254"/>
          <c:y val="9.4840665168879096E-2"/>
          <c:w val="0.24821258809184282"/>
          <c:h val="0.315999270144707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1"/>
          <c:order val="0"/>
          <c:tx>
            <c:strRef>
              <c:f>'201.7_Solution'!$L$29</c:f>
              <c:strCache>
                <c:ptCount val="1"/>
                <c:pt idx="0">
                  <c:v> 1k–5k</c:v>
                </c:pt>
              </c:strCache>
            </c:strRef>
          </c:tx>
          <c:spPr>
            <a:ln w="28575">
              <a:solidFill>
                <a:srgbClr val="5B9BD5"/>
              </a:solidFill>
              <a:prstDash val="solid"/>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'201.7_Solution'!$L$30:$L$50</c:f>
              <c:numCache>
                <c:formatCode>0.0000</c:formatCode>
                <c:ptCount val="21"/>
                <c:pt idx="0" formatCode="General">
                  <c:v>0</c:v>
                </c:pt>
                <c:pt idx="1">
                  <c:v>4.7999999999999996E-3</c:v>
                </c:pt>
                <c:pt idx="2">
                  <c:v>1.83E-2</c:v>
                </c:pt>
                <c:pt idx="3">
                  <c:v>2.6499999999999999E-2</c:v>
                </c:pt>
                <c:pt idx="4">
                  <c:v>1.89E-2</c:v>
                </c:pt>
                <c:pt idx="5">
                  <c:v>6.1000000000000004E-3</c:v>
                </c:pt>
                <c:pt idx="6">
                  <c:v>1.1000000000000001E-3</c:v>
                </c:pt>
                <c:pt idx="7">
                  <c:v>2.0000000000000001E-4</c:v>
                </c:pt>
                <c:pt idx="8" formatCode="General">
                  <c:v>0</c:v>
                </c:pt>
              </c:numCache>
            </c:numRef>
          </c:val>
          <c:smooth val="0"/>
          <c:extLst>
            <c:ext xmlns:c16="http://schemas.microsoft.com/office/drawing/2014/chart" uri="{C3380CC4-5D6E-409C-BE32-E72D297353CC}">
              <c16:uniqueId val="{00000001-DA11-43BD-8998-823AC96456CD}"/>
            </c:ext>
          </c:extLst>
        </c:ser>
        <c:ser>
          <c:idx val="0"/>
          <c:order val="1"/>
          <c:tx>
            <c:strRef>
              <c:f>'201.7_Solution'!$M$29</c:f>
              <c:strCache>
                <c:ptCount val="1"/>
                <c:pt idx="0">
                  <c:v> 5k-10k</c:v>
                </c:pt>
              </c:strCache>
            </c:strRef>
          </c:tx>
          <c:spPr>
            <a:ln w="50800">
              <a:solidFill>
                <a:srgbClr val="ED7D31"/>
              </a:solidFill>
              <a:prstDash val="sysDot"/>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'201.7_Solution'!$M$30:$M$50</c:f>
              <c:numCache>
                <c:formatCode>General</c:formatCode>
                <c:ptCount val="21"/>
                <c:pt idx="1">
                  <c:v>0</c:v>
                </c:pt>
                <c:pt idx="2" formatCode="0.0000">
                  <c:v>2.9999999999999997E-4</c:v>
                </c:pt>
                <c:pt idx="3" formatCode="0.0000">
                  <c:v>4.8999999999999998E-3</c:v>
                </c:pt>
                <c:pt idx="4" formatCode="0.0000">
                  <c:v>1.77E-2</c:v>
                </c:pt>
                <c:pt idx="5" formatCode="0.0000">
                  <c:v>2.9100000000000001E-2</c:v>
                </c:pt>
                <c:pt idx="6" formatCode="0.0000">
                  <c:v>2.24E-2</c:v>
                </c:pt>
                <c:pt idx="7" formatCode="0.0000">
                  <c:v>9.4999999999999998E-3</c:v>
                </c:pt>
                <c:pt idx="8" formatCode="0.0000">
                  <c:v>2.3E-3</c:v>
                </c:pt>
                <c:pt idx="9" formatCode="0.0000">
                  <c:v>5.0000000000000001E-4</c:v>
                </c:pt>
                <c:pt idx="10" formatCode="0.0000">
                  <c:v>1E-4</c:v>
                </c:pt>
                <c:pt idx="11">
                  <c:v>0</c:v>
                </c:pt>
              </c:numCache>
            </c:numRef>
          </c:val>
          <c:smooth val="0"/>
          <c:extLst>
            <c:ext xmlns:c16="http://schemas.microsoft.com/office/drawing/2014/chart" uri="{C3380CC4-5D6E-409C-BE32-E72D297353CC}">
              <c16:uniqueId val="{00000002-DA11-43BD-8998-823AC96456CD}"/>
            </c:ext>
          </c:extLst>
        </c:ser>
        <c:ser>
          <c:idx val="1"/>
          <c:order val="2"/>
          <c:tx>
            <c:strRef>
              <c:f>'201.7_Solution'!$N$29</c:f>
              <c:strCache>
                <c:ptCount val="1"/>
                <c:pt idx="0">
                  <c:v> 10k-25k</c:v>
                </c:pt>
              </c:strCache>
            </c:strRef>
          </c:tx>
          <c:spPr>
            <a:ln w="31750">
              <a:solidFill>
                <a:schemeClr val="tx1">
                  <a:lumMod val="50000"/>
                  <a:lumOff val="50000"/>
                </a:schemeClr>
              </a:solidFill>
              <a:prstDash val="dash"/>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'201.7_Solution'!$N$30:$N$50</c:f>
              <c:numCache>
                <c:formatCode>General</c:formatCode>
                <c:ptCount val="21"/>
                <c:pt idx="3">
                  <c:v>0</c:v>
                </c:pt>
                <c:pt idx="4" formatCode="0.0000">
                  <c:v>5.9999999999999995E-4</c:v>
                </c:pt>
                <c:pt idx="5" formatCode="0.0000">
                  <c:v>5.0000000000000001E-3</c:v>
                </c:pt>
                <c:pt idx="6" formatCode="0.0000">
                  <c:v>1.52E-2</c:v>
                </c:pt>
                <c:pt idx="7" formatCode="0.0000">
                  <c:v>2.64E-2</c:v>
                </c:pt>
                <c:pt idx="8" formatCode="0.0000">
                  <c:v>2.81E-2</c:v>
                </c:pt>
                <c:pt idx="9" formatCode="0.0000">
                  <c:v>1.8200000000000001E-2</c:v>
                </c:pt>
                <c:pt idx="10" formatCode="0.0000">
                  <c:v>7.7000000000000002E-3</c:v>
                </c:pt>
                <c:pt idx="11" formatCode="0.0000">
                  <c:v>2.3999999999999998E-3</c:v>
                </c:pt>
                <c:pt idx="12" formatCode="0.0000">
                  <c:v>5.9999999999999995E-4</c:v>
                </c:pt>
                <c:pt idx="13" formatCode="0.0000">
                  <c:v>1E-4</c:v>
                </c:pt>
                <c:pt idx="14">
                  <c:v>0</c:v>
                </c:pt>
              </c:numCache>
            </c:numRef>
          </c:val>
          <c:smooth val="0"/>
          <c:extLst>
            <c:ext xmlns:c16="http://schemas.microsoft.com/office/drawing/2014/chart" uri="{C3380CC4-5D6E-409C-BE32-E72D297353CC}">
              <c16:uniqueId val="{00000003-DA11-43BD-8998-823AC96456CD}"/>
            </c:ext>
          </c:extLst>
        </c:ser>
        <c:ser>
          <c:idx val="2"/>
          <c:order val="3"/>
          <c:tx>
            <c:strRef>
              <c:f>'201.7_Solution'!$O$29</c:f>
              <c:strCache>
                <c:ptCount val="1"/>
                <c:pt idx="0">
                  <c:v> 25k-50k</c:v>
                </c:pt>
              </c:strCache>
            </c:strRef>
          </c:tx>
          <c:spPr>
            <a:ln w="28575">
              <a:solidFill>
                <a:srgbClr val="00B050"/>
              </a:solidFill>
              <a:prstDash val="sysDash"/>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'201.7_Solution'!$O$30:$O$50</c:f>
              <c:numCache>
                <c:formatCode>General</c:formatCode>
                <c:ptCount val="21"/>
                <c:pt idx="6">
                  <c:v>0</c:v>
                </c:pt>
                <c:pt idx="7" formatCode="0.0000">
                  <c:v>1.1999999999999999E-3</c:v>
                </c:pt>
                <c:pt idx="8" formatCode="0.0000">
                  <c:v>5.3E-3</c:v>
                </c:pt>
                <c:pt idx="9" formatCode="0.0000">
                  <c:v>1.1599999999999999E-2</c:v>
                </c:pt>
                <c:pt idx="10" formatCode="0.0000">
                  <c:v>1.8700000000000001E-2</c:v>
                </c:pt>
                <c:pt idx="11" formatCode="0.0000">
                  <c:v>2.5399999999999999E-2</c:v>
                </c:pt>
                <c:pt idx="12" formatCode="0.0000">
                  <c:v>3.0300000000000001E-2</c:v>
                </c:pt>
                <c:pt idx="13" formatCode="0.0000">
                  <c:v>0.03</c:v>
                </c:pt>
                <c:pt idx="14" formatCode="0.0000">
                  <c:v>2.46E-2</c:v>
                </c:pt>
                <c:pt idx="15" formatCode="0.0000">
                  <c:v>1.6400000000000001E-2</c:v>
                </c:pt>
                <c:pt idx="16" formatCode="0.0000">
                  <c:v>9.1000000000000004E-3</c:v>
                </c:pt>
                <c:pt idx="17" formatCode="0.0000">
                  <c:v>4.0000000000000001E-3</c:v>
                </c:pt>
                <c:pt idx="18" formatCode="0.0000">
                  <c:v>1.5E-3</c:v>
                </c:pt>
                <c:pt idx="19" formatCode="0.0000">
                  <c:v>5.0000000000000001E-4</c:v>
                </c:pt>
                <c:pt idx="20" formatCode="0.0000">
                  <c:v>1E-4</c:v>
                </c:pt>
              </c:numCache>
            </c:numRef>
          </c:val>
          <c:smooth val="0"/>
          <c:extLst>
            <c:ext xmlns:c16="http://schemas.microsoft.com/office/drawing/2014/chart" uri="{C3380CC4-5D6E-409C-BE32-E72D297353CC}">
              <c16:uniqueId val="{00000005-DA11-43BD-8998-823AC96456CD}"/>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383987434641531"/>
          <c:y val="0.10547344683518838"/>
          <c:w val="0.24616012565358464"/>
          <c:h val="0.2862904169064428"/>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'201.7_Solution'!$R$29</c:f>
              <c:strCache>
                <c:ptCount val="1"/>
                <c:pt idx="0">
                  <c:v> 1k–5k</c:v>
                </c:pt>
              </c:strCache>
            </c:strRef>
          </c:tx>
          <c:spPr>
            <a:ln w="28575">
              <a:solidFill>
                <a:srgbClr val="5B9BD5"/>
              </a:solidFill>
              <a:prstDash val="solid"/>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'201.7_Solution'!$R$30:$R$35</c:f>
              <c:numCache>
                <c:formatCode>0.0000</c:formatCode>
                <c:ptCount val="6"/>
                <c:pt idx="0">
                  <c:v>1.4999999999999999E-2</c:v>
                </c:pt>
                <c:pt idx="1">
                  <c:v>9.0950000000000007E-3</c:v>
                </c:pt>
                <c:pt idx="2">
                  <c:v>5.5180000000000003E-3</c:v>
                </c:pt>
                <c:pt idx="3">
                  <c:v>3.3470000000000001E-3</c:v>
                </c:pt>
                <c:pt idx="4">
                  <c:v>2.0300000000000001E-3</c:v>
                </c:pt>
                <c:pt idx="5">
                  <c:v>1.2310000000000001E-3</c:v>
                </c:pt>
              </c:numCache>
            </c:numRef>
          </c:val>
          <c:smooth val="0"/>
          <c:extLst>
            <c:ext xmlns:c16="http://schemas.microsoft.com/office/drawing/2014/chart" uri="{C3380CC4-5D6E-409C-BE32-E72D297353CC}">
              <c16:uniqueId val="{00000001-BC94-49E3-95A8-40126A1FFE3B}"/>
            </c:ext>
          </c:extLst>
        </c:ser>
        <c:ser>
          <c:idx val="1"/>
          <c:order val="1"/>
          <c:tx>
            <c:strRef>
              <c:f>'201.7_Solution'!$S$29</c:f>
              <c:strCache>
                <c:ptCount val="1"/>
                <c:pt idx="0">
                  <c:v> 5k-10k</c:v>
                </c:pt>
              </c:strCache>
            </c:strRef>
          </c:tx>
          <c:spPr>
            <a:ln w="50800">
              <a:solidFill>
                <a:srgbClr val="ED7D31"/>
              </a:solidFill>
              <a:prstDash val="sysDot"/>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'201.7_Solution'!$S$30:$S$35</c:f>
              <c:numCache>
                <c:formatCode>0.0000</c:formatCode>
                <c:ptCount val="6"/>
                <c:pt idx="0">
                  <c:v>1.2E-2</c:v>
                </c:pt>
                <c:pt idx="1">
                  <c:v>7.7809999999999997E-3</c:v>
                </c:pt>
                <c:pt idx="2">
                  <c:v>5.0410000000000003E-3</c:v>
                </c:pt>
                <c:pt idx="3">
                  <c:v>3.2680000000000001E-3</c:v>
                </c:pt>
                <c:pt idx="4">
                  <c:v>2.1210000000000001E-3</c:v>
                </c:pt>
                <c:pt idx="5">
                  <c:v>1.377E-3</c:v>
                </c:pt>
              </c:numCache>
            </c:numRef>
          </c:val>
          <c:smooth val="0"/>
          <c:extLst>
            <c:ext xmlns:c16="http://schemas.microsoft.com/office/drawing/2014/chart" uri="{C3380CC4-5D6E-409C-BE32-E72D297353CC}">
              <c16:uniqueId val="{00000002-BC94-49E3-95A8-40126A1FFE3B}"/>
            </c:ext>
          </c:extLst>
        </c:ser>
        <c:ser>
          <c:idx val="2"/>
          <c:order val="2"/>
          <c:tx>
            <c:strRef>
              <c:f>'201.7_Solution'!$T$29</c:f>
              <c:strCache>
                <c:ptCount val="1"/>
                <c:pt idx="0">
                  <c:v> 10k-25k</c:v>
                </c:pt>
              </c:strCache>
            </c:strRef>
          </c:tx>
          <c:spPr>
            <a:ln w="31750">
              <a:solidFill>
                <a:schemeClr val="tx1">
                  <a:lumMod val="50000"/>
                  <a:lumOff val="50000"/>
                </a:schemeClr>
              </a:solidFill>
              <a:prstDash val="dash"/>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'201.7_Solution'!$T$30:$T$35</c:f>
              <c:numCache>
                <c:formatCode>0.0000</c:formatCode>
                <c:ptCount val="6"/>
                <c:pt idx="0">
                  <c:v>0.01</c:v>
                </c:pt>
                <c:pt idx="1">
                  <c:v>6.0650000000000001E-3</c:v>
                </c:pt>
                <c:pt idx="2">
                  <c:v>3.679E-3</c:v>
                </c:pt>
                <c:pt idx="3">
                  <c:v>2.232E-3</c:v>
                </c:pt>
                <c:pt idx="4">
                  <c:v>1.353E-3</c:v>
                </c:pt>
                <c:pt idx="5">
                  <c:v>8.1999999999999998E-4</c:v>
                </c:pt>
              </c:numCache>
            </c:numRef>
          </c:val>
          <c:smooth val="0"/>
          <c:extLst>
            <c:ext xmlns:c16="http://schemas.microsoft.com/office/drawing/2014/chart" uri="{C3380CC4-5D6E-409C-BE32-E72D297353CC}">
              <c16:uniqueId val="{00000003-BC94-49E3-95A8-40126A1FFE3B}"/>
            </c:ext>
          </c:extLst>
        </c:ser>
        <c:ser>
          <c:idx val="3"/>
          <c:order val="3"/>
          <c:tx>
            <c:strRef>
              <c:f>'201.7_Solution'!$U$29</c:f>
              <c:strCache>
                <c:ptCount val="1"/>
                <c:pt idx="0">
                  <c:v> 25k-50k</c:v>
                </c:pt>
              </c:strCache>
            </c:strRef>
          </c:tx>
          <c:spPr>
            <a:ln w="28575">
              <a:solidFill>
                <a:srgbClr val="00B050"/>
              </a:solidFill>
              <a:prstDash val="sysDash"/>
            </a:ln>
          </c:spPr>
          <c:marker>
            <c:symbol val="none"/>
          </c:marker>
          <c:cat>
            <c:numRef>
              <c:f>'201.7_Solution'!$Q$30:$Q$35</c:f>
              <c:numCache>
                <c:formatCode>General</c:formatCode>
                <c:ptCount val="6"/>
                <c:pt idx="0">
                  <c:v>0</c:v>
                </c:pt>
                <c:pt idx="1">
                  <c:v>100</c:v>
                </c:pt>
                <c:pt idx="2">
                  <c:v>200</c:v>
                </c:pt>
                <c:pt idx="3">
                  <c:v>300</c:v>
                </c:pt>
                <c:pt idx="4">
                  <c:v>400</c:v>
                </c:pt>
                <c:pt idx="5">
                  <c:v>500</c:v>
                </c:pt>
              </c:numCache>
            </c:numRef>
          </c:cat>
          <c:val>
            <c:numRef>
              <c:f>'201.7_Solution'!$U$30:$U$35</c:f>
              <c:numCache>
                <c:formatCode>0.0000</c:formatCode>
                <c:ptCount val="6"/>
                <c:pt idx="0">
                  <c:v>8.0000000000000002E-3</c:v>
                </c:pt>
                <c:pt idx="1">
                  <c:v>4.8520000000000004E-3</c:v>
                </c:pt>
                <c:pt idx="2">
                  <c:v>2.9450000000000001E-3</c:v>
                </c:pt>
                <c:pt idx="3">
                  <c:v>1.786E-3</c:v>
                </c:pt>
                <c:pt idx="4">
                  <c:v>1.083E-3</c:v>
                </c:pt>
                <c:pt idx="5">
                  <c:v>6.5700000000000003E-4</c:v>
                </c:pt>
              </c:numCache>
            </c:numRef>
          </c:val>
          <c:smooth val="0"/>
          <c:extLst>
            <c:ext xmlns:c16="http://schemas.microsoft.com/office/drawing/2014/chart" uri="{C3380CC4-5D6E-409C-BE32-E72D297353CC}">
              <c16:uniqueId val="{00000004-BC94-49E3-95A8-40126A1FFE3B}"/>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814619629239254"/>
          <c:y val="9.4840665168879096E-2"/>
          <c:w val="0.24821258809184282"/>
          <c:h val="0.315999270144707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'201.8_Solution'!$L$28</c:f>
              <c:strCache>
                <c:ptCount val="1"/>
                <c:pt idx="0">
                  <c:v> 1k–10k</c:v>
                </c:pt>
              </c:strCache>
            </c:strRef>
          </c:tx>
          <c:spPr>
            <a:ln w="28575">
              <a:solidFill>
                <a:srgbClr val="5B9BD5"/>
              </a:solidFill>
              <a:prstDash val="solid"/>
            </a:ln>
          </c:spPr>
          <c:marker>
            <c:symbol val="none"/>
          </c:marker>
          <c:val>
            <c:numRef>
              <c:f>'201.8_Solution'!$L$29:$L$51</c:f>
              <c:numCache>
                <c:formatCode>0.0000</c:formatCode>
                <c:ptCount val="23"/>
                <c:pt idx="0" formatCode="General">
                  <c:v>0</c:v>
                </c:pt>
                <c:pt idx="1">
                  <c:v>4.1000000000000003E-3</c:v>
                </c:pt>
                <c:pt idx="2">
                  <c:v>1.3899999999999999E-2</c:v>
                </c:pt>
                <c:pt idx="3">
                  <c:v>2.1100000000000001E-2</c:v>
                </c:pt>
                <c:pt idx="4">
                  <c:v>1.52E-2</c:v>
                </c:pt>
                <c:pt idx="5">
                  <c:v>6.4999999999999997E-3</c:v>
                </c:pt>
                <c:pt idx="6">
                  <c:v>1.9E-3</c:v>
                </c:pt>
                <c:pt idx="7">
                  <c:v>5.0000000000000001E-4</c:v>
                </c:pt>
                <c:pt idx="8">
                  <c:v>1E-4</c:v>
                </c:pt>
                <c:pt idx="9" formatCode="General">
                  <c:v>0</c:v>
                </c:pt>
              </c:numCache>
            </c:numRef>
          </c:val>
          <c:smooth val="0"/>
          <c:extLst>
            <c:ext xmlns:c16="http://schemas.microsoft.com/office/drawing/2014/chart" uri="{C3380CC4-5D6E-409C-BE32-E72D297353CC}">
              <c16:uniqueId val="{00000000-6CD7-43AC-9DA7-EB7D348FB766}"/>
            </c:ext>
          </c:extLst>
        </c:ser>
        <c:ser>
          <c:idx val="2"/>
          <c:order val="1"/>
          <c:tx>
            <c:strRef>
              <c:f>'201.8_Solution'!$M$28</c:f>
              <c:strCache>
                <c:ptCount val="1"/>
                <c:pt idx="0">
                  <c:v> 10k-25k</c:v>
                </c:pt>
              </c:strCache>
            </c:strRef>
          </c:tx>
          <c:spPr>
            <a:ln w="50800">
              <a:solidFill>
                <a:srgbClr val="ED7D31"/>
              </a:solidFill>
              <a:prstDash val="sysDot"/>
            </a:ln>
          </c:spPr>
          <c:marker>
            <c:symbol val="none"/>
          </c:marker>
          <c:val>
            <c:numRef>
              <c:f>'201.8_Solution'!$M$29:$M$51</c:f>
              <c:numCache>
                <c:formatCode>0.0000</c:formatCode>
                <c:ptCount val="23"/>
                <c:pt idx="0" formatCode="General">
                  <c:v>0</c:v>
                </c:pt>
                <c:pt idx="1">
                  <c:v>5.0000000000000001E-4</c:v>
                </c:pt>
                <c:pt idx="2">
                  <c:v>3.3E-3</c:v>
                </c:pt>
                <c:pt idx="3">
                  <c:v>1.01E-2</c:v>
                </c:pt>
                <c:pt idx="4">
                  <c:v>1.9099999999999999E-2</c:v>
                </c:pt>
                <c:pt idx="5">
                  <c:v>2.1399999999999999E-2</c:v>
                </c:pt>
                <c:pt idx="6">
                  <c:v>1.47E-2</c:v>
                </c:pt>
                <c:pt idx="7">
                  <c:v>6.6E-3</c:v>
                </c:pt>
                <c:pt idx="8">
                  <c:v>2.0999999999999999E-3</c:v>
                </c:pt>
                <c:pt idx="9">
                  <c:v>5.9999999999999995E-4</c:v>
                </c:pt>
                <c:pt idx="10">
                  <c:v>1E-4</c:v>
                </c:pt>
                <c:pt idx="11" formatCode="General">
                  <c:v>0</c:v>
                </c:pt>
              </c:numCache>
            </c:numRef>
          </c:val>
          <c:smooth val="0"/>
          <c:extLst>
            <c:ext xmlns:c16="http://schemas.microsoft.com/office/drawing/2014/chart" uri="{C3380CC4-5D6E-409C-BE32-E72D297353CC}">
              <c16:uniqueId val="{00000001-6CD7-43AC-9DA7-EB7D348FB766}"/>
            </c:ext>
          </c:extLst>
        </c:ser>
        <c:ser>
          <c:idx val="3"/>
          <c:order val="2"/>
          <c:tx>
            <c:strRef>
              <c:f>'201.8_Solution'!$N$28</c:f>
              <c:strCache>
                <c:ptCount val="1"/>
                <c:pt idx="0">
                  <c:v> 25k-50k</c:v>
                </c:pt>
              </c:strCache>
            </c:strRef>
          </c:tx>
          <c:spPr>
            <a:ln w="31750">
              <a:solidFill>
                <a:schemeClr val="tx1">
                  <a:lumMod val="50000"/>
                  <a:lumOff val="50000"/>
                </a:schemeClr>
              </a:solidFill>
              <a:prstDash val="dash"/>
            </a:ln>
          </c:spPr>
          <c:marker>
            <c:symbol val="none"/>
          </c:marker>
          <c:val>
            <c:numRef>
              <c:f>'201.8_Solution'!$N$29:$N$51</c:f>
              <c:numCache>
                <c:formatCode>General</c:formatCode>
                <c:ptCount val="23"/>
                <c:pt idx="1">
                  <c:v>0</c:v>
                </c:pt>
                <c:pt idx="2" formatCode="0.0000">
                  <c:v>2.9999999999999997E-4</c:v>
                </c:pt>
                <c:pt idx="3" formatCode="0.0000">
                  <c:v>1.1000000000000001E-3</c:v>
                </c:pt>
                <c:pt idx="4" formatCode="0.0000">
                  <c:v>3.3E-3</c:v>
                </c:pt>
                <c:pt idx="5" formatCode="0.0000">
                  <c:v>7.1999999999999998E-3</c:v>
                </c:pt>
                <c:pt idx="6" formatCode="0.0000">
                  <c:v>1.21E-2</c:v>
                </c:pt>
                <c:pt idx="7" formatCode="0.0000">
                  <c:v>1.6400000000000001E-2</c:v>
                </c:pt>
                <c:pt idx="8" formatCode="0.0000">
                  <c:v>1.7999999999999999E-2</c:v>
                </c:pt>
                <c:pt idx="9" formatCode="0.0000">
                  <c:v>1.6E-2</c:v>
                </c:pt>
                <c:pt idx="10" formatCode="0.0000">
                  <c:v>1.18E-2</c:v>
                </c:pt>
                <c:pt idx="11" formatCode="0.0000">
                  <c:v>7.1000000000000004E-3</c:v>
                </c:pt>
                <c:pt idx="12" formatCode="0.0000">
                  <c:v>3.5000000000000001E-3</c:v>
                </c:pt>
                <c:pt idx="13" formatCode="0.0000">
                  <c:v>1.4E-3</c:v>
                </c:pt>
                <c:pt idx="14" formatCode="0.0000">
                  <c:v>5.0000000000000001E-4</c:v>
                </c:pt>
                <c:pt idx="15" formatCode="0.0000">
                  <c:v>1E-4</c:v>
                </c:pt>
                <c:pt idx="16">
                  <c:v>0</c:v>
                </c:pt>
              </c:numCache>
            </c:numRef>
          </c:val>
          <c:smooth val="0"/>
          <c:extLst>
            <c:ext xmlns:c16="http://schemas.microsoft.com/office/drawing/2014/chart" uri="{C3380CC4-5D6E-409C-BE32-E72D297353CC}">
              <c16:uniqueId val="{00000002-6CD7-43AC-9DA7-EB7D348FB766}"/>
            </c:ext>
          </c:extLst>
        </c:ser>
        <c:ser>
          <c:idx val="4"/>
          <c:order val="3"/>
          <c:tx>
            <c:strRef>
              <c:f>'201.8_Solution'!$O$28</c:f>
              <c:strCache>
                <c:ptCount val="1"/>
                <c:pt idx="0">
                  <c:v> 50k-100k</c:v>
                </c:pt>
              </c:strCache>
            </c:strRef>
          </c:tx>
          <c:spPr>
            <a:ln w="28575">
              <a:solidFill>
                <a:srgbClr val="00B050"/>
              </a:solidFill>
              <a:prstDash val="sysDash"/>
            </a:ln>
          </c:spPr>
          <c:marker>
            <c:symbol val="none"/>
          </c:marker>
          <c:val>
            <c:numRef>
              <c:f>'201.8_Solution'!$O$29:$O$51</c:f>
              <c:numCache>
                <c:formatCode>General</c:formatCode>
                <c:ptCount val="23"/>
                <c:pt idx="2">
                  <c:v>0</c:v>
                </c:pt>
                <c:pt idx="3" formatCode="0.0000">
                  <c:v>1E-4</c:v>
                </c:pt>
                <c:pt idx="4" formatCode="0.0000">
                  <c:v>4.0000000000000002E-4</c:v>
                </c:pt>
                <c:pt idx="5" formatCode="0.0000">
                  <c:v>1.1999999999999999E-3</c:v>
                </c:pt>
                <c:pt idx="6" formatCode="0.0000">
                  <c:v>2.8E-3</c:v>
                </c:pt>
                <c:pt idx="7" formatCode="0.0000">
                  <c:v>5.4999999999999997E-3</c:v>
                </c:pt>
                <c:pt idx="8" formatCode="0.0000">
                  <c:v>8.9999999999999993E-3</c:v>
                </c:pt>
                <c:pt idx="9" formatCode="0.0000">
                  <c:v>1.2800000000000001E-2</c:v>
                </c:pt>
                <c:pt idx="10" formatCode="0.0000">
                  <c:v>1.61E-2</c:v>
                </c:pt>
                <c:pt idx="11" formatCode="0.0000">
                  <c:v>1.8200000000000001E-2</c:v>
                </c:pt>
                <c:pt idx="12" formatCode="0.0000">
                  <c:v>1.8700000000000001E-2</c:v>
                </c:pt>
                <c:pt idx="13" formatCode="0.0000">
                  <c:v>1.7600000000000001E-2</c:v>
                </c:pt>
                <c:pt idx="14" formatCode="0.0000">
                  <c:v>1.49E-2</c:v>
                </c:pt>
                <c:pt idx="15" formatCode="0.0000">
                  <c:v>1.12E-2</c:v>
                </c:pt>
                <c:pt idx="16" formatCode="0.0000">
                  <c:v>7.4000000000000003E-3</c:v>
                </c:pt>
                <c:pt idx="17" formatCode="0.0000">
                  <c:v>4.1000000000000003E-3</c:v>
                </c:pt>
                <c:pt idx="18" formatCode="0.0000">
                  <c:v>2E-3</c:v>
                </c:pt>
                <c:pt idx="19" formatCode="0.0000">
                  <c:v>8.0000000000000004E-4</c:v>
                </c:pt>
                <c:pt idx="20" formatCode="0.0000">
                  <c:v>2.9999999999999997E-4</c:v>
                </c:pt>
                <c:pt idx="21" formatCode="0.0000">
                  <c:v>1E-4</c:v>
                </c:pt>
                <c:pt idx="22">
                  <c:v>0</c:v>
                </c:pt>
              </c:numCache>
            </c:numRef>
          </c:val>
          <c:smooth val="0"/>
          <c:extLst>
            <c:ext xmlns:c16="http://schemas.microsoft.com/office/drawing/2014/chart" uri="{C3380CC4-5D6E-409C-BE32-E72D297353CC}">
              <c16:uniqueId val="{00000003-6CD7-43AC-9DA7-EB7D348FB766}"/>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4072662936099698"/>
          <c:y val="0.10547344683518838"/>
          <c:w val="0.25927337063900291"/>
          <c:h val="0.3351941898812174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'201.8_Solution'!$R$28</c:f>
              <c:strCache>
                <c:ptCount val="1"/>
                <c:pt idx="0">
                  <c:v> 1k–10k</c:v>
                </c:pt>
              </c:strCache>
            </c:strRef>
          </c:tx>
          <c:spPr>
            <a:ln w="28575">
              <a:solidFill>
                <a:srgbClr val="5B9BD5"/>
              </a:solidFill>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'201.8_Solution'!$R$29:$R$33</c:f>
              <c:numCache>
                <c:formatCode>0.0000</c:formatCode>
                <c:ptCount val="5"/>
                <c:pt idx="0">
                  <c:v>1.4999999999999999E-2</c:v>
                </c:pt>
                <c:pt idx="1">
                  <c:v>8.8330000000000006E-3</c:v>
                </c:pt>
                <c:pt idx="2">
                  <c:v>5.1999999999999998E-3</c:v>
                </c:pt>
                <c:pt idx="3">
                  <c:v>3.0620000000000001E-3</c:v>
                </c:pt>
                <c:pt idx="4">
                  <c:v>1.804E-3</c:v>
                </c:pt>
              </c:numCache>
            </c:numRef>
          </c:val>
          <c:smooth val="0"/>
          <c:extLst>
            <c:ext xmlns:c16="http://schemas.microsoft.com/office/drawing/2014/chart" uri="{C3380CC4-5D6E-409C-BE32-E72D297353CC}">
              <c16:uniqueId val="{00000000-1D47-476A-BD33-41879BA75E0E}"/>
            </c:ext>
          </c:extLst>
        </c:ser>
        <c:ser>
          <c:idx val="2"/>
          <c:order val="1"/>
          <c:tx>
            <c:strRef>
              <c:f>'201.8_Solution'!$S$28</c:f>
              <c:strCache>
                <c:ptCount val="1"/>
                <c:pt idx="0">
                  <c:v> 10k-25k</c:v>
                </c:pt>
              </c:strCache>
            </c:strRef>
          </c:tx>
          <c:spPr>
            <a:ln w="50800">
              <a:solidFill>
                <a:srgbClr val="ED7D31"/>
              </a:solidFill>
              <a:prstDash val="sysDot"/>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'201.8_Solution'!$S$29:$S$33</c:f>
              <c:numCache>
                <c:formatCode>0.0000</c:formatCode>
                <c:ptCount val="5"/>
                <c:pt idx="0">
                  <c:v>1.2E-2</c:v>
                </c:pt>
                <c:pt idx="1">
                  <c:v>6.6779999999999999E-3</c:v>
                </c:pt>
                <c:pt idx="2">
                  <c:v>3.7169999999999998E-3</c:v>
                </c:pt>
                <c:pt idx="3">
                  <c:v>2.0699999999999998E-3</c:v>
                </c:pt>
                <c:pt idx="4">
                  <c:v>1.152E-3</c:v>
                </c:pt>
              </c:numCache>
            </c:numRef>
          </c:val>
          <c:smooth val="0"/>
          <c:extLst>
            <c:ext xmlns:c16="http://schemas.microsoft.com/office/drawing/2014/chart" uri="{C3380CC4-5D6E-409C-BE32-E72D297353CC}">
              <c16:uniqueId val="{00000001-1D47-476A-BD33-41879BA75E0E}"/>
            </c:ext>
          </c:extLst>
        </c:ser>
        <c:ser>
          <c:idx val="3"/>
          <c:order val="2"/>
          <c:tx>
            <c:strRef>
              <c:f>'201.8_Solution'!$T$28</c:f>
              <c:strCache>
                <c:ptCount val="1"/>
                <c:pt idx="0">
                  <c:v> 25k-50k</c:v>
                </c:pt>
              </c:strCache>
            </c:strRef>
          </c:tx>
          <c:spPr>
            <a:ln w="31750">
              <a:solidFill>
                <a:schemeClr val="tx1">
                  <a:lumMod val="50000"/>
                  <a:lumOff val="50000"/>
                </a:schemeClr>
              </a:solidFill>
              <a:prstDash val="dash"/>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'201.8_Solution'!$T$29:$T$33</c:f>
              <c:numCache>
                <c:formatCode>0.0000</c:formatCode>
                <c:ptCount val="5"/>
                <c:pt idx="0">
                  <c:v>8.9999999999999993E-3</c:v>
                </c:pt>
                <c:pt idx="1">
                  <c:v>4.6769999999999997E-3</c:v>
                </c:pt>
                <c:pt idx="2">
                  <c:v>2.431E-3</c:v>
                </c:pt>
                <c:pt idx="3">
                  <c:v>1.263E-3</c:v>
                </c:pt>
                <c:pt idx="4">
                  <c:v>6.5600000000000001E-4</c:v>
                </c:pt>
              </c:numCache>
            </c:numRef>
          </c:val>
          <c:smooth val="0"/>
          <c:extLst>
            <c:ext xmlns:c16="http://schemas.microsoft.com/office/drawing/2014/chart" uri="{C3380CC4-5D6E-409C-BE32-E72D297353CC}">
              <c16:uniqueId val="{00000002-1D47-476A-BD33-41879BA75E0E}"/>
            </c:ext>
          </c:extLst>
        </c:ser>
        <c:ser>
          <c:idx val="4"/>
          <c:order val="3"/>
          <c:tx>
            <c:strRef>
              <c:f>'201.8_Solution'!$U$28</c:f>
              <c:strCache>
                <c:ptCount val="1"/>
                <c:pt idx="0">
                  <c:v> 50k-100k</c:v>
                </c:pt>
              </c:strCache>
            </c:strRef>
          </c:tx>
          <c:spPr>
            <a:ln w="28575">
              <a:solidFill>
                <a:srgbClr val="00B050"/>
              </a:solidFill>
              <a:prstDash val="sysDash"/>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'201.8_Solution'!$U$29:$U$33</c:f>
              <c:numCache>
                <c:formatCode>0.0000</c:formatCode>
                <c:ptCount val="5"/>
                <c:pt idx="0">
                  <c:v>7.0000000000000001E-3</c:v>
                </c:pt>
                <c:pt idx="1">
                  <c:v>3.496E-3</c:v>
                </c:pt>
                <c:pt idx="2">
                  <c:v>1.7470000000000001E-3</c:v>
                </c:pt>
                <c:pt idx="3">
                  <c:v>8.7299999999999997E-4</c:v>
                </c:pt>
                <c:pt idx="4">
                  <c:v>4.37E-4</c:v>
                </c:pt>
              </c:numCache>
            </c:numRef>
          </c:val>
          <c:smooth val="0"/>
          <c:extLst>
            <c:ext xmlns:c16="http://schemas.microsoft.com/office/drawing/2014/chart" uri="{C3380CC4-5D6E-409C-BE32-E72D297353CC}">
              <c16:uniqueId val="{00000003-1D47-476A-BD33-41879BA75E0E}"/>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48653563973795"/>
          <c:y val="9.4840665168879096E-2"/>
          <c:w val="0.25513464360262056"/>
          <c:h val="0.34691781691294743"/>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'201.8_Solution'!$L$28</c:f>
              <c:strCache>
                <c:ptCount val="1"/>
                <c:pt idx="0">
                  <c:v> 1k–10k</c:v>
                </c:pt>
              </c:strCache>
            </c:strRef>
          </c:tx>
          <c:spPr>
            <a:ln w="28575">
              <a:solidFill>
                <a:srgbClr val="5B9BD5"/>
              </a:solidFill>
              <a:prstDash val="solid"/>
            </a:ln>
          </c:spPr>
          <c:marker>
            <c:symbol val="none"/>
          </c:marker>
          <c:val>
            <c:numRef>
              <c:f>'201.8_Solution'!$L$29:$L$51</c:f>
              <c:numCache>
                <c:formatCode>0.0000</c:formatCode>
                <c:ptCount val="23"/>
                <c:pt idx="0" formatCode="General">
                  <c:v>0</c:v>
                </c:pt>
                <c:pt idx="1">
                  <c:v>4.1000000000000003E-3</c:v>
                </c:pt>
                <c:pt idx="2">
                  <c:v>1.3899999999999999E-2</c:v>
                </c:pt>
                <c:pt idx="3">
                  <c:v>2.1100000000000001E-2</c:v>
                </c:pt>
                <c:pt idx="4">
                  <c:v>1.52E-2</c:v>
                </c:pt>
                <c:pt idx="5">
                  <c:v>6.4999999999999997E-3</c:v>
                </c:pt>
                <c:pt idx="6">
                  <c:v>1.9E-3</c:v>
                </c:pt>
                <c:pt idx="7">
                  <c:v>5.0000000000000001E-4</c:v>
                </c:pt>
                <c:pt idx="8">
                  <c:v>1E-4</c:v>
                </c:pt>
                <c:pt idx="9" formatCode="General">
                  <c:v>0</c:v>
                </c:pt>
              </c:numCache>
            </c:numRef>
          </c:val>
          <c:smooth val="0"/>
          <c:extLst>
            <c:ext xmlns:c16="http://schemas.microsoft.com/office/drawing/2014/chart" uri="{C3380CC4-5D6E-409C-BE32-E72D297353CC}">
              <c16:uniqueId val="{00000002-DB59-43D3-A3BC-AE0DF345F79B}"/>
            </c:ext>
          </c:extLst>
        </c:ser>
        <c:ser>
          <c:idx val="2"/>
          <c:order val="1"/>
          <c:tx>
            <c:strRef>
              <c:f>'201.8_Solution'!$M$28</c:f>
              <c:strCache>
                <c:ptCount val="1"/>
                <c:pt idx="0">
                  <c:v> 10k-25k</c:v>
                </c:pt>
              </c:strCache>
            </c:strRef>
          </c:tx>
          <c:spPr>
            <a:ln w="50800">
              <a:solidFill>
                <a:srgbClr val="ED7D31"/>
              </a:solidFill>
              <a:prstDash val="sysDot"/>
            </a:ln>
          </c:spPr>
          <c:marker>
            <c:symbol val="none"/>
          </c:marker>
          <c:val>
            <c:numRef>
              <c:f>'201.8_Solution'!$M$29:$M$51</c:f>
              <c:numCache>
                <c:formatCode>0.0000</c:formatCode>
                <c:ptCount val="23"/>
                <c:pt idx="0" formatCode="General">
                  <c:v>0</c:v>
                </c:pt>
                <c:pt idx="1">
                  <c:v>5.0000000000000001E-4</c:v>
                </c:pt>
                <c:pt idx="2">
                  <c:v>3.3E-3</c:v>
                </c:pt>
                <c:pt idx="3">
                  <c:v>1.01E-2</c:v>
                </c:pt>
                <c:pt idx="4">
                  <c:v>1.9099999999999999E-2</c:v>
                </c:pt>
                <c:pt idx="5">
                  <c:v>2.1399999999999999E-2</c:v>
                </c:pt>
                <c:pt idx="6">
                  <c:v>1.47E-2</c:v>
                </c:pt>
                <c:pt idx="7">
                  <c:v>6.6E-3</c:v>
                </c:pt>
                <c:pt idx="8">
                  <c:v>2.0999999999999999E-3</c:v>
                </c:pt>
                <c:pt idx="9">
                  <c:v>5.9999999999999995E-4</c:v>
                </c:pt>
                <c:pt idx="10">
                  <c:v>1E-4</c:v>
                </c:pt>
                <c:pt idx="11" formatCode="General">
                  <c:v>0</c:v>
                </c:pt>
              </c:numCache>
            </c:numRef>
          </c:val>
          <c:smooth val="0"/>
          <c:extLst>
            <c:ext xmlns:c16="http://schemas.microsoft.com/office/drawing/2014/chart" uri="{C3380CC4-5D6E-409C-BE32-E72D297353CC}">
              <c16:uniqueId val="{00000003-DB59-43D3-A3BC-AE0DF345F79B}"/>
            </c:ext>
          </c:extLst>
        </c:ser>
        <c:ser>
          <c:idx val="3"/>
          <c:order val="2"/>
          <c:tx>
            <c:strRef>
              <c:f>'201.8_Solution'!$N$28</c:f>
              <c:strCache>
                <c:ptCount val="1"/>
                <c:pt idx="0">
                  <c:v> 25k-50k</c:v>
                </c:pt>
              </c:strCache>
            </c:strRef>
          </c:tx>
          <c:spPr>
            <a:ln w="31750">
              <a:solidFill>
                <a:schemeClr val="tx1">
                  <a:lumMod val="50000"/>
                  <a:lumOff val="50000"/>
                </a:schemeClr>
              </a:solidFill>
              <a:prstDash val="dash"/>
            </a:ln>
          </c:spPr>
          <c:marker>
            <c:symbol val="none"/>
          </c:marker>
          <c:val>
            <c:numRef>
              <c:f>'201.8_Solution'!$N$29:$N$51</c:f>
              <c:numCache>
                <c:formatCode>General</c:formatCode>
                <c:ptCount val="23"/>
                <c:pt idx="1">
                  <c:v>0</c:v>
                </c:pt>
                <c:pt idx="2" formatCode="0.0000">
                  <c:v>2.9999999999999997E-4</c:v>
                </c:pt>
                <c:pt idx="3" formatCode="0.0000">
                  <c:v>1.1000000000000001E-3</c:v>
                </c:pt>
                <c:pt idx="4" formatCode="0.0000">
                  <c:v>3.3E-3</c:v>
                </c:pt>
                <c:pt idx="5" formatCode="0.0000">
                  <c:v>7.1999999999999998E-3</c:v>
                </c:pt>
                <c:pt idx="6" formatCode="0.0000">
                  <c:v>1.21E-2</c:v>
                </c:pt>
                <c:pt idx="7" formatCode="0.0000">
                  <c:v>1.6400000000000001E-2</c:v>
                </c:pt>
                <c:pt idx="8" formatCode="0.0000">
                  <c:v>1.7999999999999999E-2</c:v>
                </c:pt>
                <c:pt idx="9" formatCode="0.0000">
                  <c:v>1.6E-2</c:v>
                </c:pt>
                <c:pt idx="10" formatCode="0.0000">
                  <c:v>1.18E-2</c:v>
                </c:pt>
                <c:pt idx="11" formatCode="0.0000">
                  <c:v>7.1000000000000004E-3</c:v>
                </c:pt>
                <c:pt idx="12" formatCode="0.0000">
                  <c:v>3.5000000000000001E-3</c:v>
                </c:pt>
                <c:pt idx="13" formatCode="0.0000">
                  <c:v>1.4E-3</c:v>
                </c:pt>
                <c:pt idx="14" formatCode="0.0000">
                  <c:v>5.0000000000000001E-4</c:v>
                </c:pt>
                <c:pt idx="15" formatCode="0.0000">
                  <c:v>1E-4</c:v>
                </c:pt>
                <c:pt idx="16">
                  <c:v>0</c:v>
                </c:pt>
              </c:numCache>
            </c:numRef>
          </c:val>
          <c:smooth val="0"/>
          <c:extLst>
            <c:ext xmlns:c16="http://schemas.microsoft.com/office/drawing/2014/chart" uri="{C3380CC4-5D6E-409C-BE32-E72D297353CC}">
              <c16:uniqueId val="{00000005-DB59-43D3-A3BC-AE0DF345F79B}"/>
            </c:ext>
          </c:extLst>
        </c:ser>
        <c:ser>
          <c:idx val="4"/>
          <c:order val="3"/>
          <c:tx>
            <c:strRef>
              <c:f>'201.8_Solution'!$O$28</c:f>
              <c:strCache>
                <c:ptCount val="1"/>
                <c:pt idx="0">
                  <c:v> 50k-100k</c:v>
                </c:pt>
              </c:strCache>
            </c:strRef>
          </c:tx>
          <c:spPr>
            <a:ln w="28575">
              <a:solidFill>
                <a:srgbClr val="00B050"/>
              </a:solidFill>
              <a:prstDash val="sysDash"/>
            </a:ln>
          </c:spPr>
          <c:marker>
            <c:symbol val="none"/>
          </c:marker>
          <c:val>
            <c:numRef>
              <c:f>'201.8_Solution'!$O$29:$O$51</c:f>
              <c:numCache>
                <c:formatCode>General</c:formatCode>
                <c:ptCount val="23"/>
                <c:pt idx="2">
                  <c:v>0</c:v>
                </c:pt>
                <c:pt idx="3" formatCode="0.0000">
                  <c:v>1E-4</c:v>
                </c:pt>
                <c:pt idx="4" formatCode="0.0000">
                  <c:v>4.0000000000000002E-4</c:v>
                </c:pt>
                <c:pt idx="5" formatCode="0.0000">
                  <c:v>1.1999999999999999E-3</c:v>
                </c:pt>
                <c:pt idx="6" formatCode="0.0000">
                  <c:v>2.8E-3</c:v>
                </c:pt>
                <c:pt idx="7" formatCode="0.0000">
                  <c:v>5.4999999999999997E-3</c:v>
                </c:pt>
                <c:pt idx="8" formatCode="0.0000">
                  <c:v>8.9999999999999993E-3</c:v>
                </c:pt>
                <c:pt idx="9" formatCode="0.0000">
                  <c:v>1.2800000000000001E-2</c:v>
                </c:pt>
                <c:pt idx="10" formatCode="0.0000">
                  <c:v>1.61E-2</c:v>
                </c:pt>
                <c:pt idx="11" formatCode="0.0000">
                  <c:v>1.8200000000000001E-2</c:v>
                </c:pt>
                <c:pt idx="12" formatCode="0.0000">
                  <c:v>1.8700000000000001E-2</c:v>
                </c:pt>
                <c:pt idx="13" formatCode="0.0000">
                  <c:v>1.7600000000000001E-2</c:v>
                </c:pt>
                <c:pt idx="14" formatCode="0.0000">
                  <c:v>1.49E-2</c:v>
                </c:pt>
                <c:pt idx="15" formatCode="0.0000">
                  <c:v>1.12E-2</c:v>
                </c:pt>
                <c:pt idx="16" formatCode="0.0000">
                  <c:v>7.4000000000000003E-3</c:v>
                </c:pt>
                <c:pt idx="17" formatCode="0.0000">
                  <c:v>4.1000000000000003E-3</c:v>
                </c:pt>
                <c:pt idx="18" formatCode="0.0000">
                  <c:v>2E-3</c:v>
                </c:pt>
                <c:pt idx="19" formatCode="0.0000">
                  <c:v>8.0000000000000004E-4</c:v>
                </c:pt>
                <c:pt idx="20" formatCode="0.0000">
                  <c:v>2.9999999999999997E-4</c:v>
                </c:pt>
                <c:pt idx="21" formatCode="0.0000">
                  <c:v>1E-4</c:v>
                </c:pt>
                <c:pt idx="22">
                  <c:v>0</c:v>
                </c:pt>
              </c:numCache>
            </c:numRef>
          </c:val>
          <c:smooth val="0"/>
          <c:extLst>
            <c:ext xmlns:c16="http://schemas.microsoft.com/office/drawing/2014/chart" uri="{C3380CC4-5D6E-409C-BE32-E72D297353CC}">
              <c16:uniqueId val="{00000006-DB59-43D3-A3BC-AE0DF345F79B}"/>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4072662936099698"/>
          <c:y val="0.10547344683518838"/>
          <c:w val="0.25927337063900291"/>
          <c:h val="0.3351941898812174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'201.8_Solution'!$R$28</c:f>
              <c:strCache>
                <c:ptCount val="1"/>
                <c:pt idx="0">
                  <c:v> 1k–10k</c:v>
                </c:pt>
              </c:strCache>
            </c:strRef>
          </c:tx>
          <c:spPr>
            <a:ln w="28575">
              <a:solidFill>
                <a:srgbClr val="5B9BD5"/>
              </a:solidFill>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'201.8_Solution'!$R$29:$R$33</c:f>
              <c:numCache>
                <c:formatCode>0.0000</c:formatCode>
                <c:ptCount val="5"/>
                <c:pt idx="0">
                  <c:v>1.4999999999999999E-2</c:v>
                </c:pt>
                <c:pt idx="1">
                  <c:v>8.8330000000000006E-3</c:v>
                </c:pt>
                <c:pt idx="2">
                  <c:v>5.1999999999999998E-3</c:v>
                </c:pt>
                <c:pt idx="3">
                  <c:v>3.0620000000000001E-3</c:v>
                </c:pt>
                <c:pt idx="4">
                  <c:v>1.804E-3</c:v>
                </c:pt>
              </c:numCache>
            </c:numRef>
          </c:val>
          <c:smooth val="0"/>
          <c:extLst>
            <c:ext xmlns:c16="http://schemas.microsoft.com/office/drawing/2014/chart" uri="{C3380CC4-5D6E-409C-BE32-E72D297353CC}">
              <c16:uniqueId val="{00000004-A3CD-49A7-83F1-EA16D5B08543}"/>
            </c:ext>
          </c:extLst>
        </c:ser>
        <c:ser>
          <c:idx val="2"/>
          <c:order val="1"/>
          <c:tx>
            <c:strRef>
              <c:f>'201.8_Solution'!$S$28</c:f>
              <c:strCache>
                <c:ptCount val="1"/>
                <c:pt idx="0">
                  <c:v> 10k-25k</c:v>
                </c:pt>
              </c:strCache>
            </c:strRef>
          </c:tx>
          <c:spPr>
            <a:ln w="50800">
              <a:solidFill>
                <a:srgbClr val="ED7D31"/>
              </a:solidFill>
              <a:prstDash val="sysDot"/>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'201.8_Solution'!$S$29:$S$33</c:f>
              <c:numCache>
                <c:formatCode>0.0000</c:formatCode>
                <c:ptCount val="5"/>
                <c:pt idx="0">
                  <c:v>1.2E-2</c:v>
                </c:pt>
                <c:pt idx="1">
                  <c:v>6.6779999999999999E-3</c:v>
                </c:pt>
                <c:pt idx="2">
                  <c:v>3.7169999999999998E-3</c:v>
                </c:pt>
                <c:pt idx="3">
                  <c:v>2.0699999999999998E-3</c:v>
                </c:pt>
                <c:pt idx="4">
                  <c:v>1.152E-3</c:v>
                </c:pt>
              </c:numCache>
            </c:numRef>
          </c:val>
          <c:smooth val="0"/>
          <c:extLst>
            <c:ext xmlns:c16="http://schemas.microsoft.com/office/drawing/2014/chart" uri="{C3380CC4-5D6E-409C-BE32-E72D297353CC}">
              <c16:uniqueId val="{00000005-A3CD-49A7-83F1-EA16D5B08543}"/>
            </c:ext>
          </c:extLst>
        </c:ser>
        <c:ser>
          <c:idx val="3"/>
          <c:order val="2"/>
          <c:tx>
            <c:strRef>
              <c:f>'201.8_Solution'!$T$28</c:f>
              <c:strCache>
                <c:ptCount val="1"/>
                <c:pt idx="0">
                  <c:v> 25k-50k</c:v>
                </c:pt>
              </c:strCache>
            </c:strRef>
          </c:tx>
          <c:spPr>
            <a:ln w="31750">
              <a:solidFill>
                <a:schemeClr val="tx1">
                  <a:lumMod val="50000"/>
                  <a:lumOff val="50000"/>
                </a:schemeClr>
              </a:solidFill>
              <a:prstDash val="dash"/>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'201.8_Solution'!$T$29:$T$33</c:f>
              <c:numCache>
                <c:formatCode>0.0000</c:formatCode>
                <c:ptCount val="5"/>
                <c:pt idx="0">
                  <c:v>8.9999999999999993E-3</c:v>
                </c:pt>
                <c:pt idx="1">
                  <c:v>4.6769999999999997E-3</c:v>
                </c:pt>
                <c:pt idx="2">
                  <c:v>2.431E-3</c:v>
                </c:pt>
                <c:pt idx="3">
                  <c:v>1.263E-3</c:v>
                </c:pt>
                <c:pt idx="4">
                  <c:v>6.5600000000000001E-4</c:v>
                </c:pt>
              </c:numCache>
            </c:numRef>
          </c:val>
          <c:smooth val="0"/>
          <c:extLst>
            <c:ext xmlns:c16="http://schemas.microsoft.com/office/drawing/2014/chart" uri="{C3380CC4-5D6E-409C-BE32-E72D297353CC}">
              <c16:uniqueId val="{00000006-A3CD-49A7-83F1-EA16D5B08543}"/>
            </c:ext>
          </c:extLst>
        </c:ser>
        <c:ser>
          <c:idx val="4"/>
          <c:order val="3"/>
          <c:tx>
            <c:strRef>
              <c:f>'201.8_Solution'!$U$28</c:f>
              <c:strCache>
                <c:ptCount val="1"/>
                <c:pt idx="0">
                  <c:v> 50k-100k</c:v>
                </c:pt>
              </c:strCache>
            </c:strRef>
          </c:tx>
          <c:spPr>
            <a:ln w="28575">
              <a:solidFill>
                <a:srgbClr val="00B050"/>
              </a:solidFill>
              <a:prstDash val="sysDash"/>
            </a:ln>
          </c:spPr>
          <c:marker>
            <c:symbol val="none"/>
          </c:marker>
          <c:cat>
            <c:numRef>
              <c:f>'201.8_Solution'!$Q$29:$Q$33</c:f>
              <c:numCache>
                <c:formatCode>General</c:formatCode>
                <c:ptCount val="5"/>
                <c:pt idx="0">
                  <c:v>0</c:v>
                </c:pt>
                <c:pt idx="1">
                  <c:v>250</c:v>
                </c:pt>
                <c:pt idx="2">
                  <c:v>500</c:v>
                </c:pt>
                <c:pt idx="3">
                  <c:v>750</c:v>
                </c:pt>
                <c:pt idx="4">
                  <c:v>1000</c:v>
                </c:pt>
              </c:numCache>
            </c:numRef>
          </c:cat>
          <c:val>
            <c:numRef>
              <c:f>'201.8_Solution'!$U$29:$U$33</c:f>
              <c:numCache>
                <c:formatCode>0.0000</c:formatCode>
                <c:ptCount val="5"/>
                <c:pt idx="0">
                  <c:v>7.0000000000000001E-3</c:v>
                </c:pt>
                <c:pt idx="1">
                  <c:v>3.496E-3</c:v>
                </c:pt>
                <c:pt idx="2">
                  <c:v>1.7470000000000001E-3</c:v>
                </c:pt>
                <c:pt idx="3">
                  <c:v>8.7299999999999997E-4</c:v>
                </c:pt>
                <c:pt idx="4">
                  <c:v>4.37E-4</c:v>
                </c:pt>
              </c:numCache>
            </c:numRef>
          </c:val>
          <c:smooth val="0"/>
          <c:extLst>
            <c:ext xmlns:c16="http://schemas.microsoft.com/office/drawing/2014/chart" uri="{C3380CC4-5D6E-409C-BE32-E72D297353CC}">
              <c16:uniqueId val="{00000007-A3CD-49A7-83F1-EA16D5B08543}"/>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48653563973795"/>
          <c:y val="9.4840665168879096E-2"/>
          <c:w val="0.25513464360262056"/>
          <c:h val="0.34691781691294743"/>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'201.9_Solution'!$L$28</c:f>
              <c:strCache>
                <c:ptCount val="1"/>
                <c:pt idx="0">
                  <c:v> 1k–5k</c:v>
                </c:pt>
              </c:strCache>
            </c:strRef>
          </c:tx>
          <c:spPr>
            <a:ln w="28575">
              <a:solidFill>
                <a:srgbClr val="5B9BD5"/>
              </a:solidFill>
              <a:prstDash val="solid"/>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'201.9_Solution'!$L$29:$L$49</c:f>
              <c:numCache>
                <c:formatCode>0.0000</c:formatCode>
                <c:ptCount val="21"/>
                <c:pt idx="0" formatCode="General">
                  <c:v>0</c:v>
                </c:pt>
                <c:pt idx="1">
                  <c:v>4.1999999999999997E-3</c:v>
                </c:pt>
                <c:pt idx="2">
                  <c:v>1.4800000000000001E-2</c:v>
                </c:pt>
                <c:pt idx="3">
                  <c:v>2.5499999999999998E-2</c:v>
                </c:pt>
                <c:pt idx="4">
                  <c:v>2.46E-2</c:v>
                </c:pt>
                <c:pt idx="5">
                  <c:v>1.35E-2</c:v>
                </c:pt>
                <c:pt idx="6">
                  <c:v>4.7000000000000002E-3</c:v>
                </c:pt>
                <c:pt idx="7">
                  <c:v>1.4E-3</c:v>
                </c:pt>
                <c:pt idx="8">
                  <c:v>4.0000000000000002E-4</c:v>
                </c:pt>
                <c:pt idx="9">
                  <c:v>1E-4</c:v>
                </c:pt>
                <c:pt idx="10" formatCode="General">
                  <c:v>0</c:v>
                </c:pt>
              </c:numCache>
            </c:numRef>
          </c:val>
          <c:smooth val="0"/>
          <c:extLst>
            <c:ext xmlns:c16="http://schemas.microsoft.com/office/drawing/2014/chart" uri="{C3380CC4-5D6E-409C-BE32-E72D297353CC}">
              <c16:uniqueId val="{00000000-47A6-4713-89D4-F1CD6CDDDCA4}"/>
            </c:ext>
          </c:extLst>
        </c:ser>
        <c:ser>
          <c:idx val="3"/>
          <c:order val="1"/>
          <c:tx>
            <c:strRef>
              <c:f>'201.9_Solution'!$M$28</c:f>
              <c:strCache>
                <c:ptCount val="1"/>
                <c:pt idx="0">
                  <c:v> 5k-10k</c:v>
                </c:pt>
              </c:strCache>
            </c:strRef>
          </c:tx>
          <c:spPr>
            <a:ln w="50800">
              <a:solidFill>
                <a:srgbClr val="ED7D31"/>
              </a:solidFill>
              <a:prstDash val="sysDot"/>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'201.9_Solution'!$M$29:$M$49</c:f>
              <c:numCache>
                <c:formatCode>0.0000</c:formatCode>
                <c:ptCount val="21"/>
                <c:pt idx="0" formatCode="General">
                  <c:v>0</c:v>
                </c:pt>
                <c:pt idx="1">
                  <c:v>8.0000000000000004E-4</c:v>
                </c:pt>
                <c:pt idx="2">
                  <c:v>3.3999999999999998E-3</c:v>
                </c:pt>
                <c:pt idx="3">
                  <c:v>8.8999999999999999E-3</c:v>
                </c:pt>
                <c:pt idx="4">
                  <c:v>1.6E-2</c:v>
                </c:pt>
                <c:pt idx="5">
                  <c:v>2.1299999999999999E-2</c:v>
                </c:pt>
                <c:pt idx="6">
                  <c:v>2.18E-2</c:v>
                </c:pt>
                <c:pt idx="7">
                  <c:v>1.7600000000000001E-2</c:v>
                </c:pt>
                <c:pt idx="8">
                  <c:v>1.0999999999999999E-2</c:v>
                </c:pt>
                <c:pt idx="9">
                  <c:v>5.4000000000000003E-3</c:v>
                </c:pt>
                <c:pt idx="10">
                  <c:v>2E-3</c:v>
                </c:pt>
                <c:pt idx="11">
                  <c:v>5.9999999999999995E-4</c:v>
                </c:pt>
                <c:pt idx="12">
                  <c:v>1E-4</c:v>
                </c:pt>
                <c:pt idx="13" formatCode="General">
                  <c:v>0</c:v>
                </c:pt>
              </c:numCache>
            </c:numRef>
          </c:val>
          <c:smooth val="0"/>
          <c:extLst>
            <c:ext xmlns:c16="http://schemas.microsoft.com/office/drawing/2014/chart" uri="{C3380CC4-5D6E-409C-BE32-E72D297353CC}">
              <c16:uniqueId val="{00000001-47A6-4713-89D4-F1CD6CDDDCA4}"/>
            </c:ext>
          </c:extLst>
        </c:ser>
        <c:ser>
          <c:idx val="4"/>
          <c:order val="2"/>
          <c:tx>
            <c:strRef>
              <c:f>'201.9_Solution'!$N$28</c:f>
              <c:strCache>
                <c:ptCount val="1"/>
                <c:pt idx="0">
                  <c:v> 10k-25k</c:v>
                </c:pt>
              </c:strCache>
            </c:strRef>
          </c:tx>
          <c:spPr>
            <a:ln w="31750">
              <a:solidFill>
                <a:schemeClr val="tx1">
                  <a:lumMod val="50000"/>
                  <a:lumOff val="50000"/>
                </a:schemeClr>
              </a:solidFill>
              <a:prstDash val="dash"/>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'201.9_Solution'!$N$29:$N$49</c:f>
              <c:numCache>
                <c:formatCode>0.0000</c:formatCode>
                <c:ptCount val="21"/>
                <c:pt idx="0" formatCode="General">
                  <c:v>0</c:v>
                </c:pt>
                <c:pt idx="1">
                  <c:v>0</c:v>
                </c:pt>
                <c:pt idx="2">
                  <c:v>2.9999999999999997E-4</c:v>
                </c:pt>
                <c:pt idx="3">
                  <c:v>1.4E-3</c:v>
                </c:pt>
                <c:pt idx="4">
                  <c:v>4.0000000000000001E-3</c:v>
                </c:pt>
                <c:pt idx="5">
                  <c:v>8.6E-3</c:v>
                </c:pt>
                <c:pt idx="6">
                  <c:v>1.43E-2</c:v>
                </c:pt>
                <c:pt idx="7">
                  <c:v>1.9E-2</c:v>
                </c:pt>
                <c:pt idx="8">
                  <c:v>2.12E-2</c:v>
                </c:pt>
                <c:pt idx="9">
                  <c:v>2.0400000000000001E-2</c:v>
                </c:pt>
                <c:pt idx="10">
                  <c:v>1.72E-2</c:v>
                </c:pt>
                <c:pt idx="11">
                  <c:v>1.2699999999999999E-2</c:v>
                </c:pt>
                <c:pt idx="12">
                  <c:v>8.0000000000000002E-3</c:v>
                </c:pt>
                <c:pt idx="13">
                  <c:v>4.1000000000000003E-3</c:v>
                </c:pt>
                <c:pt idx="14">
                  <c:v>1.8E-3</c:v>
                </c:pt>
                <c:pt idx="15">
                  <c:v>6.9999999999999999E-4</c:v>
                </c:pt>
                <c:pt idx="16">
                  <c:v>2.0000000000000001E-4</c:v>
                </c:pt>
                <c:pt idx="17" formatCode="General">
                  <c:v>1E-4</c:v>
                </c:pt>
                <c:pt idx="18" formatCode="General">
                  <c:v>0</c:v>
                </c:pt>
              </c:numCache>
            </c:numRef>
          </c:val>
          <c:smooth val="0"/>
          <c:extLst>
            <c:ext xmlns:c16="http://schemas.microsoft.com/office/drawing/2014/chart" uri="{C3380CC4-5D6E-409C-BE32-E72D297353CC}">
              <c16:uniqueId val="{00000002-47A6-4713-89D4-F1CD6CDDDCA4}"/>
            </c:ext>
          </c:extLst>
        </c:ser>
        <c:ser>
          <c:idx val="0"/>
          <c:order val="3"/>
          <c:tx>
            <c:strRef>
              <c:f>'201.9_Solution'!$O$28</c:f>
              <c:strCache>
                <c:ptCount val="1"/>
                <c:pt idx="0">
                  <c:v> 25k-50k</c:v>
                </c:pt>
              </c:strCache>
            </c:strRef>
          </c:tx>
          <c:spPr>
            <a:ln w="28575">
              <a:solidFill>
                <a:srgbClr val="00B050"/>
              </a:solidFill>
              <a:prstDash val="sysDash"/>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'201.9_Solution'!$O$29:$O$49</c:f>
              <c:numCache>
                <c:formatCode>General</c:formatCode>
                <c:ptCount val="21"/>
                <c:pt idx="2">
                  <c:v>0</c:v>
                </c:pt>
                <c:pt idx="3" formatCode="0.0000">
                  <c:v>1E-4</c:v>
                </c:pt>
                <c:pt idx="4" formatCode="0.0000">
                  <c:v>4.0000000000000002E-4</c:v>
                </c:pt>
                <c:pt idx="5" formatCode="0.0000">
                  <c:v>1.1000000000000001E-3</c:v>
                </c:pt>
                <c:pt idx="6" formatCode="0.0000">
                  <c:v>2.5000000000000001E-3</c:v>
                </c:pt>
                <c:pt idx="7" formatCode="0.0000">
                  <c:v>4.5999999999999999E-3</c:v>
                </c:pt>
                <c:pt idx="8" formatCode="0.0000">
                  <c:v>7.1999999999999998E-3</c:v>
                </c:pt>
                <c:pt idx="9" formatCode="0.0000">
                  <c:v>9.5999999999999992E-3</c:v>
                </c:pt>
                <c:pt idx="10" formatCode="0.0000">
                  <c:v>1.1299999999999999E-2</c:v>
                </c:pt>
                <c:pt idx="11" formatCode="0.0000">
                  <c:v>1.18E-2</c:v>
                </c:pt>
                <c:pt idx="12" formatCode="0.0000">
                  <c:v>1.09E-2</c:v>
                </c:pt>
                <c:pt idx="13" formatCode="0.0000">
                  <c:v>8.8000000000000005E-3</c:v>
                </c:pt>
                <c:pt idx="14" formatCode="0.0000">
                  <c:v>6.4999999999999997E-3</c:v>
                </c:pt>
                <c:pt idx="15" formatCode="0.0000">
                  <c:v>4.3E-3</c:v>
                </c:pt>
                <c:pt idx="16" formatCode="0.0000">
                  <c:v>2.3999999999999998E-3</c:v>
                </c:pt>
                <c:pt idx="17">
                  <c:v>1.1999999999999999E-3</c:v>
                </c:pt>
                <c:pt idx="18">
                  <c:v>5.0000000000000001E-4</c:v>
                </c:pt>
                <c:pt idx="19">
                  <c:v>2.0000000000000001E-4</c:v>
                </c:pt>
                <c:pt idx="20">
                  <c:v>1E-4</c:v>
                </c:pt>
              </c:numCache>
            </c:numRef>
          </c:val>
          <c:smooth val="0"/>
          <c:extLst>
            <c:ext xmlns:c16="http://schemas.microsoft.com/office/drawing/2014/chart" uri="{C3380CC4-5D6E-409C-BE32-E72D297353CC}">
              <c16:uniqueId val="{00000003-47A6-4713-89D4-F1CD6CDDDCA4}"/>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alpha val="99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056910947155231"/>
          <c:y val="0.11141521748284137"/>
          <c:w val="0.24821258809184282"/>
          <c:h val="0.310057499497054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'201.9_Solution'!$R$28</c:f>
              <c:strCache>
                <c:ptCount val="1"/>
                <c:pt idx="0">
                  <c:v> 1k–5k</c:v>
                </c:pt>
              </c:strCache>
            </c:strRef>
          </c:tx>
          <c:spPr>
            <a:ln w="28575">
              <a:solidFill>
                <a:srgbClr val="5B9BD5"/>
              </a:solidFill>
              <a:prstDash val="solid"/>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'201.9_Solution'!$R$29:$R$33</c:f>
              <c:numCache>
                <c:formatCode>0.0000</c:formatCode>
                <c:ptCount val="5"/>
                <c:pt idx="0">
                  <c:v>1.2E-2</c:v>
                </c:pt>
                <c:pt idx="1">
                  <c:v>8.6E-3</c:v>
                </c:pt>
                <c:pt idx="2">
                  <c:v>6.1999999999999998E-3</c:v>
                </c:pt>
                <c:pt idx="3">
                  <c:v>4.4000000000000003E-3</c:v>
                </c:pt>
                <c:pt idx="4">
                  <c:v>3.0999999999999999E-3</c:v>
                </c:pt>
              </c:numCache>
            </c:numRef>
          </c:val>
          <c:smooth val="0"/>
          <c:extLst>
            <c:ext xmlns:c16="http://schemas.microsoft.com/office/drawing/2014/chart" uri="{C3380CC4-5D6E-409C-BE32-E72D297353CC}">
              <c16:uniqueId val="{00000000-6AF5-486E-AA15-8BFDD9B30B52}"/>
            </c:ext>
          </c:extLst>
        </c:ser>
        <c:ser>
          <c:idx val="3"/>
          <c:order val="1"/>
          <c:tx>
            <c:strRef>
              <c:f>'201.9_Solution'!$S$28</c:f>
              <c:strCache>
                <c:ptCount val="1"/>
                <c:pt idx="0">
                  <c:v> 5k-10k</c:v>
                </c:pt>
              </c:strCache>
            </c:strRef>
          </c:tx>
          <c:spPr>
            <a:ln w="50800">
              <a:solidFill>
                <a:srgbClr val="ED7D31"/>
              </a:solidFill>
              <a:prstDash val="sysDot"/>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'201.9_Solution'!$S$29:$S$33</c:f>
              <c:numCache>
                <c:formatCode>0.0000</c:formatCode>
                <c:ptCount val="5"/>
                <c:pt idx="0">
                  <c:v>0.01</c:v>
                </c:pt>
                <c:pt idx="1">
                  <c:v>6.1000000000000004E-3</c:v>
                </c:pt>
                <c:pt idx="2">
                  <c:v>3.7000000000000002E-3</c:v>
                </c:pt>
                <c:pt idx="3">
                  <c:v>2.2000000000000001E-3</c:v>
                </c:pt>
                <c:pt idx="4">
                  <c:v>1.2999999999999999E-3</c:v>
                </c:pt>
              </c:numCache>
            </c:numRef>
          </c:val>
          <c:smooth val="0"/>
          <c:extLst>
            <c:ext xmlns:c16="http://schemas.microsoft.com/office/drawing/2014/chart" uri="{C3380CC4-5D6E-409C-BE32-E72D297353CC}">
              <c16:uniqueId val="{00000001-6AF5-486E-AA15-8BFDD9B30B52}"/>
            </c:ext>
          </c:extLst>
        </c:ser>
        <c:ser>
          <c:idx val="4"/>
          <c:order val="2"/>
          <c:tx>
            <c:strRef>
              <c:f>'201.9_Solution'!$T$28</c:f>
              <c:strCache>
                <c:ptCount val="1"/>
                <c:pt idx="0">
                  <c:v> 10k-25k</c:v>
                </c:pt>
              </c:strCache>
            </c:strRef>
          </c:tx>
          <c:spPr>
            <a:ln w="31750">
              <a:solidFill>
                <a:schemeClr val="tx1">
                  <a:lumMod val="50000"/>
                  <a:lumOff val="50000"/>
                </a:schemeClr>
              </a:solidFill>
              <a:prstDash val="dash"/>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'201.9_Solution'!$T$29:$T$33</c:f>
              <c:numCache>
                <c:formatCode>0.0000</c:formatCode>
                <c:ptCount val="5"/>
                <c:pt idx="0">
                  <c:v>8.0000000000000002E-3</c:v>
                </c:pt>
                <c:pt idx="1">
                  <c:v>4.0000000000000001E-3</c:v>
                </c:pt>
                <c:pt idx="2">
                  <c:v>1.9E-3</c:v>
                </c:pt>
                <c:pt idx="3">
                  <c:v>8.9999999999999998E-4</c:v>
                </c:pt>
                <c:pt idx="4">
                  <c:v>4.0000000000000002E-4</c:v>
                </c:pt>
              </c:numCache>
            </c:numRef>
          </c:val>
          <c:smooth val="0"/>
          <c:extLst>
            <c:ext xmlns:c16="http://schemas.microsoft.com/office/drawing/2014/chart" uri="{C3380CC4-5D6E-409C-BE32-E72D297353CC}">
              <c16:uniqueId val="{00000002-6AF5-486E-AA15-8BFDD9B30B52}"/>
            </c:ext>
          </c:extLst>
        </c:ser>
        <c:ser>
          <c:idx val="0"/>
          <c:order val="3"/>
          <c:tx>
            <c:strRef>
              <c:f>'201.9_Solution'!$U$28</c:f>
              <c:strCache>
                <c:ptCount val="1"/>
                <c:pt idx="0">
                  <c:v> 25k-50k</c:v>
                </c:pt>
              </c:strCache>
            </c:strRef>
          </c:tx>
          <c:spPr>
            <a:ln w="28575">
              <a:solidFill>
                <a:srgbClr val="00B050"/>
              </a:solidFill>
              <a:prstDash val="sysDash"/>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'201.9_Solution'!$U$29:$U$33</c:f>
              <c:numCache>
                <c:formatCode>0.0000</c:formatCode>
                <c:ptCount val="5"/>
                <c:pt idx="0">
                  <c:v>6.0000000000000001E-3</c:v>
                </c:pt>
                <c:pt idx="1">
                  <c:v>2.5999999999999999E-3</c:v>
                </c:pt>
                <c:pt idx="2">
                  <c:v>1.1000000000000001E-3</c:v>
                </c:pt>
                <c:pt idx="3">
                  <c:v>5.0000000000000001E-4</c:v>
                </c:pt>
                <c:pt idx="4">
                  <c:v>2.0000000000000001E-4</c:v>
                </c:pt>
              </c:numCache>
            </c:numRef>
          </c:val>
          <c:smooth val="0"/>
          <c:extLst>
            <c:ext xmlns:c16="http://schemas.microsoft.com/office/drawing/2014/chart" uri="{C3380CC4-5D6E-409C-BE32-E72D297353CC}">
              <c16:uniqueId val="{00000003-6AF5-486E-AA15-8BFDD9B30B52}"/>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48653563973795"/>
          <c:y val="9.4840665168879096E-2"/>
          <c:w val="0.24821258809184282"/>
          <c:h val="0.45860176568837979"/>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'201.9_Solution'!$L$28</c:f>
              <c:strCache>
                <c:ptCount val="1"/>
                <c:pt idx="0">
                  <c:v> 1k–5k</c:v>
                </c:pt>
              </c:strCache>
            </c:strRef>
          </c:tx>
          <c:spPr>
            <a:ln w="28575">
              <a:solidFill>
                <a:srgbClr val="5B9BD5"/>
              </a:solidFill>
              <a:prstDash val="solid"/>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'201.9_Solution'!$L$29:$L$49</c:f>
              <c:numCache>
                <c:formatCode>0.0000</c:formatCode>
                <c:ptCount val="21"/>
                <c:pt idx="0" formatCode="General">
                  <c:v>0</c:v>
                </c:pt>
                <c:pt idx="1">
                  <c:v>4.1999999999999997E-3</c:v>
                </c:pt>
                <c:pt idx="2">
                  <c:v>1.4800000000000001E-2</c:v>
                </c:pt>
                <c:pt idx="3">
                  <c:v>2.5499999999999998E-2</c:v>
                </c:pt>
                <c:pt idx="4">
                  <c:v>2.46E-2</c:v>
                </c:pt>
                <c:pt idx="5">
                  <c:v>1.35E-2</c:v>
                </c:pt>
                <c:pt idx="6">
                  <c:v>4.7000000000000002E-3</c:v>
                </c:pt>
                <c:pt idx="7">
                  <c:v>1.4E-3</c:v>
                </c:pt>
                <c:pt idx="8">
                  <c:v>4.0000000000000002E-4</c:v>
                </c:pt>
                <c:pt idx="9">
                  <c:v>1E-4</c:v>
                </c:pt>
                <c:pt idx="10" formatCode="General">
                  <c:v>0</c:v>
                </c:pt>
              </c:numCache>
            </c:numRef>
          </c:val>
          <c:smooth val="0"/>
          <c:extLst>
            <c:ext xmlns:c16="http://schemas.microsoft.com/office/drawing/2014/chart" uri="{C3380CC4-5D6E-409C-BE32-E72D297353CC}">
              <c16:uniqueId val="{00000001-21B7-4CB5-B260-51E3F84C4D85}"/>
            </c:ext>
          </c:extLst>
        </c:ser>
        <c:ser>
          <c:idx val="3"/>
          <c:order val="1"/>
          <c:tx>
            <c:strRef>
              <c:f>'201.9_Solution'!$M$28</c:f>
              <c:strCache>
                <c:ptCount val="1"/>
                <c:pt idx="0">
                  <c:v> 5k-10k</c:v>
                </c:pt>
              </c:strCache>
            </c:strRef>
          </c:tx>
          <c:spPr>
            <a:ln w="50800">
              <a:solidFill>
                <a:srgbClr val="ED7D31"/>
              </a:solidFill>
              <a:prstDash val="sysDot"/>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'201.9_Solution'!$M$29:$M$49</c:f>
              <c:numCache>
                <c:formatCode>0.0000</c:formatCode>
                <c:ptCount val="21"/>
                <c:pt idx="0" formatCode="General">
                  <c:v>0</c:v>
                </c:pt>
                <c:pt idx="1">
                  <c:v>8.0000000000000004E-4</c:v>
                </c:pt>
                <c:pt idx="2">
                  <c:v>3.3999999999999998E-3</c:v>
                </c:pt>
                <c:pt idx="3">
                  <c:v>8.8999999999999999E-3</c:v>
                </c:pt>
                <c:pt idx="4">
                  <c:v>1.6E-2</c:v>
                </c:pt>
                <c:pt idx="5">
                  <c:v>2.1299999999999999E-2</c:v>
                </c:pt>
                <c:pt idx="6">
                  <c:v>2.18E-2</c:v>
                </c:pt>
                <c:pt idx="7">
                  <c:v>1.7600000000000001E-2</c:v>
                </c:pt>
                <c:pt idx="8">
                  <c:v>1.0999999999999999E-2</c:v>
                </c:pt>
                <c:pt idx="9">
                  <c:v>5.4000000000000003E-3</c:v>
                </c:pt>
                <c:pt idx="10">
                  <c:v>2E-3</c:v>
                </c:pt>
                <c:pt idx="11">
                  <c:v>5.9999999999999995E-4</c:v>
                </c:pt>
                <c:pt idx="12">
                  <c:v>1E-4</c:v>
                </c:pt>
                <c:pt idx="13" formatCode="General">
                  <c:v>0</c:v>
                </c:pt>
              </c:numCache>
            </c:numRef>
          </c:val>
          <c:smooth val="0"/>
          <c:extLst>
            <c:ext xmlns:c16="http://schemas.microsoft.com/office/drawing/2014/chart" uri="{C3380CC4-5D6E-409C-BE32-E72D297353CC}">
              <c16:uniqueId val="{00000002-21B7-4CB5-B260-51E3F84C4D85}"/>
            </c:ext>
          </c:extLst>
        </c:ser>
        <c:ser>
          <c:idx val="4"/>
          <c:order val="2"/>
          <c:tx>
            <c:strRef>
              <c:f>'201.9_Solution'!$N$28</c:f>
              <c:strCache>
                <c:ptCount val="1"/>
                <c:pt idx="0">
                  <c:v> 10k-25k</c:v>
                </c:pt>
              </c:strCache>
            </c:strRef>
          </c:tx>
          <c:spPr>
            <a:ln w="31750">
              <a:solidFill>
                <a:schemeClr val="tx1">
                  <a:lumMod val="50000"/>
                  <a:lumOff val="50000"/>
                </a:schemeClr>
              </a:solidFill>
              <a:prstDash val="dash"/>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'201.9_Solution'!$N$29:$N$49</c:f>
              <c:numCache>
                <c:formatCode>0.0000</c:formatCode>
                <c:ptCount val="21"/>
                <c:pt idx="0" formatCode="General">
                  <c:v>0</c:v>
                </c:pt>
                <c:pt idx="1">
                  <c:v>0</c:v>
                </c:pt>
                <c:pt idx="2">
                  <c:v>2.9999999999999997E-4</c:v>
                </c:pt>
                <c:pt idx="3">
                  <c:v>1.4E-3</c:v>
                </c:pt>
                <c:pt idx="4">
                  <c:v>4.0000000000000001E-3</c:v>
                </c:pt>
                <c:pt idx="5">
                  <c:v>8.6E-3</c:v>
                </c:pt>
                <c:pt idx="6">
                  <c:v>1.43E-2</c:v>
                </c:pt>
                <c:pt idx="7">
                  <c:v>1.9E-2</c:v>
                </c:pt>
                <c:pt idx="8">
                  <c:v>2.12E-2</c:v>
                </c:pt>
                <c:pt idx="9">
                  <c:v>2.0400000000000001E-2</c:v>
                </c:pt>
                <c:pt idx="10">
                  <c:v>1.72E-2</c:v>
                </c:pt>
                <c:pt idx="11">
                  <c:v>1.2699999999999999E-2</c:v>
                </c:pt>
                <c:pt idx="12">
                  <c:v>8.0000000000000002E-3</c:v>
                </c:pt>
                <c:pt idx="13">
                  <c:v>4.1000000000000003E-3</c:v>
                </c:pt>
                <c:pt idx="14">
                  <c:v>1.8E-3</c:v>
                </c:pt>
                <c:pt idx="15">
                  <c:v>6.9999999999999999E-4</c:v>
                </c:pt>
                <c:pt idx="16">
                  <c:v>2.0000000000000001E-4</c:v>
                </c:pt>
                <c:pt idx="17" formatCode="General">
                  <c:v>1E-4</c:v>
                </c:pt>
                <c:pt idx="18" formatCode="General">
                  <c:v>0</c:v>
                </c:pt>
              </c:numCache>
            </c:numRef>
          </c:val>
          <c:smooth val="0"/>
          <c:extLst>
            <c:ext xmlns:c16="http://schemas.microsoft.com/office/drawing/2014/chart" uri="{C3380CC4-5D6E-409C-BE32-E72D297353CC}">
              <c16:uniqueId val="{00000003-21B7-4CB5-B260-51E3F84C4D85}"/>
            </c:ext>
          </c:extLst>
        </c:ser>
        <c:ser>
          <c:idx val="0"/>
          <c:order val="3"/>
          <c:tx>
            <c:strRef>
              <c:f>'201.9_Solution'!$O$28</c:f>
              <c:strCache>
                <c:ptCount val="1"/>
                <c:pt idx="0">
                  <c:v> 25k-50k</c:v>
                </c:pt>
              </c:strCache>
            </c:strRef>
          </c:tx>
          <c:spPr>
            <a:ln w="28575">
              <a:solidFill>
                <a:srgbClr val="00B050"/>
              </a:solidFill>
              <a:prstDash val="sysDash"/>
            </a:ln>
          </c:spPr>
          <c:marker>
            <c:symbol val="none"/>
          </c:marker>
          <c:cat>
            <c:numRef>
              <c:f>'201.9_Solution'!$K$29:$K$49</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'201.9_Solution'!$O$29:$O$49</c:f>
              <c:numCache>
                <c:formatCode>General</c:formatCode>
                <c:ptCount val="21"/>
                <c:pt idx="2">
                  <c:v>0</c:v>
                </c:pt>
                <c:pt idx="3" formatCode="0.0000">
                  <c:v>1E-4</c:v>
                </c:pt>
                <c:pt idx="4" formatCode="0.0000">
                  <c:v>4.0000000000000002E-4</c:v>
                </c:pt>
                <c:pt idx="5" formatCode="0.0000">
                  <c:v>1.1000000000000001E-3</c:v>
                </c:pt>
                <c:pt idx="6" formatCode="0.0000">
                  <c:v>2.5000000000000001E-3</c:v>
                </c:pt>
                <c:pt idx="7" formatCode="0.0000">
                  <c:v>4.5999999999999999E-3</c:v>
                </c:pt>
                <c:pt idx="8" formatCode="0.0000">
                  <c:v>7.1999999999999998E-3</c:v>
                </c:pt>
                <c:pt idx="9" formatCode="0.0000">
                  <c:v>9.5999999999999992E-3</c:v>
                </c:pt>
                <c:pt idx="10" formatCode="0.0000">
                  <c:v>1.1299999999999999E-2</c:v>
                </c:pt>
                <c:pt idx="11" formatCode="0.0000">
                  <c:v>1.18E-2</c:v>
                </c:pt>
                <c:pt idx="12" formatCode="0.0000">
                  <c:v>1.09E-2</c:v>
                </c:pt>
                <c:pt idx="13" formatCode="0.0000">
                  <c:v>8.8000000000000005E-3</c:v>
                </c:pt>
                <c:pt idx="14" formatCode="0.0000">
                  <c:v>6.4999999999999997E-3</c:v>
                </c:pt>
                <c:pt idx="15" formatCode="0.0000">
                  <c:v>4.3E-3</c:v>
                </c:pt>
                <c:pt idx="16" formatCode="0.0000">
                  <c:v>2.3999999999999998E-3</c:v>
                </c:pt>
                <c:pt idx="17">
                  <c:v>1.1999999999999999E-3</c:v>
                </c:pt>
                <c:pt idx="18">
                  <c:v>5.0000000000000001E-4</c:v>
                </c:pt>
                <c:pt idx="19">
                  <c:v>2.0000000000000001E-4</c:v>
                </c:pt>
                <c:pt idx="20">
                  <c:v>1E-4</c:v>
                </c:pt>
              </c:numCache>
            </c:numRef>
          </c:val>
          <c:smooth val="0"/>
          <c:extLst>
            <c:ext xmlns:c16="http://schemas.microsoft.com/office/drawing/2014/chart" uri="{C3380CC4-5D6E-409C-BE32-E72D297353CC}">
              <c16:uniqueId val="{00000004-21B7-4CB5-B260-51E3F84C4D85}"/>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alpha val="99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056910947155231"/>
          <c:y val="0.11141521748284137"/>
          <c:w val="0.24821258809184282"/>
          <c:h val="0.310057499497054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1"/>
          <c:order val="0"/>
          <c:tx>
            <c:strRef>
              <c:f>'201.5_Solution'!$R$25</c:f>
              <c:strCache>
                <c:ptCount val="1"/>
                <c:pt idx="0">
                  <c:v> 5–15</c:v>
                </c:pt>
              </c:strCache>
            </c:strRef>
          </c:tx>
          <c:spPr>
            <a:ln w="28575">
              <a:solidFill>
                <a:srgbClr val="5B9BD5"/>
              </a:solidFill>
              <a:prstDash val="solid"/>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'201.5_Solution'!$R$26:$R$36</c:f>
              <c:numCache>
                <c:formatCode>0.000000</c:formatCode>
                <c:ptCount val="11"/>
                <c:pt idx="0">
                  <c:v>2E-3</c:v>
                </c:pt>
                <c:pt idx="1">
                  <c:v>1.2130613194252669E-3</c:v>
                </c:pt>
                <c:pt idx="2">
                  <c:v>7.3575888234288472E-4</c:v>
                </c:pt>
                <c:pt idx="3">
                  <c:v>4.4626032029685965E-4</c:v>
                </c:pt>
                <c:pt idx="4">
                  <c:v>2.7067056647322541E-4</c:v>
                </c:pt>
                <c:pt idx="5">
                  <c:v>1.6416999724779761E-4</c:v>
                </c:pt>
                <c:pt idx="6">
                  <c:v>9.9574136735727889E-5</c:v>
                </c:pt>
                <c:pt idx="7">
                  <c:v>6.0394766844637003E-5</c:v>
                </c:pt>
                <c:pt idx="8">
                  <c:v>3.6631277777468361E-5</c:v>
                </c:pt>
                <c:pt idx="9">
                  <c:v>2.2217993076484613E-5</c:v>
                </c:pt>
                <c:pt idx="10">
                  <c:v>1.3475893998170935E-5</c:v>
                </c:pt>
              </c:numCache>
            </c:numRef>
          </c:val>
          <c:smooth val="0"/>
          <c:extLst>
            <c:ext xmlns:c16="http://schemas.microsoft.com/office/drawing/2014/chart" uri="{C3380CC4-5D6E-409C-BE32-E72D297353CC}">
              <c16:uniqueId val="{00000000-C50B-490B-B647-7D51C4078CFE}"/>
            </c:ext>
          </c:extLst>
        </c:ser>
        <c:ser>
          <c:idx val="12"/>
          <c:order val="1"/>
          <c:tx>
            <c:strRef>
              <c:f>'201.5_Solution'!$S$25</c:f>
              <c:strCache>
                <c:ptCount val="1"/>
                <c:pt idx="0">
                  <c:v> 16–30</c:v>
                </c:pt>
              </c:strCache>
            </c:strRef>
          </c:tx>
          <c:spPr>
            <a:ln w="50800" cap="rnd">
              <a:solidFill>
                <a:srgbClr val="ED7D31"/>
              </a:solidFill>
              <a:prstDash val="sysDot"/>
              <a:round/>
            </a:ln>
            <a:effectLst/>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'201.5_Solution'!$S$26:$S$36</c:f>
              <c:numCache>
                <c:formatCode>0.000000</c:formatCode>
                <c:ptCount val="11"/>
                <c:pt idx="0">
                  <c:v>1.8E-3</c:v>
                </c:pt>
                <c:pt idx="1">
                  <c:v>1.147730672919192E-3</c:v>
                </c:pt>
                <c:pt idx="2">
                  <c:v>7.318253875330784E-4</c:v>
                </c:pt>
                <c:pt idx="3">
                  <c:v>4.6663246916260479E-4</c:v>
                </c:pt>
                <c:pt idx="4">
                  <c:v>2.9753799879885575E-4</c:v>
                </c:pt>
                <c:pt idx="5">
                  <c:v>1.897186042113558E-4</c:v>
                </c:pt>
                <c:pt idx="6">
                  <c:v>1.2096992293154961E-4</c:v>
                </c:pt>
                <c:pt idx="7">
                  <c:v>7.7133828360672328E-5</c:v>
                </c:pt>
                <c:pt idx="8">
                  <c:v>4.9182700405126602E-5</c:v>
                </c:pt>
                <c:pt idx="9">
                  <c:v>3.1360274351088327E-5</c:v>
                </c:pt>
                <c:pt idx="10">
                  <c:v>1.9996193768836151E-5</c:v>
                </c:pt>
              </c:numCache>
            </c:numRef>
          </c:val>
          <c:smooth val="0"/>
          <c:extLst>
            <c:ext xmlns:c16="http://schemas.microsoft.com/office/drawing/2014/chart" uri="{C3380CC4-5D6E-409C-BE32-E72D297353CC}">
              <c16:uniqueId val="{00000001-C50B-490B-B647-7D51C4078CFE}"/>
            </c:ext>
          </c:extLst>
        </c:ser>
        <c:ser>
          <c:idx val="0"/>
          <c:order val="2"/>
          <c:tx>
            <c:strRef>
              <c:f>'201.5_Solution'!$T$25</c:f>
              <c:strCache>
                <c:ptCount val="1"/>
                <c:pt idx="0">
                  <c:v> 31–50</c:v>
                </c:pt>
              </c:strCache>
            </c:strRef>
          </c:tx>
          <c:spPr>
            <a:ln w="31750">
              <a:solidFill>
                <a:schemeClr val="tx1">
                  <a:lumMod val="50000"/>
                  <a:lumOff val="50000"/>
                </a:schemeClr>
              </a:solidFill>
              <a:prstDash val="dash"/>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'201.5_Solution'!$T$26:$T$36</c:f>
              <c:numCache>
                <c:formatCode>0.000000</c:formatCode>
                <c:ptCount val="11"/>
                <c:pt idx="0">
                  <c:v>1.6000000000000001E-3</c:v>
                </c:pt>
                <c:pt idx="1">
                  <c:v>1.072512073657023E-3</c:v>
                </c:pt>
                <c:pt idx="2">
                  <c:v>7.1892634258755451E-4</c:v>
                </c:pt>
                <c:pt idx="3">
                  <c:v>4.8191073905952343E-4</c:v>
                </c:pt>
                <c:pt idx="4">
                  <c:v>3.2303442879144862E-4</c:v>
                </c:pt>
                <c:pt idx="5">
                  <c:v>2.1653645317858033E-4</c:v>
                </c:pt>
                <c:pt idx="6">
                  <c:v>1.4514872526306003E-4</c:v>
                </c:pt>
                <c:pt idx="7">
                  <c:v>9.7296100200348722E-5</c:v>
                </c:pt>
                <c:pt idx="8">
                  <c:v>6.5219526365385943E-5</c:v>
                </c:pt>
                <c:pt idx="9">
                  <c:v>4.3717955915668096E-5</c:v>
                </c:pt>
                <c:pt idx="10">
                  <c:v>2.9305022221974686E-5</c:v>
                </c:pt>
              </c:numCache>
            </c:numRef>
          </c:val>
          <c:smooth val="0"/>
          <c:extLst>
            <c:ext xmlns:c16="http://schemas.microsoft.com/office/drawing/2014/chart" uri="{C3380CC4-5D6E-409C-BE32-E72D297353CC}">
              <c16:uniqueId val="{00000002-C50B-490B-B647-7D51C4078CFE}"/>
            </c:ext>
          </c:extLst>
        </c:ser>
        <c:ser>
          <c:idx val="1"/>
          <c:order val="3"/>
          <c:tx>
            <c:strRef>
              <c:f>'201.5_Solution'!$U$25</c:f>
              <c:strCache>
                <c:ptCount val="1"/>
                <c:pt idx="0">
                  <c:v> 51–80</c:v>
                </c:pt>
              </c:strCache>
            </c:strRef>
          </c:tx>
          <c:spPr>
            <a:ln w="28575">
              <a:solidFill>
                <a:srgbClr val="00B050"/>
              </a:solidFill>
              <a:prstDash val="sysDash"/>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'201.5_Solution'!$U$26:$U$36</c:f>
              <c:numCache>
                <c:formatCode>0.000000</c:formatCode>
                <c:ptCount val="11"/>
                <c:pt idx="0">
                  <c:v>1.4E-3</c:v>
                </c:pt>
                <c:pt idx="1">
                  <c:v>9.8656332560619888E-4</c:v>
                </c:pt>
                <c:pt idx="2">
                  <c:v>6.9521942530797337E-4</c:v>
                </c:pt>
                <c:pt idx="3">
                  <c:v>4.8991284875561745E-4</c:v>
                </c:pt>
                <c:pt idx="4">
                  <c:v>3.4523574951824906E-4</c:v>
                </c:pt>
                <c:pt idx="5">
                  <c:v>2.4328352083062319E-4</c:v>
                </c:pt>
                <c:pt idx="6">
                  <c:v>1.7143899955417467E-4</c:v>
                </c:pt>
                <c:pt idx="7">
                  <c:v>1.2081102109911869E-4</c:v>
                </c:pt>
                <c:pt idx="8">
                  <c:v>8.5134087675305155E-5</c:v>
                </c:pt>
                <c:pt idx="9">
                  <c:v>5.9992977613856259E-5</c:v>
                </c:pt>
                <c:pt idx="10">
                  <c:v>4.2276336791245899E-5</c:v>
                </c:pt>
              </c:numCache>
            </c:numRef>
          </c:val>
          <c:smooth val="0"/>
          <c:extLst>
            <c:ext xmlns:c16="http://schemas.microsoft.com/office/drawing/2014/chart" uri="{C3380CC4-5D6E-409C-BE32-E72D297353CC}">
              <c16:uniqueId val="{00000003-C50B-490B-B647-7D51C4078CFE}"/>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2"/>
        <c:tickMarkSkip val="4"/>
        <c:noMultiLvlLbl val="0"/>
      </c:catAx>
      <c:valAx>
        <c:axId val="976450511"/>
        <c:scaling>
          <c:orientation val="minMax"/>
          <c:max val="2.2000000000000006E-3"/>
          <c:min val="0"/>
        </c:scaling>
        <c:delete val="0"/>
        <c:axPos val="l"/>
        <c:majorGridlines>
          <c:spPr>
            <a:ln w="9525" cap="flat" cmpd="sng" algn="ctr">
              <a:no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2E-4"/>
      </c:valAx>
    </c:plotArea>
    <c:legend>
      <c:legendPos val="tr"/>
      <c:layout>
        <c:manualLayout>
          <c:xMode val="edge"/>
          <c:yMode val="edge"/>
          <c:x val="0.75798871597743211"/>
          <c:y val="9.4840665168879096E-2"/>
          <c:w val="0.22232624465248932"/>
          <c:h val="0.35526964088166668"/>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'201.9_Solution'!$R$28</c:f>
              <c:strCache>
                <c:ptCount val="1"/>
                <c:pt idx="0">
                  <c:v> 1k–5k</c:v>
                </c:pt>
              </c:strCache>
            </c:strRef>
          </c:tx>
          <c:spPr>
            <a:ln w="28575">
              <a:solidFill>
                <a:srgbClr val="5B9BD5"/>
              </a:solidFill>
              <a:prstDash val="solid"/>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'201.9_Solution'!$R$29:$R$33</c:f>
              <c:numCache>
                <c:formatCode>0.0000</c:formatCode>
                <c:ptCount val="5"/>
                <c:pt idx="0">
                  <c:v>1.2E-2</c:v>
                </c:pt>
                <c:pt idx="1">
                  <c:v>8.6E-3</c:v>
                </c:pt>
                <c:pt idx="2">
                  <c:v>6.1999999999999998E-3</c:v>
                </c:pt>
                <c:pt idx="3">
                  <c:v>4.4000000000000003E-3</c:v>
                </c:pt>
                <c:pt idx="4">
                  <c:v>3.0999999999999999E-3</c:v>
                </c:pt>
              </c:numCache>
            </c:numRef>
          </c:val>
          <c:smooth val="0"/>
          <c:extLst>
            <c:ext xmlns:c16="http://schemas.microsoft.com/office/drawing/2014/chart" uri="{C3380CC4-5D6E-409C-BE32-E72D297353CC}">
              <c16:uniqueId val="{00000001-E275-4887-9575-B29CA3DBB2A7}"/>
            </c:ext>
          </c:extLst>
        </c:ser>
        <c:ser>
          <c:idx val="3"/>
          <c:order val="1"/>
          <c:tx>
            <c:strRef>
              <c:f>'201.9_Solution'!$S$28</c:f>
              <c:strCache>
                <c:ptCount val="1"/>
                <c:pt idx="0">
                  <c:v> 5k-10k</c:v>
                </c:pt>
              </c:strCache>
            </c:strRef>
          </c:tx>
          <c:spPr>
            <a:ln w="50800">
              <a:solidFill>
                <a:srgbClr val="ED7D31"/>
              </a:solidFill>
              <a:prstDash val="sysDot"/>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'201.9_Solution'!$S$29:$S$33</c:f>
              <c:numCache>
                <c:formatCode>0.0000</c:formatCode>
                <c:ptCount val="5"/>
                <c:pt idx="0">
                  <c:v>0.01</c:v>
                </c:pt>
                <c:pt idx="1">
                  <c:v>6.1000000000000004E-3</c:v>
                </c:pt>
                <c:pt idx="2">
                  <c:v>3.7000000000000002E-3</c:v>
                </c:pt>
                <c:pt idx="3">
                  <c:v>2.2000000000000001E-3</c:v>
                </c:pt>
                <c:pt idx="4">
                  <c:v>1.2999999999999999E-3</c:v>
                </c:pt>
              </c:numCache>
            </c:numRef>
          </c:val>
          <c:smooth val="0"/>
          <c:extLst>
            <c:ext xmlns:c16="http://schemas.microsoft.com/office/drawing/2014/chart" uri="{C3380CC4-5D6E-409C-BE32-E72D297353CC}">
              <c16:uniqueId val="{00000002-E275-4887-9575-B29CA3DBB2A7}"/>
            </c:ext>
          </c:extLst>
        </c:ser>
        <c:ser>
          <c:idx val="4"/>
          <c:order val="2"/>
          <c:tx>
            <c:strRef>
              <c:f>'201.9_Solution'!$T$28</c:f>
              <c:strCache>
                <c:ptCount val="1"/>
                <c:pt idx="0">
                  <c:v> 10k-25k</c:v>
                </c:pt>
              </c:strCache>
            </c:strRef>
          </c:tx>
          <c:spPr>
            <a:ln w="31750">
              <a:solidFill>
                <a:schemeClr val="tx1">
                  <a:lumMod val="50000"/>
                  <a:lumOff val="50000"/>
                </a:schemeClr>
              </a:solidFill>
              <a:prstDash val="dash"/>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'201.9_Solution'!$T$29:$T$33</c:f>
              <c:numCache>
                <c:formatCode>0.0000</c:formatCode>
                <c:ptCount val="5"/>
                <c:pt idx="0">
                  <c:v>8.0000000000000002E-3</c:v>
                </c:pt>
                <c:pt idx="1">
                  <c:v>4.0000000000000001E-3</c:v>
                </c:pt>
                <c:pt idx="2">
                  <c:v>1.9E-3</c:v>
                </c:pt>
                <c:pt idx="3">
                  <c:v>8.9999999999999998E-4</c:v>
                </c:pt>
                <c:pt idx="4">
                  <c:v>4.0000000000000002E-4</c:v>
                </c:pt>
              </c:numCache>
            </c:numRef>
          </c:val>
          <c:smooth val="0"/>
          <c:extLst>
            <c:ext xmlns:c16="http://schemas.microsoft.com/office/drawing/2014/chart" uri="{C3380CC4-5D6E-409C-BE32-E72D297353CC}">
              <c16:uniqueId val="{00000003-E275-4887-9575-B29CA3DBB2A7}"/>
            </c:ext>
          </c:extLst>
        </c:ser>
        <c:ser>
          <c:idx val="0"/>
          <c:order val="3"/>
          <c:tx>
            <c:strRef>
              <c:f>'201.9_Solution'!$U$28</c:f>
              <c:strCache>
                <c:ptCount val="1"/>
                <c:pt idx="0">
                  <c:v> 25k-50k</c:v>
                </c:pt>
              </c:strCache>
            </c:strRef>
          </c:tx>
          <c:spPr>
            <a:ln w="28575">
              <a:solidFill>
                <a:srgbClr val="00B050"/>
              </a:solidFill>
              <a:prstDash val="sysDash"/>
            </a:ln>
          </c:spPr>
          <c:marker>
            <c:symbol val="none"/>
          </c:marker>
          <c:cat>
            <c:numRef>
              <c:f>'201.9_Solution'!$Q$29:$Q$33</c:f>
              <c:numCache>
                <c:formatCode>General</c:formatCode>
                <c:ptCount val="5"/>
                <c:pt idx="0">
                  <c:v>0</c:v>
                </c:pt>
                <c:pt idx="1">
                  <c:v>250</c:v>
                </c:pt>
                <c:pt idx="2">
                  <c:v>500</c:v>
                </c:pt>
                <c:pt idx="3">
                  <c:v>750</c:v>
                </c:pt>
                <c:pt idx="4">
                  <c:v>1000</c:v>
                </c:pt>
              </c:numCache>
            </c:numRef>
          </c:cat>
          <c:val>
            <c:numRef>
              <c:f>'201.9_Solution'!$U$29:$U$33</c:f>
              <c:numCache>
                <c:formatCode>0.0000</c:formatCode>
                <c:ptCount val="5"/>
                <c:pt idx="0">
                  <c:v>6.0000000000000001E-3</c:v>
                </c:pt>
                <c:pt idx="1">
                  <c:v>2.5999999999999999E-3</c:v>
                </c:pt>
                <c:pt idx="2">
                  <c:v>1.1000000000000001E-3</c:v>
                </c:pt>
                <c:pt idx="3">
                  <c:v>5.0000000000000001E-4</c:v>
                </c:pt>
                <c:pt idx="4">
                  <c:v>2.0000000000000001E-4</c:v>
                </c:pt>
              </c:numCache>
            </c:numRef>
          </c:val>
          <c:smooth val="0"/>
          <c:extLst>
            <c:ext xmlns:c16="http://schemas.microsoft.com/office/drawing/2014/chart" uri="{C3380CC4-5D6E-409C-BE32-E72D297353CC}">
              <c16:uniqueId val="{00000004-E275-4887-9575-B29CA3DBB2A7}"/>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1.8000000000000002E-2"/>
          <c:min val="0"/>
        </c:scaling>
        <c:delete val="0"/>
        <c:axPos val="l"/>
        <c:majorGridlines>
          <c:spPr>
            <a:ln w="9525" cap="flat" cmpd="sng" algn="ctr">
              <a:no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E-3"/>
      </c:valAx>
    </c:plotArea>
    <c:legend>
      <c:legendPos val="tr"/>
      <c:layout>
        <c:manualLayout>
          <c:xMode val="edge"/>
          <c:yMode val="edge"/>
          <c:x val="0.7448653563973795"/>
          <c:y val="9.4840665168879096E-2"/>
          <c:w val="0.24821258809184282"/>
          <c:h val="0.45860176568837979"/>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8"/>
          <c:order val="0"/>
          <c:tx>
            <c:strRef>
              <c:f>'201.5_Solution'!$L$25</c:f>
              <c:strCache>
                <c:ptCount val="1"/>
                <c:pt idx="0">
                  <c:v> 5–15</c:v>
                </c:pt>
              </c:strCache>
            </c:strRef>
          </c:tx>
          <c:spPr>
            <a:ln w="28575">
              <a:solidFill>
                <a:srgbClr val="5B9BD5"/>
              </a:solidFill>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'201.5_Solution'!$L$26:$L$33</c:f>
              <c:numCache>
                <c:formatCode>#,##0.00_);\(#,##0.00\)</c:formatCode>
                <c:ptCount val="8"/>
                <c:pt idx="0">
                  <c:v>0.22</c:v>
                </c:pt>
                <c:pt idx="1">
                  <c:v>0.3</c:v>
                </c:pt>
                <c:pt idx="2">
                  <c:v>0.22</c:v>
                </c:pt>
                <c:pt idx="3">
                  <c:v>0.15</c:v>
                </c:pt>
                <c:pt idx="4">
                  <c:v>7.0000000000000007E-2</c:v>
                </c:pt>
                <c:pt idx="5">
                  <c:v>0.03</c:v>
                </c:pt>
                <c:pt idx="6">
                  <c:v>0.01</c:v>
                </c:pt>
                <c:pt idx="7">
                  <c:v>1E-3</c:v>
                </c:pt>
              </c:numCache>
            </c:numRef>
          </c:val>
          <c:smooth val="0"/>
          <c:extLst>
            <c:ext xmlns:c16="http://schemas.microsoft.com/office/drawing/2014/chart" uri="{C3380CC4-5D6E-409C-BE32-E72D297353CC}">
              <c16:uniqueId val="{00000021-51FA-46B3-B726-56C0D180205C}"/>
            </c:ext>
          </c:extLst>
        </c:ser>
        <c:ser>
          <c:idx val="9"/>
          <c:order val="1"/>
          <c:tx>
            <c:strRef>
              <c:f>'201.5_Solution'!$M$25</c:f>
              <c:strCache>
                <c:ptCount val="1"/>
                <c:pt idx="0">
                  <c:v> 16–30</c:v>
                </c:pt>
              </c:strCache>
            </c:strRef>
          </c:tx>
          <c:spPr>
            <a:ln w="50800">
              <a:solidFill>
                <a:srgbClr val="ED7D31"/>
              </a:solidFill>
              <a:prstDash val="sysDot"/>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'201.5_Solution'!$M$26:$M$33</c:f>
              <c:numCache>
                <c:formatCode>#,##0.00_);\(#,##0.00\)</c:formatCode>
                <c:ptCount val="8"/>
                <c:pt idx="0">
                  <c:v>0.1</c:v>
                </c:pt>
                <c:pt idx="1">
                  <c:v>0.18</c:v>
                </c:pt>
                <c:pt idx="2">
                  <c:v>0.24399999999999999</c:v>
                </c:pt>
                <c:pt idx="3">
                  <c:v>0.215</c:v>
                </c:pt>
                <c:pt idx="4">
                  <c:v>0.13</c:v>
                </c:pt>
                <c:pt idx="5">
                  <c:v>0.06</c:v>
                </c:pt>
                <c:pt idx="6">
                  <c:v>1.4999999999999999E-2</c:v>
                </c:pt>
                <c:pt idx="7">
                  <c:v>5.0000000000000001E-3</c:v>
                </c:pt>
              </c:numCache>
            </c:numRef>
          </c:val>
          <c:smooth val="0"/>
          <c:extLst>
            <c:ext xmlns:c16="http://schemas.microsoft.com/office/drawing/2014/chart" uri="{C3380CC4-5D6E-409C-BE32-E72D297353CC}">
              <c16:uniqueId val="{00000022-51FA-46B3-B726-56C0D180205C}"/>
            </c:ext>
          </c:extLst>
        </c:ser>
        <c:ser>
          <c:idx val="10"/>
          <c:order val="2"/>
          <c:tx>
            <c:strRef>
              <c:f>'201.5_Solution'!$N$25</c:f>
              <c:strCache>
                <c:ptCount val="1"/>
                <c:pt idx="0">
                  <c:v> 31–50</c:v>
                </c:pt>
              </c:strCache>
            </c:strRef>
          </c:tx>
          <c:spPr>
            <a:ln w="31750">
              <a:solidFill>
                <a:schemeClr val="tx1">
                  <a:lumMod val="50000"/>
                  <a:lumOff val="50000"/>
                </a:schemeClr>
              </a:solidFill>
              <a:prstDash val="dash"/>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'201.5_Solution'!$N$26:$N$33</c:f>
              <c:numCache>
                <c:formatCode>#,##0.00_);\(#,##0.00\)</c:formatCode>
                <c:ptCount val="8"/>
                <c:pt idx="0">
                  <c:v>0.05</c:v>
                </c:pt>
                <c:pt idx="1">
                  <c:v>0.12</c:v>
                </c:pt>
                <c:pt idx="2">
                  <c:v>0.18</c:v>
                </c:pt>
                <c:pt idx="3">
                  <c:v>0.215</c:v>
                </c:pt>
                <c:pt idx="4">
                  <c:v>0.16</c:v>
                </c:pt>
                <c:pt idx="5">
                  <c:v>0.1</c:v>
                </c:pt>
                <c:pt idx="6">
                  <c:v>0.04</c:v>
                </c:pt>
                <c:pt idx="7">
                  <c:v>0.01</c:v>
                </c:pt>
              </c:numCache>
            </c:numRef>
          </c:val>
          <c:smooth val="0"/>
          <c:extLst>
            <c:ext xmlns:c16="http://schemas.microsoft.com/office/drawing/2014/chart" uri="{C3380CC4-5D6E-409C-BE32-E72D297353CC}">
              <c16:uniqueId val="{00000023-51FA-46B3-B726-56C0D180205C}"/>
            </c:ext>
          </c:extLst>
        </c:ser>
        <c:ser>
          <c:idx val="11"/>
          <c:order val="3"/>
          <c:tx>
            <c:strRef>
              <c:f>'201.5_Solution'!$O$25</c:f>
              <c:strCache>
                <c:ptCount val="1"/>
                <c:pt idx="0">
                  <c:v> 51–80</c:v>
                </c:pt>
              </c:strCache>
            </c:strRef>
          </c:tx>
          <c:spPr>
            <a:ln w="28575">
              <a:solidFill>
                <a:srgbClr val="00B050"/>
              </a:solidFill>
              <a:prstDash val="sysDash"/>
            </a:ln>
          </c:spPr>
          <c:marker>
            <c:symbol val="none"/>
          </c:marker>
          <c:cat>
            <c:strRef>
              <c:f>'201.5_Solution'!$K$26:$K$33</c:f>
              <c:strCache>
                <c:ptCount val="8"/>
                <c:pt idx="0">
                  <c:v>0</c:v>
                </c:pt>
                <c:pt idx="1">
                  <c:v>1</c:v>
                </c:pt>
                <c:pt idx="2">
                  <c:v>2</c:v>
                </c:pt>
                <c:pt idx="3">
                  <c:v>3</c:v>
                </c:pt>
                <c:pt idx="4">
                  <c:v>4</c:v>
                </c:pt>
                <c:pt idx="5">
                  <c:v>5</c:v>
                </c:pt>
                <c:pt idx="6">
                  <c:v>6</c:v>
                </c:pt>
                <c:pt idx="7">
                  <c:v>7+</c:v>
                </c:pt>
              </c:strCache>
            </c:strRef>
          </c:cat>
          <c:val>
            <c:numRef>
              <c:f>'201.5_Solution'!$O$26:$O$33</c:f>
              <c:numCache>
                <c:formatCode>#,##0.00_);\(#,##0.00\)</c:formatCode>
                <c:ptCount val="8"/>
                <c:pt idx="0">
                  <c:v>0.02</c:v>
                </c:pt>
                <c:pt idx="1">
                  <c:v>0.06</c:v>
                </c:pt>
                <c:pt idx="2">
                  <c:v>0.15</c:v>
                </c:pt>
                <c:pt idx="3">
                  <c:v>0.18</c:v>
                </c:pt>
                <c:pt idx="4">
                  <c:v>0.19</c:v>
                </c:pt>
                <c:pt idx="5">
                  <c:v>0.11</c:v>
                </c:pt>
                <c:pt idx="6">
                  <c:v>0.05</c:v>
                </c:pt>
                <c:pt idx="7">
                  <c:v>0.02</c:v>
                </c:pt>
              </c:numCache>
            </c:numRef>
          </c:val>
          <c:smooth val="0"/>
          <c:extLst>
            <c:ext xmlns:c16="http://schemas.microsoft.com/office/drawing/2014/chart" uri="{C3380CC4-5D6E-409C-BE32-E72D297353CC}">
              <c16:uniqueId val="{00000024-51FA-46B3-B726-56C0D180205C}"/>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a:t>
                </a:r>
              </a:p>
            </c:rich>
          </c:tx>
          <c:layout>
            <c:manualLayout>
              <c:xMode val="edge"/>
              <c:yMode val="edge"/>
              <c:x val="0.31804332775332217"/>
              <c:y val="0.85232698476792979"/>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noMultiLvlLbl val="0"/>
      </c:catAx>
      <c:valAx>
        <c:axId val="976450511"/>
        <c:scaling>
          <c:orientation val="minMax"/>
          <c:max val="0.4"/>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0.00_);\(#,##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0.1"/>
      </c:valAx>
    </c:plotArea>
    <c:legend>
      <c:legendPos val="tr"/>
      <c:layout>
        <c:manualLayout>
          <c:xMode val="edge"/>
          <c:yMode val="edge"/>
          <c:x val="0.75383987434641531"/>
          <c:y val="0.10547344683518838"/>
          <c:w val="0.24616012565358458"/>
          <c:h val="0.31443120891939791"/>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1"/>
          <c:order val="0"/>
          <c:tx>
            <c:strRef>
              <c:f>'201.5_Solution'!$R$25</c:f>
              <c:strCache>
                <c:ptCount val="1"/>
                <c:pt idx="0">
                  <c:v> 5–15</c:v>
                </c:pt>
              </c:strCache>
            </c:strRef>
          </c:tx>
          <c:spPr>
            <a:ln w="28575">
              <a:solidFill>
                <a:srgbClr val="5B9BD5"/>
              </a:solidFill>
              <a:prstDash val="solid"/>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'201.5_Solution'!$R$26:$R$36</c:f>
              <c:numCache>
                <c:formatCode>0.000000</c:formatCode>
                <c:ptCount val="11"/>
                <c:pt idx="0">
                  <c:v>2E-3</c:v>
                </c:pt>
                <c:pt idx="1">
                  <c:v>1.2130613194252669E-3</c:v>
                </c:pt>
                <c:pt idx="2">
                  <c:v>7.3575888234288472E-4</c:v>
                </c:pt>
                <c:pt idx="3">
                  <c:v>4.4626032029685965E-4</c:v>
                </c:pt>
                <c:pt idx="4">
                  <c:v>2.7067056647322541E-4</c:v>
                </c:pt>
                <c:pt idx="5">
                  <c:v>1.6416999724779761E-4</c:v>
                </c:pt>
                <c:pt idx="6">
                  <c:v>9.9574136735727889E-5</c:v>
                </c:pt>
                <c:pt idx="7">
                  <c:v>6.0394766844637003E-5</c:v>
                </c:pt>
                <c:pt idx="8">
                  <c:v>3.6631277777468361E-5</c:v>
                </c:pt>
                <c:pt idx="9">
                  <c:v>2.2217993076484613E-5</c:v>
                </c:pt>
                <c:pt idx="10">
                  <c:v>1.3475893998170935E-5</c:v>
                </c:pt>
              </c:numCache>
            </c:numRef>
          </c:val>
          <c:smooth val="0"/>
          <c:extLst>
            <c:ext xmlns:c16="http://schemas.microsoft.com/office/drawing/2014/chart" uri="{C3380CC4-5D6E-409C-BE32-E72D297353CC}">
              <c16:uniqueId val="{00000000-9767-4F02-A65F-7BA62A3C314E}"/>
            </c:ext>
          </c:extLst>
        </c:ser>
        <c:ser>
          <c:idx val="12"/>
          <c:order val="1"/>
          <c:tx>
            <c:strRef>
              <c:f>'201.5_Solution'!$S$25</c:f>
              <c:strCache>
                <c:ptCount val="1"/>
                <c:pt idx="0">
                  <c:v> 16–30</c:v>
                </c:pt>
              </c:strCache>
            </c:strRef>
          </c:tx>
          <c:spPr>
            <a:ln w="50800" cap="rnd">
              <a:solidFill>
                <a:srgbClr val="ED7D31"/>
              </a:solidFill>
              <a:prstDash val="sysDot"/>
              <a:round/>
            </a:ln>
            <a:effectLst/>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'201.5_Solution'!$S$26:$S$36</c:f>
              <c:numCache>
                <c:formatCode>0.000000</c:formatCode>
                <c:ptCount val="11"/>
                <c:pt idx="0">
                  <c:v>1.8E-3</c:v>
                </c:pt>
                <c:pt idx="1">
                  <c:v>1.147730672919192E-3</c:v>
                </c:pt>
                <c:pt idx="2">
                  <c:v>7.318253875330784E-4</c:v>
                </c:pt>
                <c:pt idx="3">
                  <c:v>4.6663246916260479E-4</c:v>
                </c:pt>
                <c:pt idx="4">
                  <c:v>2.9753799879885575E-4</c:v>
                </c:pt>
                <c:pt idx="5">
                  <c:v>1.897186042113558E-4</c:v>
                </c:pt>
                <c:pt idx="6">
                  <c:v>1.2096992293154961E-4</c:v>
                </c:pt>
                <c:pt idx="7">
                  <c:v>7.7133828360672328E-5</c:v>
                </c:pt>
                <c:pt idx="8">
                  <c:v>4.9182700405126602E-5</c:v>
                </c:pt>
                <c:pt idx="9">
                  <c:v>3.1360274351088327E-5</c:v>
                </c:pt>
                <c:pt idx="10">
                  <c:v>1.9996193768836151E-5</c:v>
                </c:pt>
              </c:numCache>
            </c:numRef>
          </c:val>
          <c:smooth val="0"/>
          <c:extLst>
            <c:ext xmlns:c16="http://schemas.microsoft.com/office/drawing/2014/chart" uri="{C3380CC4-5D6E-409C-BE32-E72D297353CC}">
              <c16:uniqueId val="{00000001-9767-4F02-A65F-7BA62A3C314E}"/>
            </c:ext>
          </c:extLst>
        </c:ser>
        <c:ser>
          <c:idx val="0"/>
          <c:order val="2"/>
          <c:tx>
            <c:strRef>
              <c:f>'201.5_Solution'!$T$25</c:f>
              <c:strCache>
                <c:ptCount val="1"/>
                <c:pt idx="0">
                  <c:v> 31–50</c:v>
                </c:pt>
              </c:strCache>
            </c:strRef>
          </c:tx>
          <c:spPr>
            <a:ln w="31750">
              <a:solidFill>
                <a:schemeClr val="tx1">
                  <a:lumMod val="50000"/>
                  <a:lumOff val="50000"/>
                </a:schemeClr>
              </a:solidFill>
              <a:prstDash val="dash"/>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'201.5_Solution'!$T$26:$T$36</c:f>
              <c:numCache>
                <c:formatCode>0.000000</c:formatCode>
                <c:ptCount val="11"/>
                <c:pt idx="0">
                  <c:v>1.6000000000000001E-3</c:v>
                </c:pt>
                <c:pt idx="1">
                  <c:v>1.072512073657023E-3</c:v>
                </c:pt>
                <c:pt idx="2">
                  <c:v>7.1892634258755451E-4</c:v>
                </c:pt>
                <c:pt idx="3">
                  <c:v>4.8191073905952343E-4</c:v>
                </c:pt>
                <c:pt idx="4">
                  <c:v>3.2303442879144862E-4</c:v>
                </c:pt>
                <c:pt idx="5">
                  <c:v>2.1653645317858033E-4</c:v>
                </c:pt>
                <c:pt idx="6">
                  <c:v>1.4514872526306003E-4</c:v>
                </c:pt>
                <c:pt idx="7">
                  <c:v>9.7296100200348722E-5</c:v>
                </c:pt>
                <c:pt idx="8">
                  <c:v>6.5219526365385943E-5</c:v>
                </c:pt>
                <c:pt idx="9">
                  <c:v>4.3717955915668096E-5</c:v>
                </c:pt>
                <c:pt idx="10">
                  <c:v>2.9305022221974686E-5</c:v>
                </c:pt>
              </c:numCache>
            </c:numRef>
          </c:val>
          <c:smooth val="0"/>
          <c:extLst>
            <c:ext xmlns:c16="http://schemas.microsoft.com/office/drawing/2014/chart" uri="{C3380CC4-5D6E-409C-BE32-E72D297353CC}">
              <c16:uniqueId val="{00000002-9767-4F02-A65F-7BA62A3C314E}"/>
            </c:ext>
          </c:extLst>
        </c:ser>
        <c:ser>
          <c:idx val="1"/>
          <c:order val="3"/>
          <c:tx>
            <c:strRef>
              <c:f>'201.5_Solution'!$U$25</c:f>
              <c:strCache>
                <c:ptCount val="1"/>
                <c:pt idx="0">
                  <c:v> 51–80</c:v>
                </c:pt>
              </c:strCache>
            </c:strRef>
          </c:tx>
          <c:spPr>
            <a:ln w="28575">
              <a:solidFill>
                <a:srgbClr val="00B050"/>
              </a:solidFill>
              <a:prstDash val="sysDash"/>
            </a:ln>
          </c:spPr>
          <c:marker>
            <c:symbol val="none"/>
          </c:marker>
          <c:cat>
            <c:numRef>
              <c:f>'201.5_Solution'!$Q$26:$Q$36</c:f>
              <c:numCache>
                <c:formatCode>#,##0</c:formatCode>
                <c:ptCount val="11"/>
                <c:pt idx="0" formatCode="General">
                  <c:v>0</c:v>
                </c:pt>
                <c:pt idx="1">
                  <c:v>500</c:v>
                </c:pt>
                <c:pt idx="2">
                  <c:v>1000</c:v>
                </c:pt>
                <c:pt idx="3">
                  <c:v>1500</c:v>
                </c:pt>
                <c:pt idx="4">
                  <c:v>2000</c:v>
                </c:pt>
                <c:pt idx="5">
                  <c:v>2500</c:v>
                </c:pt>
                <c:pt idx="6">
                  <c:v>3000</c:v>
                </c:pt>
                <c:pt idx="7">
                  <c:v>3500</c:v>
                </c:pt>
                <c:pt idx="8">
                  <c:v>4000</c:v>
                </c:pt>
                <c:pt idx="9">
                  <c:v>4500</c:v>
                </c:pt>
                <c:pt idx="10">
                  <c:v>5000</c:v>
                </c:pt>
              </c:numCache>
            </c:numRef>
          </c:cat>
          <c:val>
            <c:numRef>
              <c:f>'201.5_Solution'!$U$26:$U$36</c:f>
              <c:numCache>
                <c:formatCode>0.000000</c:formatCode>
                <c:ptCount val="11"/>
                <c:pt idx="0">
                  <c:v>1.4E-3</c:v>
                </c:pt>
                <c:pt idx="1">
                  <c:v>9.8656332560619888E-4</c:v>
                </c:pt>
                <c:pt idx="2">
                  <c:v>6.9521942530797337E-4</c:v>
                </c:pt>
                <c:pt idx="3">
                  <c:v>4.8991284875561745E-4</c:v>
                </c:pt>
                <c:pt idx="4">
                  <c:v>3.4523574951824906E-4</c:v>
                </c:pt>
                <c:pt idx="5">
                  <c:v>2.4328352083062319E-4</c:v>
                </c:pt>
                <c:pt idx="6">
                  <c:v>1.7143899955417467E-4</c:v>
                </c:pt>
                <c:pt idx="7">
                  <c:v>1.2081102109911869E-4</c:v>
                </c:pt>
                <c:pt idx="8">
                  <c:v>8.5134087675305155E-5</c:v>
                </c:pt>
                <c:pt idx="9">
                  <c:v>5.9992977613856259E-5</c:v>
                </c:pt>
                <c:pt idx="10">
                  <c:v>4.2276336791245899E-5</c:v>
                </c:pt>
              </c:numCache>
            </c:numRef>
          </c:val>
          <c:smooth val="0"/>
          <c:extLst>
            <c:ext xmlns:c16="http://schemas.microsoft.com/office/drawing/2014/chart" uri="{C3380CC4-5D6E-409C-BE32-E72D297353CC}">
              <c16:uniqueId val="{00000003-9767-4F02-A65F-7BA62A3C314E}"/>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2"/>
        <c:tickMarkSkip val="4"/>
        <c:noMultiLvlLbl val="0"/>
      </c:catAx>
      <c:valAx>
        <c:axId val="976450511"/>
        <c:scaling>
          <c:orientation val="minMax"/>
          <c:max val="2.2000000000000006E-3"/>
          <c:min val="0"/>
        </c:scaling>
        <c:delete val="0"/>
        <c:axPos val="l"/>
        <c:majorGridlines>
          <c:spPr>
            <a:ln w="9525" cap="flat" cmpd="sng" algn="ctr">
              <a:no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5.0000000000000012E-4"/>
      </c:valAx>
    </c:plotArea>
    <c:legend>
      <c:legendPos val="tr"/>
      <c:layout>
        <c:manualLayout>
          <c:xMode val="edge"/>
          <c:yMode val="edge"/>
          <c:x val="0.75798871597743211"/>
          <c:y val="9.4840665168879096E-2"/>
          <c:w val="0.22232624465248932"/>
          <c:h val="0.35526964088166668"/>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0"/>
          <c:order val="0"/>
          <c:tx>
            <c:strRef>
              <c:f>'201.6_Solution'!$L$28</c:f>
              <c:strCache>
                <c:ptCount val="1"/>
                <c:pt idx="0">
                  <c:v>50-100k</c:v>
                </c:pt>
              </c:strCache>
            </c:strRef>
          </c:tx>
          <c:spPr>
            <a:ln w="28575">
              <a:solidFill>
                <a:srgbClr val="5B9BD5"/>
              </a:solidFill>
              <a:prstDash val="solid"/>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'201.6_Solution'!$L$29:$L$57</c:f>
              <c:numCache>
                <c:formatCode>General</c:formatCode>
                <c:ptCount val="29"/>
                <c:pt idx="1">
                  <c:v>0</c:v>
                </c:pt>
                <c:pt idx="2" formatCode="0.0000">
                  <c:v>1E-4</c:v>
                </c:pt>
                <c:pt idx="3" formatCode="0.0000">
                  <c:v>1.5E-3</c:v>
                </c:pt>
                <c:pt idx="4" formatCode="0.0000">
                  <c:v>9.4000000000000004E-3</c:v>
                </c:pt>
                <c:pt idx="5" formatCode="0.0000">
                  <c:v>1.9699999999999999E-2</c:v>
                </c:pt>
                <c:pt idx="6" formatCode="0.0000">
                  <c:v>1.8499999999999999E-2</c:v>
                </c:pt>
                <c:pt idx="7" formatCode="0.0000">
                  <c:v>9.5999999999999992E-3</c:v>
                </c:pt>
                <c:pt idx="8" formatCode="0.0000">
                  <c:v>3.2000000000000002E-3</c:v>
                </c:pt>
                <c:pt idx="9" formatCode="0.0000">
                  <c:v>6.9999999999999999E-4</c:v>
                </c:pt>
                <c:pt idx="10" formatCode="0.0000">
                  <c:v>1E-4</c:v>
                </c:pt>
                <c:pt idx="11">
                  <c:v>0</c:v>
                </c:pt>
              </c:numCache>
            </c:numRef>
          </c:val>
          <c:smooth val="0"/>
          <c:extLst>
            <c:ext xmlns:c16="http://schemas.microsoft.com/office/drawing/2014/chart" uri="{C3380CC4-5D6E-409C-BE32-E72D297353CC}">
              <c16:uniqueId val="{00000000-926E-474C-9B32-D9DD017BEEF1}"/>
            </c:ext>
          </c:extLst>
        </c:ser>
        <c:ser>
          <c:idx val="11"/>
          <c:order val="1"/>
          <c:tx>
            <c:strRef>
              <c:f>'201.6_Solution'!$M$28</c:f>
              <c:strCache>
                <c:ptCount val="1"/>
                <c:pt idx="0">
                  <c:v>100-200k</c:v>
                </c:pt>
              </c:strCache>
            </c:strRef>
          </c:tx>
          <c:spPr>
            <a:ln w="50800">
              <a:solidFill>
                <a:srgbClr val="ED7D31"/>
              </a:solidFill>
              <a:prstDash val="sysDot"/>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'201.6_Solution'!$M$29:$M$57</c:f>
              <c:numCache>
                <c:formatCode>General</c:formatCode>
                <c:ptCount val="29"/>
                <c:pt idx="3">
                  <c:v>0</c:v>
                </c:pt>
                <c:pt idx="4" formatCode="0.0000">
                  <c:v>2.9999999999999997E-4</c:v>
                </c:pt>
                <c:pt idx="5" formatCode="0.0000">
                  <c:v>3.5000000000000001E-3</c:v>
                </c:pt>
                <c:pt idx="6" formatCode="0.0000">
                  <c:v>1.03E-2</c:v>
                </c:pt>
                <c:pt idx="7" formatCode="0.0000">
                  <c:v>1.6500000000000001E-2</c:v>
                </c:pt>
                <c:pt idx="8" formatCode="0.0000">
                  <c:v>1.83E-2</c:v>
                </c:pt>
                <c:pt idx="9" formatCode="0.0000">
                  <c:v>1.35E-2</c:v>
                </c:pt>
                <c:pt idx="10" formatCode="0.0000">
                  <c:v>6.8999999999999999E-3</c:v>
                </c:pt>
                <c:pt idx="11" formatCode="0.0000">
                  <c:v>2.2000000000000001E-3</c:v>
                </c:pt>
                <c:pt idx="12" formatCode="0.0000">
                  <c:v>5.9999999999999995E-4</c:v>
                </c:pt>
                <c:pt idx="13" formatCode="0.0000">
                  <c:v>1E-4</c:v>
                </c:pt>
                <c:pt idx="14">
                  <c:v>0</c:v>
                </c:pt>
              </c:numCache>
            </c:numRef>
          </c:val>
          <c:smooth val="0"/>
          <c:extLst>
            <c:ext xmlns:c16="http://schemas.microsoft.com/office/drawing/2014/chart" uri="{C3380CC4-5D6E-409C-BE32-E72D297353CC}">
              <c16:uniqueId val="{00000001-926E-474C-9B32-D9DD017BEEF1}"/>
            </c:ext>
          </c:extLst>
        </c:ser>
        <c:ser>
          <c:idx val="0"/>
          <c:order val="2"/>
          <c:tx>
            <c:strRef>
              <c:f>'201.6_Solution'!$N$28</c:f>
              <c:strCache>
                <c:ptCount val="1"/>
                <c:pt idx="0">
                  <c:v>200-500k</c:v>
                </c:pt>
              </c:strCache>
            </c:strRef>
          </c:tx>
          <c:spPr>
            <a:ln w="31750">
              <a:solidFill>
                <a:schemeClr val="tx1">
                  <a:lumMod val="50000"/>
                  <a:lumOff val="50000"/>
                </a:schemeClr>
              </a:solidFill>
              <a:prstDash val="dash"/>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'201.6_Solution'!$N$29:$N$57</c:f>
              <c:numCache>
                <c:formatCode>General</c:formatCode>
                <c:ptCount val="29"/>
                <c:pt idx="4">
                  <c:v>0</c:v>
                </c:pt>
                <c:pt idx="5" formatCode="0.0000">
                  <c:v>1E-4</c:v>
                </c:pt>
                <c:pt idx="6" formatCode="0.0000">
                  <c:v>5.0000000000000001E-4</c:v>
                </c:pt>
                <c:pt idx="7" formatCode="0.0000">
                  <c:v>1.8E-3</c:v>
                </c:pt>
                <c:pt idx="8" formatCode="0.0000">
                  <c:v>4.4999999999999997E-3</c:v>
                </c:pt>
                <c:pt idx="9" formatCode="0.0000">
                  <c:v>8.8000000000000005E-3</c:v>
                </c:pt>
                <c:pt idx="10" formatCode="0.0000">
                  <c:v>1.37E-2</c:v>
                </c:pt>
                <c:pt idx="11" formatCode="0.0000">
                  <c:v>1.77E-2</c:v>
                </c:pt>
                <c:pt idx="12" formatCode="0.0000">
                  <c:v>1.9099999999999999E-2</c:v>
                </c:pt>
                <c:pt idx="13" formatCode="0.0000">
                  <c:v>1.7500000000000002E-2</c:v>
                </c:pt>
                <c:pt idx="14" formatCode="0.0000">
                  <c:v>1.3899999999999999E-2</c:v>
                </c:pt>
                <c:pt idx="15" formatCode="0.0000">
                  <c:v>9.4000000000000004E-3</c:v>
                </c:pt>
                <c:pt idx="16" formatCode="0.0000">
                  <c:v>5.4000000000000003E-3</c:v>
                </c:pt>
                <c:pt idx="17" formatCode="0.0000">
                  <c:v>2.5999999999999999E-3</c:v>
                </c:pt>
                <c:pt idx="18" formatCode="0.0000">
                  <c:v>1E-3</c:v>
                </c:pt>
                <c:pt idx="19" formatCode="0.0000">
                  <c:v>2.9999999999999997E-4</c:v>
                </c:pt>
                <c:pt idx="20" formatCode="0.0000">
                  <c:v>1E-4</c:v>
                </c:pt>
                <c:pt idx="21" formatCode="0.0000">
                  <c:v>0</c:v>
                </c:pt>
              </c:numCache>
            </c:numRef>
          </c:val>
          <c:smooth val="0"/>
          <c:extLst>
            <c:ext xmlns:c16="http://schemas.microsoft.com/office/drawing/2014/chart" uri="{C3380CC4-5D6E-409C-BE32-E72D297353CC}">
              <c16:uniqueId val="{00000002-926E-474C-9B32-D9DD017BEEF1}"/>
            </c:ext>
          </c:extLst>
        </c:ser>
        <c:ser>
          <c:idx val="1"/>
          <c:order val="3"/>
          <c:tx>
            <c:strRef>
              <c:f>'201.6_Solution'!$O$28</c:f>
              <c:strCache>
                <c:ptCount val="1"/>
                <c:pt idx="0">
                  <c:v>500-1M</c:v>
                </c:pt>
              </c:strCache>
            </c:strRef>
          </c:tx>
          <c:spPr>
            <a:ln w="28575">
              <a:solidFill>
                <a:srgbClr val="00B050"/>
              </a:solidFill>
              <a:prstDash val="sysDash"/>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'201.6_Solution'!$O$29:$O$57</c:f>
              <c:numCache>
                <c:formatCode>General</c:formatCode>
                <c:ptCount val="29"/>
                <c:pt idx="7">
                  <c:v>0</c:v>
                </c:pt>
                <c:pt idx="8" formatCode="0.0000">
                  <c:v>1E-4</c:v>
                </c:pt>
                <c:pt idx="9" formatCode="0.0000">
                  <c:v>5.0000000000000001E-4</c:v>
                </c:pt>
                <c:pt idx="10" formatCode="0.0000">
                  <c:v>1.5E-3</c:v>
                </c:pt>
                <c:pt idx="11" formatCode="0.0000">
                  <c:v>3.5000000000000001E-3</c:v>
                </c:pt>
                <c:pt idx="12" formatCode="0.0000">
                  <c:v>6.4999999999999997E-3</c:v>
                </c:pt>
                <c:pt idx="13" formatCode="0.0000">
                  <c:v>0.01</c:v>
                </c:pt>
                <c:pt idx="14" formatCode="0.0000">
                  <c:v>1.2999999999999999E-2</c:v>
                </c:pt>
                <c:pt idx="15" formatCode="0.0000">
                  <c:v>1.52E-2</c:v>
                </c:pt>
                <c:pt idx="16" formatCode="0.0000">
                  <c:v>1.61E-2</c:v>
                </c:pt>
                <c:pt idx="17" formatCode="0.0000">
                  <c:v>1.5800000000000002E-2</c:v>
                </c:pt>
                <c:pt idx="18" formatCode="0.0000">
                  <c:v>1.4500000000000001E-2</c:v>
                </c:pt>
                <c:pt idx="19" formatCode="0.0000">
                  <c:v>1.2500000000000001E-2</c:v>
                </c:pt>
                <c:pt idx="20" formatCode="0.0000">
                  <c:v>0.01</c:v>
                </c:pt>
                <c:pt idx="21" formatCode="0.0000">
                  <c:v>7.3000000000000001E-3</c:v>
                </c:pt>
                <c:pt idx="22" formatCode="0.0000">
                  <c:v>5.0000000000000001E-3</c:v>
                </c:pt>
                <c:pt idx="23" formatCode="0.0000">
                  <c:v>3.0999999999999999E-3</c:v>
                </c:pt>
                <c:pt idx="24" formatCode="0.0000">
                  <c:v>1.6999999999999999E-3</c:v>
                </c:pt>
                <c:pt idx="25" formatCode="0.0000">
                  <c:v>8.9999999999999998E-4</c:v>
                </c:pt>
                <c:pt idx="26" formatCode="0.0000">
                  <c:v>4.0000000000000002E-4</c:v>
                </c:pt>
                <c:pt idx="27" formatCode="0.0000">
                  <c:v>2.0000000000000001E-4</c:v>
                </c:pt>
                <c:pt idx="28" formatCode="0.0000">
                  <c:v>1E-4</c:v>
                </c:pt>
              </c:numCache>
            </c:numRef>
          </c:val>
          <c:smooth val="0"/>
          <c:extLst>
            <c:ext xmlns:c16="http://schemas.microsoft.com/office/drawing/2014/chart" uri="{C3380CC4-5D6E-409C-BE32-E72D297353CC}">
              <c16:uniqueId val="{00000003-926E-474C-9B32-D9DD017BEEF1}"/>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noMultiLvlLbl val="0"/>
      </c:catAx>
      <c:valAx>
        <c:axId val="976450511"/>
        <c:scaling>
          <c:orientation val="minMax"/>
          <c:max val="2.0000000000000004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383987434641531"/>
          <c:y val="0.10547344683518838"/>
          <c:w val="0.24616012565358464"/>
          <c:h val="0.321941040792360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2"/>
          <c:order val="0"/>
          <c:tx>
            <c:strRef>
              <c:f>'201.6_Solution'!$R$28</c:f>
              <c:strCache>
                <c:ptCount val="1"/>
                <c:pt idx="0">
                  <c:v>50-100k</c:v>
                </c:pt>
              </c:strCache>
            </c:strRef>
          </c:tx>
          <c:spPr>
            <a:ln w="28575" cap="rnd">
              <a:solidFill>
                <a:srgbClr val="5B9BD5"/>
              </a:solidFill>
              <a:prstDash val="solid"/>
              <a:round/>
            </a:ln>
            <a:effectLst/>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'201.6_Solution'!$R$29:$R$34</c:f>
              <c:numCache>
                <c:formatCode>0.0000</c:formatCode>
                <c:ptCount val="6"/>
                <c:pt idx="0">
                  <c:v>0.02</c:v>
                </c:pt>
                <c:pt idx="1">
                  <c:v>1.213E-2</c:v>
                </c:pt>
                <c:pt idx="2">
                  <c:v>7.3639999999999999E-3</c:v>
                </c:pt>
                <c:pt idx="3">
                  <c:v>4.4720000000000003E-3</c:v>
                </c:pt>
                <c:pt idx="4">
                  <c:v>2.7169999999999998E-3</c:v>
                </c:pt>
                <c:pt idx="5">
                  <c:v>1.6509999999999999E-3</c:v>
                </c:pt>
              </c:numCache>
            </c:numRef>
          </c:val>
          <c:smooth val="0"/>
          <c:extLst>
            <c:ext xmlns:c16="http://schemas.microsoft.com/office/drawing/2014/chart" uri="{C3380CC4-5D6E-409C-BE32-E72D297353CC}">
              <c16:uniqueId val="{00000000-A6E3-439D-90AD-80D78D9AA2B0}"/>
            </c:ext>
          </c:extLst>
        </c:ser>
        <c:ser>
          <c:idx val="0"/>
          <c:order val="1"/>
          <c:tx>
            <c:strRef>
              <c:f>'201.6_Solution'!$S$28</c:f>
              <c:strCache>
                <c:ptCount val="1"/>
                <c:pt idx="0">
                  <c:v>100-200k</c:v>
                </c:pt>
              </c:strCache>
            </c:strRef>
          </c:tx>
          <c:spPr>
            <a:ln w="50800">
              <a:solidFill>
                <a:srgbClr val="ED7D31"/>
              </a:solidFill>
              <a:prstDash val="sysDot"/>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'201.6_Solution'!$S$29:$S$34</c:f>
              <c:numCache>
                <c:formatCode>0.0000</c:formatCode>
                <c:ptCount val="6"/>
                <c:pt idx="0">
                  <c:v>1.4999999999999999E-2</c:v>
                </c:pt>
                <c:pt idx="1">
                  <c:v>9.6450000000000008E-3</c:v>
                </c:pt>
                <c:pt idx="2">
                  <c:v>6.1980000000000004E-3</c:v>
                </c:pt>
                <c:pt idx="3">
                  <c:v>3.9839999999999997E-3</c:v>
                </c:pt>
                <c:pt idx="4">
                  <c:v>2.5600000000000002E-3</c:v>
                </c:pt>
                <c:pt idx="5">
                  <c:v>1.6429999999999999E-3</c:v>
                </c:pt>
              </c:numCache>
            </c:numRef>
          </c:val>
          <c:smooth val="0"/>
          <c:extLst>
            <c:ext xmlns:c16="http://schemas.microsoft.com/office/drawing/2014/chart" uri="{C3380CC4-5D6E-409C-BE32-E72D297353CC}">
              <c16:uniqueId val="{00000001-A6E3-439D-90AD-80D78D9AA2B0}"/>
            </c:ext>
          </c:extLst>
        </c:ser>
        <c:ser>
          <c:idx val="1"/>
          <c:order val="2"/>
          <c:tx>
            <c:strRef>
              <c:f>'201.6_Solution'!$T$28</c:f>
              <c:strCache>
                <c:ptCount val="1"/>
                <c:pt idx="0">
                  <c:v>200-500k</c:v>
                </c:pt>
              </c:strCache>
            </c:strRef>
          </c:tx>
          <c:spPr>
            <a:ln w="31750">
              <a:solidFill>
                <a:schemeClr val="tx1">
                  <a:lumMod val="50000"/>
                  <a:lumOff val="50000"/>
                </a:schemeClr>
              </a:solidFill>
              <a:prstDash val="dash"/>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'201.6_Solution'!$T$29:$T$34</c:f>
              <c:numCache>
                <c:formatCode>0.0000</c:formatCode>
                <c:ptCount val="6"/>
                <c:pt idx="0">
                  <c:v>0.01</c:v>
                </c:pt>
                <c:pt idx="1">
                  <c:v>6.0650000000000001E-3</c:v>
                </c:pt>
                <c:pt idx="2">
                  <c:v>3.6779999999999998E-3</c:v>
                </c:pt>
                <c:pt idx="3">
                  <c:v>2.232E-3</c:v>
                </c:pt>
                <c:pt idx="4">
                  <c:v>1.353E-3</c:v>
                </c:pt>
                <c:pt idx="5">
                  <c:v>8.1999999999999998E-4</c:v>
                </c:pt>
              </c:numCache>
            </c:numRef>
          </c:val>
          <c:smooth val="0"/>
          <c:extLst>
            <c:ext xmlns:c16="http://schemas.microsoft.com/office/drawing/2014/chart" uri="{C3380CC4-5D6E-409C-BE32-E72D297353CC}">
              <c16:uniqueId val="{00000002-A6E3-439D-90AD-80D78D9AA2B0}"/>
            </c:ext>
          </c:extLst>
        </c:ser>
        <c:ser>
          <c:idx val="2"/>
          <c:order val="3"/>
          <c:tx>
            <c:strRef>
              <c:f>'201.6_Solution'!$U$28</c:f>
              <c:strCache>
                <c:ptCount val="1"/>
                <c:pt idx="0">
                  <c:v>500-1M</c:v>
                </c:pt>
              </c:strCache>
            </c:strRef>
          </c:tx>
          <c:spPr>
            <a:ln w="28575">
              <a:solidFill>
                <a:srgbClr val="00B050"/>
              </a:solidFill>
              <a:prstDash val="sysDash"/>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'201.6_Solution'!$U$29:$U$34</c:f>
              <c:numCache>
                <c:formatCode>0.0000</c:formatCode>
                <c:ptCount val="6"/>
                <c:pt idx="0">
                  <c:v>7.4999999999999997E-3</c:v>
                </c:pt>
                <c:pt idx="1">
                  <c:v>4.6449999999999998E-3</c:v>
                </c:pt>
                <c:pt idx="2">
                  <c:v>2.8770000000000002E-3</c:v>
                </c:pt>
                <c:pt idx="3">
                  <c:v>1.7799999999999999E-3</c:v>
                </c:pt>
                <c:pt idx="4">
                  <c:v>1.101E-3</c:v>
                </c:pt>
                <c:pt idx="5">
                  <c:v>6.8099999999999996E-4</c:v>
                </c:pt>
              </c:numCache>
            </c:numRef>
          </c:val>
          <c:smooth val="0"/>
          <c:extLst>
            <c:ext xmlns:c16="http://schemas.microsoft.com/office/drawing/2014/chart" uri="{C3380CC4-5D6E-409C-BE32-E72D297353CC}">
              <c16:uniqueId val="{00000003-A6E3-439D-90AD-80D78D9AA2B0}"/>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2.2000000000000006E-2"/>
          <c:min val="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4814619629239254"/>
          <c:y val="9.4840665168879096E-2"/>
          <c:w val="0.2518538037076074"/>
          <c:h val="0.30924389798868723"/>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0"/>
          <c:order val="0"/>
          <c:tx>
            <c:strRef>
              <c:f>'201.6_Solution'!$L$28</c:f>
              <c:strCache>
                <c:ptCount val="1"/>
                <c:pt idx="0">
                  <c:v>50-100k</c:v>
                </c:pt>
              </c:strCache>
            </c:strRef>
          </c:tx>
          <c:spPr>
            <a:ln w="28575">
              <a:solidFill>
                <a:srgbClr val="5B9BD5"/>
              </a:solidFill>
              <a:prstDash val="solid"/>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'201.6_Solution'!$L$29:$L$57</c:f>
              <c:numCache>
                <c:formatCode>General</c:formatCode>
                <c:ptCount val="29"/>
                <c:pt idx="1">
                  <c:v>0</c:v>
                </c:pt>
                <c:pt idx="2" formatCode="0.0000">
                  <c:v>1E-4</c:v>
                </c:pt>
                <c:pt idx="3" formatCode="0.0000">
                  <c:v>1.5E-3</c:v>
                </c:pt>
                <c:pt idx="4" formatCode="0.0000">
                  <c:v>9.4000000000000004E-3</c:v>
                </c:pt>
                <c:pt idx="5" formatCode="0.0000">
                  <c:v>1.9699999999999999E-2</c:v>
                </c:pt>
                <c:pt idx="6" formatCode="0.0000">
                  <c:v>1.8499999999999999E-2</c:v>
                </c:pt>
                <c:pt idx="7" formatCode="0.0000">
                  <c:v>9.5999999999999992E-3</c:v>
                </c:pt>
                <c:pt idx="8" formatCode="0.0000">
                  <c:v>3.2000000000000002E-3</c:v>
                </c:pt>
                <c:pt idx="9" formatCode="0.0000">
                  <c:v>6.9999999999999999E-4</c:v>
                </c:pt>
                <c:pt idx="10" formatCode="0.0000">
                  <c:v>1E-4</c:v>
                </c:pt>
                <c:pt idx="11">
                  <c:v>0</c:v>
                </c:pt>
              </c:numCache>
            </c:numRef>
          </c:val>
          <c:smooth val="0"/>
          <c:extLst>
            <c:ext xmlns:c16="http://schemas.microsoft.com/office/drawing/2014/chart" uri="{C3380CC4-5D6E-409C-BE32-E72D297353CC}">
              <c16:uniqueId val="{00000002-3C12-43E8-B3D3-DB1A8AB334AC}"/>
            </c:ext>
          </c:extLst>
        </c:ser>
        <c:ser>
          <c:idx val="11"/>
          <c:order val="1"/>
          <c:tx>
            <c:strRef>
              <c:f>'201.6_Solution'!$M$28</c:f>
              <c:strCache>
                <c:ptCount val="1"/>
                <c:pt idx="0">
                  <c:v>100-200k</c:v>
                </c:pt>
              </c:strCache>
            </c:strRef>
          </c:tx>
          <c:spPr>
            <a:ln w="50800">
              <a:solidFill>
                <a:srgbClr val="ED7D31"/>
              </a:solidFill>
              <a:prstDash val="sysDot"/>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'201.6_Solution'!$M$29:$M$57</c:f>
              <c:numCache>
                <c:formatCode>General</c:formatCode>
                <c:ptCount val="29"/>
                <c:pt idx="3">
                  <c:v>0</c:v>
                </c:pt>
                <c:pt idx="4" formatCode="0.0000">
                  <c:v>2.9999999999999997E-4</c:v>
                </c:pt>
                <c:pt idx="5" formatCode="0.0000">
                  <c:v>3.5000000000000001E-3</c:v>
                </c:pt>
                <c:pt idx="6" formatCode="0.0000">
                  <c:v>1.03E-2</c:v>
                </c:pt>
                <c:pt idx="7" formatCode="0.0000">
                  <c:v>1.6500000000000001E-2</c:v>
                </c:pt>
                <c:pt idx="8" formatCode="0.0000">
                  <c:v>1.83E-2</c:v>
                </c:pt>
                <c:pt idx="9" formatCode="0.0000">
                  <c:v>1.35E-2</c:v>
                </c:pt>
                <c:pt idx="10" formatCode="0.0000">
                  <c:v>6.8999999999999999E-3</c:v>
                </c:pt>
                <c:pt idx="11" formatCode="0.0000">
                  <c:v>2.2000000000000001E-3</c:v>
                </c:pt>
                <c:pt idx="12" formatCode="0.0000">
                  <c:v>5.9999999999999995E-4</c:v>
                </c:pt>
                <c:pt idx="13" formatCode="0.0000">
                  <c:v>1E-4</c:v>
                </c:pt>
                <c:pt idx="14">
                  <c:v>0</c:v>
                </c:pt>
              </c:numCache>
            </c:numRef>
          </c:val>
          <c:smooth val="0"/>
          <c:extLst>
            <c:ext xmlns:c16="http://schemas.microsoft.com/office/drawing/2014/chart" uri="{C3380CC4-5D6E-409C-BE32-E72D297353CC}">
              <c16:uniqueId val="{00000003-3C12-43E8-B3D3-DB1A8AB334AC}"/>
            </c:ext>
          </c:extLst>
        </c:ser>
        <c:ser>
          <c:idx val="0"/>
          <c:order val="2"/>
          <c:tx>
            <c:strRef>
              <c:f>'201.6_Solution'!$N$28</c:f>
              <c:strCache>
                <c:ptCount val="1"/>
                <c:pt idx="0">
                  <c:v>200-500k</c:v>
                </c:pt>
              </c:strCache>
            </c:strRef>
          </c:tx>
          <c:spPr>
            <a:ln w="31750">
              <a:solidFill>
                <a:schemeClr val="tx1">
                  <a:lumMod val="50000"/>
                  <a:lumOff val="50000"/>
                </a:schemeClr>
              </a:solidFill>
              <a:prstDash val="dash"/>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'201.6_Solution'!$N$29:$N$57</c:f>
              <c:numCache>
                <c:formatCode>General</c:formatCode>
                <c:ptCount val="29"/>
                <c:pt idx="4">
                  <c:v>0</c:v>
                </c:pt>
                <c:pt idx="5" formatCode="0.0000">
                  <c:v>1E-4</c:v>
                </c:pt>
                <c:pt idx="6" formatCode="0.0000">
                  <c:v>5.0000000000000001E-4</c:v>
                </c:pt>
                <c:pt idx="7" formatCode="0.0000">
                  <c:v>1.8E-3</c:v>
                </c:pt>
                <c:pt idx="8" formatCode="0.0000">
                  <c:v>4.4999999999999997E-3</c:v>
                </c:pt>
                <c:pt idx="9" formatCode="0.0000">
                  <c:v>8.8000000000000005E-3</c:v>
                </c:pt>
                <c:pt idx="10" formatCode="0.0000">
                  <c:v>1.37E-2</c:v>
                </c:pt>
                <c:pt idx="11" formatCode="0.0000">
                  <c:v>1.77E-2</c:v>
                </c:pt>
                <c:pt idx="12" formatCode="0.0000">
                  <c:v>1.9099999999999999E-2</c:v>
                </c:pt>
                <c:pt idx="13" formatCode="0.0000">
                  <c:v>1.7500000000000002E-2</c:v>
                </c:pt>
                <c:pt idx="14" formatCode="0.0000">
                  <c:v>1.3899999999999999E-2</c:v>
                </c:pt>
                <c:pt idx="15" formatCode="0.0000">
                  <c:v>9.4000000000000004E-3</c:v>
                </c:pt>
                <c:pt idx="16" formatCode="0.0000">
                  <c:v>5.4000000000000003E-3</c:v>
                </c:pt>
                <c:pt idx="17" formatCode="0.0000">
                  <c:v>2.5999999999999999E-3</c:v>
                </c:pt>
                <c:pt idx="18" formatCode="0.0000">
                  <c:v>1E-3</c:v>
                </c:pt>
                <c:pt idx="19" formatCode="0.0000">
                  <c:v>2.9999999999999997E-4</c:v>
                </c:pt>
                <c:pt idx="20" formatCode="0.0000">
                  <c:v>1E-4</c:v>
                </c:pt>
                <c:pt idx="21" formatCode="0.0000">
                  <c:v>0</c:v>
                </c:pt>
              </c:numCache>
            </c:numRef>
          </c:val>
          <c:smooth val="0"/>
          <c:extLst>
            <c:ext xmlns:c16="http://schemas.microsoft.com/office/drawing/2014/chart" uri="{C3380CC4-5D6E-409C-BE32-E72D297353CC}">
              <c16:uniqueId val="{00000004-3C12-43E8-B3D3-DB1A8AB334AC}"/>
            </c:ext>
          </c:extLst>
        </c:ser>
        <c:ser>
          <c:idx val="1"/>
          <c:order val="3"/>
          <c:tx>
            <c:strRef>
              <c:f>'201.6_Solution'!$O$28</c:f>
              <c:strCache>
                <c:ptCount val="1"/>
                <c:pt idx="0">
                  <c:v>500-1M</c:v>
                </c:pt>
              </c:strCache>
            </c:strRef>
          </c:tx>
          <c:spPr>
            <a:ln w="28575">
              <a:solidFill>
                <a:srgbClr val="00B050"/>
              </a:solidFill>
              <a:prstDash val="sysDash"/>
            </a:ln>
          </c:spPr>
          <c:marker>
            <c:symbol val="none"/>
          </c:marker>
          <c:cat>
            <c:numRef>
              <c:f>'201.6_Solution'!$K$29:$K$57</c:f>
              <c:numCache>
                <c:formatCode>General</c:formatCode>
                <c:ptCount val="29"/>
                <c:pt idx="0">
                  <c:v>0</c:v>
                </c:pt>
                <c:pt idx="1">
                  <c:v>2.5</c:v>
                </c:pt>
                <c:pt idx="2">
                  <c:v>5</c:v>
                </c:pt>
                <c:pt idx="3">
                  <c:v>7.5</c:v>
                </c:pt>
                <c:pt idx="4">
                  <c:v>10</c:v>
                </c:pt>
                <c:pt idx="5">
                  <c:v>12.5</c:v>
                </c:pt>
                <c:pt idx="6">
                  <c:v>15</c:v>
                </c:pt>
                <c:pt idx="7">
                  <c:v>17.5</c:v>
                </c:pt>
                <c:pt idx="8">
                  <c:v>20</c:v>
                </c:pt>
                <c:pt idx="9">
                  <c:v>22.5</c:v>
                </c:pt>
                <c:pt idx="10">
                  <c:v>25</c:v>
                </c:pt>
                <c:pt idx="11">
                  <c:v>27.5</c:v>
                </c:pt>
                <c:pt idx="12">
                  <c:v>30</c:v>
                </c:pt>
                <c:pt idx="13">
                  <c:v>32.5</c:v>
                </c:pt>
                <c:pt idx="14">
                  <c:v>35</c:v>
                </c:pt>
                <c:pt idx="15">
                  <c:v>37.5</c:v>
                </c:pt>
                <c:pt idx="16">
                  <c:v>40</c:v>
                </c:pt>
                <c:pt idx="17">
                  <c:v>42.5</c:v>
                </c:pt>
                <c:pt idx="18">
                  <c:v>45</c:v>
                </c:pt>
                <c:pt idx="19">
                  <c:v>47.5</c:v>
                </c:pt>
                <c:pt idx="20">
                  <c:v>50</c:v>
                </c:pt>
                <c:pt idx="21">
                  <c:v>52.5</c:v>
                </c:pt>
                <c:pt idx="22">
                  <c:v>55</c:v>
                </c:pt>
                <c:pt idx="23">
                  <c:v>57.5</c:v>
                </c:pt>
                <c:pt idx="24">
                  <c:v>60</c:v>
                </c:pt>
                <c:pt idx="25">
                  <c:v>62.5</c:v>
                </c:pt>
                <c:pt idx="26">
                  <c:v>65</c:v>
                </c:pt>
                <c:pt idx="27">
                  <c:v>67.5</c:v>
                </c:pt>
                <c:pt idx="28">
                  <c:v>70</c:v>
                </c:pt>
              </c:numCache>
            </c:numRef>
          </c:cat>
          <c:val>
            <c:numRef>
              <c:f>'201.6_Solution'!$O$29:$O$57</c:f>
              <c:numCache>
                <c:formatCode>General</c:formatCode>
                <c:ptCount val="29"/>
                <c:pt idx="7">
                  <c:v>0</c:v>
                </c:pt>
                <c:pt idx="8" formatCode="0.0000">
                  <c:v>1E-4</c:v>
                </c:pt>
                <c:pt idx="9" formatCode="0.0000">
                  <c:v>5.0000000000000001E-4</c:v>
                </c:pt>
                <c:pt idx="10" formatCode="0.0000">
                  <c:v>1.5E-3</c:v>
                </c:pt>
                <c:pt idx="11" formatCode="0.0000">
                  <c:v>3.5000000000000001E-3</c:v>
                </c:pt>
                <c:pt idx="12" formatCode="0.0000">
                  <c:v>6.4999999999999997E-3</c:v>
                </c:pt>
                <c:pt idx="13" formatCode="0.0000">
                  <c:v>0.01</c:v>
                </c:pt>
                <c:pt idx="14" formatCode="0.0000">
                  <c:v>1.2999999999999999E-2</c:v>
                </c:pt>
                <c:pt idx="15" formatCode="0.0000">
                  <c:v>1.52E-2</c:v>
                </c:pt>
                <c:pt idx="16" formatCode="0.0000">
                  <c:v>1.61E-2</c:v>
                </c:pt>
                <c:pt idx="17" formatCode="0.0000">
                  <c:v>1.5800000000000002E-2</c:v>
                </c:pt>
                <c:pt idx="18" formatCode="0.0000">
                  <c:v>1.4500000000000001E-2</c:v>
                </c:pt>
                <c:pt idx="19" formatCode="0.0000">
                  <c:v>1.2500000000000001E-2</c:v>
                </c:pt>
                <c:pt idx="20" formatCode="0.0000">
                  <c:v>0.01</c:v>
                </c:pt>
                <c:pt idx="21" formatCode="0.0000">
                  <c:v>7.3000000000000001E-3</c:v>
                </c:pt>
                <c:pt idx="22" formatCode="0.0000">
                  <c:v>5.0000000000000001E-3</c:v>
                </c:pt>
                <c:pt idx="23" formatCode="0.0000">
                  <c:v>3.0999999999999999E-3</c:v>
                </c:pt>
                <c:pt idx="24" formatCode="0.0000">
                  <c:v>1.6999999999999999E-3</c:v>
                </c:pt>
                <c:pt idx="25" formatCode="0.0000">
                  <c:v>8.9999999999999998E-4</c:v>
                </c:pt>
                <c:pt idx="26" formatCode="0.0000">
                  <c:v>4.0000000000000002E-4</c:v>
                </c:pt>
                <c:pt idx="27" formatCode="0.0000">
                  <c:v>2.0000000000000001E-4</c:v>
                </c:pt>
                <c:pt idx="28" formatCode="0.0000">
                  <c:v>1E-4</c:v>
                </c:pt>
              </c:numCache>
            </c:numRef>
          </c:val>
          <c:smooth val="0"/>
          <c:extLst>
            <c:ext xmlns:c16="http://schemas.microsoft.com/office/drawing/2014/chart" uri="{C3380CC4-5D6E-409C-BE32-E72D297353CC}">
              <c16:uniqueId val="{00000005-3C12-43E8-B3D3-DB1A8AB334AC}"/>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noMultiLvlLbl val="0"/>
      </c:catAx>
      <c:valAx>
        <c:axId val="976450511"/>
        <c:scaling>
          <c:orientation val="minMax"/>
          <c:max val="2.0000000000000004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383987434641531"/>
          <c:y val="0.10547344683518838"/>
          <c:w val="0.24616012565358464"/>
          <c:h val="0.32194104079236086"/>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2"/>
          <c:order val="0"/>
          <c:tx>
            <c:strRef>
              <c:f>'201.6_Solution'!$R$28</c:f>
              <c:strCache>
                <c:ptCount val="1"/>
                <c:pt idx="0">
                  <c:v>50-100k</c:v>
                </c:pt>
              </c:strCache>
            </c:strRef>
          </c:tx>
          <c:spPr>
            <a:ln w="28575" cap="rnd">
              <a:solidFill>
                <a:srgbClr val="5B9BD5"/>
              </a:solidFill>
              <a:prstDash val="solid"/>
              <a:round/>
            </a:ln>
            <a:effectLst/>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'201.6_Solution'!$R$29:$R$34</c:f>
              <c:numCache>
                <c:formatCode>0.0000</c:formatCode>
                <c:ptCount val="6"/>
                <c:pt idx="0">
                  <c:v>0.02</c:v>
                </c:pt>
                <c:pt idx="1">
                  <c:v>1.213E-2</c:v>
                </c:pt>
                <c:pt idx="2">
                  <c:v>7.3639999999999999E-3</c:v>
                </c:pt>
                <c:pt idx="3">
                  <c:v>4.4720000000000003E-3</c:v>
                </c:pt>
                <c:pt idx="4">
                  <c:v>2.7169999999999998E-3</c:v>
                </c:pt>
                <c:pt idx="5">
                  <c:v>1.6509999999999999E-3</c:v>
                </c:pt>
              </c:numCache>
            </c:numRef>
          </c:val>
          <c:smooth val="0"/>
          <c:extLst>
            <c:ext xmlns:c16="http://schemas.microsoft.com/office/drawing/2014/chart" uri="{C3380CC4-5D6E-409C-BE32-E72D297353CC}">
              <c16:uniqueId val="{00000001-99BB-41DB-A6AC-9F0C08CF49CE}"/>
            </c:ext>
          </c:extLst>
        </c:ser>
        <c:ser>
          <c:idx val="0"/>
          <c:order val="1"/>
          <c:tx>
            <c:strRef>
              <c:f>'201.6_Solution'!$S$28</c:f>
              <c:strCache>
                <c:ptCount val="1"/>
                <c:pt idx="0">
                  <c:v>100-200k</c:v>
                </c:pt>
              </c:strCache>
            </c:strRef>
          </c:tx>
          <c:spPr>
            <a:ln w="50800">
              <a:solidFill>
                <a:srgbClr val="ED7D31"/>
              </a:solidFill>
              <a:prstDash val="sysDot"/>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'201.6_Solution'!$S$29:$S$34</c:f>
              <c:numCache>
                <c:formatCode>0.0000</c:formatCode>
                <c:ptCount val="6"/>
                <c:pt idx="0">
                  <c:v>1.4999999999999999E-2</c:v>
                </c:pt>
                <c:pt idx="1">
                  <c:v>9.6450000000000008E-3</c:v>
                </c:pt>
                <c:pt idx="2">
                  <c:v>6.1980000000000004E-3</c:v>
                </c:pt>
                <c:pt idx="3">
                  <c:v>3.9839999999999997E-3</c:v>
                </c:pt>
                <c:pt idx="4">
                  <c:v>2.5600000000000002E-3</c:v>
                </c:pt>
                <c:pt idx="5">
                  <c:v>1.6429999999999999E-3</c:v>
                </c:pt>
              </c:numCache>
            </c:numRef>
          </c:val>
          <c:smooth val="0"/>
          <c:extLst>
            <c:ext xmlns:c16="http://schemas.microsoft.com/office/drawing/2014/chart" uri="{C3380CC4-5D6E-409C-BE32-E72D297353CC}">
              <c16:uniqueId val="{00000002-99BB-41DB-A6AC-9F0C08CF49CE}"/>
            </c:ext>
          </c:extLst>
        </c:ser>
        <c:ser>
          <c:idx val="1"/>
          <c:order val="2"/>
          <c:tx>
            <c:strRef>
              <c:f>'201.6_Solution'!$T$28</c:f>
              <c:strCache>
                <c:ptCount val="1"/>
                <c:pt idx="0">
                  <c:v>200-500k</c:v>
                </c:pt>
              </c:strCache>
            </c:strRef>
          </c:tx>
          <c:spPr>
            <a:ln w="31750">
              <a:solidFill>
                <a:schemeClr val="tx1">
                  <a:lumMod val="50000"/>
                  <a:lumOff val="50000"/>
                </a:schemeClr>
              </a:solidFill>
              <a:prstDash val="dash"/>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'201.6_Solution'!$T$29:$T$34</c:f>
              <c:numCache>
                <c:formatCode>0.0000</c:formatCode>
                <c:ptCount val="6"/>
                <c:pt idx="0">
                  <c:v>0.01</c:v>
                </c:pt>
                <c:pt idx="1">
                  <c:v>6.0650000000000001E-3</c:v>
                </c:pt>
                <c:pt idx="2">
                  <c:v>3.6779999999999998E-3</c:v>
                </c:pt>
                <c:pt idx="3">
                  <c:v>2.232E-3</c:v>
                </c:pt>
                <c:pt idx="4">
                  <c:v>1.353E-3</c:v>
                </c:pt>
                <c:pt idx="5">
                  <c:v>8.1999999999999998E-4</c:v>
                </c:pt>
              </c:numCache>
            </c:numRef>
          </c:val>
          <c:smooth val="0"/>
          <c:extLst>
            <c:ext xmlns:c16="http://schemas.microsoft.com/office/drawing/2014/chart" uri="{C3380CC4-5D6E-409C-BE32-E72D297353CC}">
              <c16:uniqueId val="{00000003-99BB-41DB-A6AC-9F0C08CF49CE}"/>
            </c:ext>
          </c:extLst>
        </c:ser>
        <c:ser>
          <c:idx val="2"/>
          <c:order val="3"/>
          <c:tx>
            <c:strRef>
              <c:f>'201.6_Solution'!$U$28</c:f>
              <c:strCache>
                <c:ptCount val="1"/>
                <c:pt idx="0">
                  <c:v>500-1M</c:v>
                </c:pt>
              </c:strCache>
            </c:strRef>
          </c:tx>
          <c:spPr>
            <a:ln w="28575">
              <a:solidFill>
                <a:srgbClr val="00B050"/>
              </a:solidFill>
              <a:prstDash val="sysDash"/>
            </a:ln>
          </c:spPr>
          <c:marker>
            <c:symbol val="none"/>
          </c:marker>
          <c:cat>
            <c:numRef>
              <c:f>'201.6_Solution'!$Q$29:$Q$34</c:f>
              <c:numCache>
                <c:formatCode>General</c:formatCode>
                <c:ptCount val="6"/>
                <c:pt idx="0">
                  <c:v>0</c:v>
                </c:pt>
                <c:pt idx="1">
                  <c:v>100</c:v>
                </c:pt>
                <c:pt idx="2">
                  <c:v>200</c:v>
                </c:pt>
                <c:pt idx="3">
                  <c:v>300</c:v>
                </c:pt>
                <c:pt idx="4">
                  <c:v>400</c:v>
                </c:pt>
                <c:pt idx="5">
                  <c:v>500</c:v>
                </c:pt>
              </c:numCache>
            </c:numRef>
          </c:cat>
          <c:val>
            <c:numRef>
              <c:f>'201.6_Solution'!$U$29:$U$34</c:f>
              <c:numCache>
                <c:formatCode>0.0000</c:formatCode>
                <c:ptCount val="6"/>
                <c:pt idx="0">
                  <c:v>7.4999999999999997E-3</c:v>
                </c:pt>
                <c:pt idx="1">
                  <c:v>4.6449999999999998E-3</c:v>
                </c:pt>
                <c:pt idx="2">
                  <c:v>2.8770000000000002E-3</c:v>
                </c:pt>
                <c:pt idx="3">
                  <c:v>1.7799999999999999E-3</c:v>
                </c:pt>
                <c:pt idx="4">
                  <c:v>1.101E-3</c:v>
                </c:pt>
                <c:pt idx="5">
                  <c:v>6.8099999999999996E-4</c:v>
                </c:pt>
              </c:numCache>
            </c:numRef>
          </c:val>
          <c:smooth val="0"/>
          <c:extLst>
            <c:ext xmlns:c16="http://schemas.microsoft.com/office/drawing/2014/chart" uri="{C3380CC4-5D6E-409C-BE32-E72D297353CC}">
              <c16:uniqueId val="{00000005-99BB-41DB-A6AC-9F0C08CF49CE}"/>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Severity</a:t>
                </a:r>
                <a:r>
                  <a:rPr lang="en-US" sz="1100" baseline="0"/>
                  <a:t> in Dollars</a:t>
                </a:r>
                <a:endParaRPr lang="en-US"/>
              </a:p>
            </c:rich>
          </c:tx>
          <c:layout>
            <c:manualLayout>
              <c:xMode val="edge"/>
              <c:yMode val="edge"/>
              <c:x val="0.40006432512865026"/>
              <c:y val="0.82832472223600317"/>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1"/>
        <c:tickMarkSkip val="1"/>
        <c:noMultiLvlLbl val="0"/>
      </c:catAx>
      <c:valAx>
        <c:axId val="976450511"/>
        <c:scaling>
          <c:orientation val="minMax"/>
          <c:max val="2.2000000000000006E-2"/>
          <c:min val="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4814619629239254"/>
          <c:y val="9.4840665168879096E-2"/>
          <c:w val="0.2518538037076074"/>
          <c:h val="0.30924389798868723"/>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1"/>
          <c:order val="0"/>
          <c:tx>
            <c:strRef>
              <c:f>'201.7_Solution'!$L$29</c:f>
              <c:strCache>
                <c:ptCount val="1"/>
                <c:pt idx="0">
                  <c:v> 1k–5k</c:v>
                </c:pt>
              </c:strCache>
            </c:strRef>
          </c:tx>
          <c:spPr>
            <a:ln w="28575">
              <a:solidFill>
                <a:srgbClr val="5B9BD5"/>
              </a:solidFill>
              <a:prstDash val="solid"/>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'201.7_Solution'!$L$30:$L$50</c:f>
              <c:numCache>
                <c:formatCode>0.0000</c:formatCode>
                <c:ptCount val="21"/>
                <c:pt idx="0" formatCode="General">
                  <c:v>0</c:v>
                </c:pt>
                <c:pt idx="1">
                  <c:v>4.7999999999999996E-3</c:v>
                </c:pt>
                <c:pt idx="2">
                  <c:v>1.83E-2</c:v>
                </c:pt>
                <c:pt idx="3">
                  <c:v>2.6499999999999999E-2</c:v>
                </c:pt>
                <c:pt idx="4">
                  <c:v>1.89E-2</c:v>
                </c:pt>
                <c:pt idx="5">
                  <c:v>6.1000000000000004E-3</c:v>
                </c:pt>
                <c:pt idx="6">
                  <c:v>1.1000000000000001E-3</c:v>
                </c:pt>
                <c:pt idx="7">
                  <c:v>2.0000000000000001E-4</c:v>
                </c:pt>
                <c:pt idx="8" formatCode="General">
                  <c:v>0</c:v>
                </c:pt>
              </c:numCache>
            </c:numRef>
          </c:val>
          <c:smooth val="0"/>
          <c:extLst>
            <c:ext xmlns:c16="http://schemas.microsoft.com/office/drawing/2014/chart" uri="{C3380CC4-5D6E-409C-BE32-E72D297353CC}">
              <c16:uniqueId val="{00000000-5D20-44CB-B945-6ACE7E6201F8}"/>
            </c:ext>
          </c:extLst>
        </c:ser>
        <c:ser>
          <c:idx val="0"/>
          <c:order val="1"/>
          <c:tx>
            <c:strRef>
              <c:f>'201.7_Solution'!$M$29</c:f>
              <c:strCache>
                <c:ptCount val="1"/>
                <c:pt idx="0">
                  <c:v> 5k-10k</c:v>
                </c:pt>
              </c:strCache>
            </c:strRef>
          </c:tx>
          <c:spPr>
            <a:ln w="50800">
              <a:solidFill>
                <a:srgbClr val="ED7D31"/>
              </a:solidFill>
              <a:prstDash val="sysDot"/>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'201.7_Solution'!$M$30:$M$50</c:f>
              <c:numCache>
                <c:formatCode>General</c:formatCode>
                <c:ptCount val="21"/>
                <c:pt idx="1">
                  <c:v>0</c:v>
                </c:pt>
                <c:pt idx="2" formatCode="0.0000">
                  <c:v>2.9999999999999997E-4</c:v>
                </c:pt>
                <c:pt idx="3" formatCode="0.0000">
                  <c:v>4.8999999999999998E-3</c:v>
                </c:pt>
                <c:pt idx="4" formatCode="0.0000">
                  <c:v>1.77E-2</c:v>
                </c:pt>
                <c:pt idx="5" formatCode="0.0000">
                  <c:v>2.9100000000000001E-2</c:v>
                </c:pt>
                <c:pt idx="6" formatCode="0.0000">
                  <c:v>2.24E-2</c:v>
                </c:pt>
                <c:pt idx="7" formatCode="0.0000">
                  <c:v>9.4999999999999998E-3</c:v>
                </c:pt>
                <c:pt idx="8" formatCode="0.0000">
                  <c:v>2.3E-3</c:v>
                </c:pt>
                <c:pt idx="9" formatCode="0.0000">
                  <c:v>5.0000000000000001E-4</c:v>
                </c:pt>
                <c:pt idx="10" formatCode="0.0000">
                  <c:v>1E-4</c:v>
                </c:pt>
                <c:pt idx="11">
                  <c:v>0</c:v>
                </c:pt>
              </c:numCache>
            </c:numRef>
          </c:val>
          <c:smooth val="0"/>
          <c:extLst>
            <c:ext xmlns:c16="http://schemas.microsoft.com/office/drawing/2014/chart" uri="{C3380CC4-5D6E-409C-BE32-E72D297353CC}">
              <c16:uniqueId val="{00000001-5D20-44CB-B945-6ACE7E6201F8}"/>
            </c:ext>
          </c:extLst>
        </c:ser>
        <c:ser>
          <c:idx val="1"/>
          <c:order val="2"/>
          <c:tx>
            <c:strRef>
              <c:f>'201.7_Solution'!$N$29</c:f>
              <c:strCache>
                <c:ptCount val="1"/>
                <c:pt idx="0">
                  <c:v> 10k-25k</c:v>
                </c:pt>
              </c:strCache>
            </c:strRef>
          </c:tx>
          <c:spPr>
            <a:ln w="31750">
              <a:solidFill>
                <a:schemeClr val="tx1">
                  <a:lumMod val="50000"/>
                  <a:lumOff val="50000"/>
                </a:schemeClr>
              </a:solidFill>
              <a:prstDash val="dash"/>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'201.7_Solution'!$N$30:$N$50</c:f>
              <c:numCache>
                <c:formatCode>General</c:formatCode>
                <c:ptCount val="21"/>
                <c:pt idx="3">
                  <c:v>0</c:v>
                </c:pt>
                <c:pt idx="4" formatCode="0.0000">
                  <c:v>5.9999999999999995E-4</c:v>
                </c:pt>
                <c:pt idx="5" formatCode="0.0000">
                  <c:v>5.0000000000000001E-3</c:v>
                </c:pt>
                <c:pt idx="6" formatCode="0.0000">
                  <c:v>1.52E-2</c:v>
                </c:pt>
                <c:pt idx="7" formatCode="0.0000">
                  <c:v>2.64E-2</c:v>
                </c:pt>
                <c:pt idx="8" formatCode="0.0000">
                  <c:v>2.81E-2</c:v>
                </c:pt>
                <c:pt idx="9" formatCode="0.0000">
                  <c:v>1.8200000000000001E-2</c:v>
                </c:pt>
                <c:pt idx="10" formatCode="0.0000">
                  <c:v>7.7000000000000002E-3</c:v>
                </c:pt>
                <c:pt idx="11" formatCode="0.0000">
                  <c:v>2.3999999999999998E-3</c:v>
                </c:pt>
                <c:pt idx="12" formatCode="0.0000">
                  <c:v>5.9999999999999995E-4</c:v>
                </c:pt>
                <c:pt idx="13" formatCode="0.0000">
                  <c:v>1E-4</c:v>
                </c:pt>
                <c:pt idx="14">
                  <c:v>0</c:v>
                </c:pt>
              </c:numCache>
            </c:numRef>
          </c:val>
          <c:smooth val="0"/>
          <c:extLst>
            <c:ext xmlns:c16="http://schemas.microsoft.com/office/drawing/2014/chart" uri="{C3380CC4-5D6E-409C-BE32-E72D297353CC}">
              <c16:uniqueId val="{00000002-5D20-44CB-B945-6ACE7E6201F8}"/>
            </c:ext>
          </c:extLst>
        </c:ser>
        <c:ser>
          <c:idx val="2"/>
          <c:order val="3"/>
          <c:tx>
            <c:strRef>
              <c:f>'201.7_Solution'!$O$29</c:f>
              <c:strCache>
                <c:ptCount val="1"/>
                <c:pt idx="0">
                  <c:v> 25k-50k</c:v>
                </c:pt>
              </c:strCache>
            </c:strRef>
          </c:tx>
          <c:spPr>
            <a:ln w="28575">
              <a:solidFill>
                <a:srgbClr val="00B050"/>
              </a:solidFill>
              <a:prstDash val="sysDash"/>
            </a:ln>
          </c:spPr>
          <c:marker>
            <c:symbol val="none"/>
          </c:marker>
          <c:cat>
            <c:numRef>
              <c:f>'201.7_Solution'!$K$30:$K$50</c:f>
              <c:numCache>
                <c:formatCode>General</c:formatCode>
                <c:ptCount val="21"/>
                <c:pt idx="0">
                  <c:v>0</c:v>
                </c:pt>
                <c:pt idx="1">
                  <c:v>250</c:v>
                </c:pt>
                <c:pt idx="2">
                  <c:v>500</c:v>
                </c:pt>
                <c:pt idx="3">
                  <c:v>750</c:v>
                </c:pt>
                <c:pt idx="4">
                  <c:v>1000</c:v>
                </c:pt>
                <c:pt idx="5">
                  <c:v>1250</c:v>
                </c:pt>
                <c:pt idx="6">
                  <c:v>1500</c:v>
                </c:pt>
                <c:pt idx="7">
                  <c:v>1750</c:v>
                </c:pt>
                <c:pt idx="8">
                  <c:v>2000</c:v>
                </c:pt>
                <c:pt idx="9">
                  <c:v>2250</c:v>
                </c:pt>
                <c:pt idx="10">
                  <c:v>2500</c:v>
                </c:pt>
                <c:pt idx="11">
                  <c:v>2750</c:v>
                </c:pt>
                <c:pt idx="12">
                  <c:v>3000</c:v>
                </c:pt>
                <c:pt idx="13">
                  <c:v>3250</c:v>
                </c:pt>
                <c:pt idx="14">
                  <c:v>3500</c:v>
                </c:pt>
                <c:pt idx="15">
                  <c:v>3750</c:v>
                </c:pt>
                <c:pt idx="16">
                  <c:v>4000</c:v>
                </c:pt>
                <c:pt idx="17">
                  <c:v>4250</c:v>
                </c:pt>
                <c:pt idx="18">
                  <c:v>4500</c:v>
                </c:pt>
                <c:pt idx="19">
                  <c:v>4750</c:v>
                </c:pt>
                <c:pt idx="20">
                  <c:v>5000</c:v>
                </c:pt>
              </c:numCache>
            </c:numRef>
          </c:cat>
          <c:val>
            <c:numRef>
              <c:f>'201.7_Solution'!$O$30:$O$50</c:f>
              <c:numCache>
                <c:formatCode>General</c:formatCode>
                <c:ptCount val="21"/>
                <c:pt idx="6">
                  <c:v>0</c:v>
                </c:pt>
                <c:pt idx="7" formatCode="0.0000">
                  <c:v>1.1999999999999999E-3</c:v>
                </c:pt>
                <c:pt idx="8" formatCode="0.0000">
                  <c:v>5.3E-3</c:v>
                </c:pt>
                <c:pt idx="9" formatCode="0.0000">
                  <c:v>1.1599999999999999E-2</c:v>
                </c:pt>
                <c:pt idx="10" formatCode="0.0000">
                  <c:v>1.8700000000000001E-2</c:v>
                </c:pt>
                <c:pt idx="11" formatCode="0.0000">
                  <c:v>2.5399999999999999E-2</c:v>
                </c:pt>
                <c:pt idx="12" formatCode="0.0000">
                  <c:v>3.0300000000000001E-2</c:v>
                </c:pt>
                <c:pt idx="13" formatCode="0.0000">
                  <c:v>0.03</c:v>
                </c:pt>
                <c:pt idx="14" formatCode="0.0000">
                  <c:v>2.46E-2</c:v>
                </c:pt>
                <c:pt idx="15" formatCode="0.0000">
                  <c:v>1.6400000000000001E-2</c:v>
                </c:pt>
                <c:pt idx="16" formatCode="0.0000">
                  <c:v>9.1000000000000004E-3</c:v>
                </c:pt>
                <c:pt idx="17" formatCode="0.0000">
                  <c:v>4.0000000000000001E-3</c:v>
                </c:pt>
                <c:pt idx="18" formatCode="0.0000">
                  <c:v>1.5E-3</c:v>
                </c:pt>
                <c:pt idx="19" formatCode="0.0000">
                  <c:v>5.0000000000000001E-4</c:v>
                </c:pt>
                <c:pt idx="20" formatCode="0.0000">
                  <c:v>1E-4</c:v>
                </c:pt>
              </c:numCache>
            </c:numRef>
          </c:val>
          <c:smooth val="0"/>
          <c:extLst>
            <c:ext xmlns:c16="http://schemas.microsoft.com/office/drawing/2014/chart" uri="{C3380CC4-5D6E-409C-BE32-E72D297353CC}">
              <c16:uniqueId val="{00000003-5D20-44CB-B945-6ACE7E6201F8}"/>
            </c:ext>
          </c:extLst>
        </c:ser>
        <c:dLbls>
          <c:showLegendKey val="0"/>
          <c:showVal val="0"/>
          <c:showCatName val="0"/>
          <c:showSerName val="0"/>
          <c:showPercent val="0"/>
          <c:showBubbleSize val="0"/>
        </c:dLbls>
        <c:smooth val="0"/>
        <c:axId val="976442831"/>
        <c:axId val="976450511"/>
      </c:lineChart>
      <c:catAx>
        <c:axId val="97644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Number</a:t>
                </a:r>
                <a:r>
                  <a:rPr lang="en-US"/>
                  <a:t> of Approved Claims (000s)</a:t>
                </a:r>
              </a:p>
            </c:rich>
          </c:tx>
          <c:layout>
            <c:manualLayout>
              <c:xMode val="edge"/>
              <c:yMode val="edge"/>
              <c:x val="0.31804332775332217"/>
              <c:y val="0.85232688159969305"/>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50511"/>
        <c:crosses val="autoZero"/>
        <c:auto val="1"/>
        <c:lblAlgn val="ctr"/>
        <c:lblOffset val="100"/>
        <c:tickLblSkip val="4"/>
        <c:tickMarkSkip val="2"/>
        <c:noMultiLvlLbl val="0"/>
      </c:catAx>
      <c:valAx>
        <c:axId val="976450511"/>
        <c:scaling>
          <c:orientation val="minMax"/>
          <c:max val="3.1000000000000007E-2"/>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Density</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6442831"/>
        <c:crosses val="autoZero"/>
        <c:crossBetween val="between"/>
        <c:majorUnit val="1.0000000000000002E-2"/>
      </c:valAx>
    </c:plotArea>
    <c:legend>
      <c:legendPos val="tr"/>
      <c:layout>
        <c:manualLayout>
          <c:xMode val="edge"/>
          <c:yMode val="edge"/>
          <c:x val="0.75383987434641531"/>
          <c:y val="0.10547344683518838"/>
          <c:w val="0.24616012565358464"/>
          <c:h val="0.2862904169064428"/>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txPr>
    <a:bodyPr/>
    <a:lstStyle/>
    <a:p>
      <a:pPr>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135542</xdr:rowOff>
    </xdr:to>
    <xdr:pic>
      <xdr:nvPicPr>
        <xdr:cNvPr id="2" name="Picture 1">
          <a:extLst>
            <a:ext uri="{FF2B5EF4-FFF2-40B4-BE49-F238E27FC236}">
              <a16:creationId xmlns:a16="http://schemas.microsoft.com/office/drawing/2014/main" id="{8CD16627-8071-4E9F-84F7-D003D3C79B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14636"/>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0436F9F0-0983-4A1F-B9AA-64B9AC5BE2DC}"/>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AA952026-B98D-41F4-84C3-8EA8E279E068}"/>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0.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106680</xdr:colOff>
      <xdr:row>27</xdr:row>
      <xdr:rowOff>3810</xdr:rowOff>
    </xdr:from>
    <xdr:to>
      <xdr:col>2</xdr:col>
      <xdr:colOff>952500</xdr:colOff>
      <xdr:row>38</xdr:row>
      <xdr:rowOff>129540</xdr:rowOff>
    </xdr:to>
    <xdr:graphicFrame macro="">
      <xdr:nvGraphicFramePr>
        <xdr:cNvPr id="2" name="Chart 1">
          <a:extLst>
            <a:ext uri="{FF2B5EF4-FFF2-40B4-BE49-F238E27FC236}">
              <a16:creationId xmlns:a16="http://schemas.microsoft.com/office/drawing/2014/main" id="{11DC10DF-0DDC-4564-8A40-9052DBE7A7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4CDA6A0D-37CF-445E-9896-B9BCB40C4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3.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213360</xdr:colOff>
      <xdr:row>28</xdr:row>
      <xdr:rowOff>26670</xdr:rowOff>
    </xdr:from>
    <xdr:to>
      <xdr:col>2</xdr:col>
      <xdr:colOff>1059180</xdr:colOff>
      <xdr:row>39</xdr:row>
      <xdr:rowOff>152400</xdr:rowOff>
    </xdr:to>
    <xdr:graphicFrame macro="">
      <xdr:nvGraphicFramePr>
        <xdr:cNvPr id="2" name="Chart 1">
          <a:extLst>
            <a:ext uri="{FF2B5EF4-FFF2-40B4-BE49-F238E27FC236}">
              <a16:creationId xmlns:a16="http://schemas.microsoft.com/office/drawing/2014/main" id="{5DDE47A8-247D-40FF-A925-04CB5907A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28</xdr:row>
      <xdr:rowOff>0</xdr:rowOff>
    </xdr:from>
    <xdr:to>
      <xdr:col>9</xdr:col>
      <xdr:colOff>213360</xdr:colOff>
      <xdr:row>39</xdr:row>
      <xdr:rowOff>125730</xdr:rowOff>
    </xdr:to>
    <xdr:graphicFrame macro="">
      <xdr:nvGraphicFramePr>
        <xdr:cNvPr id="3" name="Chart 2">
          <a:extLst>
            <a:ext uri="{FF2B5EF4-FFF2-40B4-BE49-F238E27FC236}">
              <a16:creationId xmlns:a16="http://schemas.microsoft.com/office/drawing/2014/main" id="{6A2267DA-5358-4CD9-82C9-73A285E31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6.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213360</xdr:colOff>
      <xdr:row>28</xdr:row>
      <xdr:rowOff>26670</xdr:rowOff>
    </xdr:from>
    <xdr:to>
      <xdr:col>2</xdr:col>
      <xdr:colOff>1059180</xdr:colOff>
      <xdr:row>39</xdr:row>
      <xdr:rowOff>152400</xdr:rowOff>
    </xdr:to>
    <xdr:graphicFrame macro="">
      <xdr:nvGraphicFramePr>
        <xdr:cNvPr id="2" name="Chart 1">
          <a:extLst>
            <a:ext uri="{FF2B5EF4-FFF2-40B4-BE49-F238E27FC236}">
              <a16:creationId xmlns:a16="http://schemas.microsoft.com/office/drawing/2014/main" id="{9B36F5B1-2A87-40F7-A7AF-CCD9B3EAF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28</xdr:row>
      <xdr:rowOff>0</xdr:rowOff>
    </xdr:from>
    <xdr:to>
      <xdr:col>9</xdr:col>
      <xdr:colOff>213360</xdr:colOff>
      <xdr:row>39</xdr:row>
      <xdr:rowOff>125730</xdr:rowOff>
    </xdr:to>
    <xdr:graphicFrame macro="">
      <xdr:nvGraphicFramePr>
        <xdr:cNvPr id="3" name="Chart 2">
          <a:extLst>
            <a:ext uri="{FF2B5EF4-FFF2-40B4-BE49-F238E27FC236}">
              <a16:creationId xmlns:a16="http://schemas.microsoft.com/office/drawing/2014/main" id="{A8E42553-0056-48CD-9370-D8114AB99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19.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99060</xdr:colOff>
      <xdr:row>24</xdr:row>
      <xdr:rowOff>26670</xdr:rowOff>
    </xdr:from>
    <xdr:to>
      <xdr:col>2</xdr:col>
      <xdr:colOff>944880</xdr:colOff>
      <xdr:row>35</xdr:row>
      <xdr:rowOff>152400</xdr:rowOff>
    </xdr:to>
    <xdr:graphicFrame macro="">
      <xdr:nvGraphicFramePr>
        <xdr:cNvPr id="2" name="Chart 1">
          <a:extLst>
            <a:ext uri="{FF2B5EF4-FFF2-40B4-BE49-F238E27FC236}">
              <a16:creationId xmlns:a16="http://schemas.microsoft.com/office/drawing/2014/main" id="{3D83B3A2-1C07-4BD5-BE39-2BF18CE523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24</xdr:row>
      <xdr:rowOff>0</xdr:rowOff>
    </xdr:from>
    <xdr:to>
      <xdr:col>9</xdr:col>
      <xdr:colOff>213360</xdr:colOff>
      <xdr:row>35</xdr:row>
      <xdr:rowOff>125730</xdr:rowOff>
    </xdr:to>
    <xdr:graphicFrame macro="">
      <xdr:nvGraphicFramePr>
        <xdr:cNvPr id="3" name="Chart 2">
          <a:extLst>
            <a:ext uri="{FF2B5EF4-FFF2-40B4-BE49-F238E27FC236}">
              <a16:creationId xmlns:a16="http://schemas.microsoft.com/office/drawing/2014/main" id="{5FF3CD5A-87DF-4A79-8B65-0B312DDF3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213360</xdr:colOff>
      <xdr:row>27</xdr:row>
      <xdr:rowOff>26670</xdr:rowOff>
    </xdr:from>
    <xdr:to>
      <xdr:col>2</xdr:col>
      <xdr:colOff>1059180</xdr:colOff>
      <xdr:row>38</xdr:row>
      <xdr:rowOff>152400</xdr:rowOff>
    </xdr:to>
    <xdr:graphicFrame macro="">
      <xdr:nvGraphicFramePr>
        <xdr:cNvPr id="2" name="Chart 1">
          <a:extLst>
            <a:ext uri="{FF2B5EF4-FFF2-40B4-BE49-F238E27FC236}">
              <a16:creationId xmlns:a16="http://schemas.microsoft.com/office/drawing/2014/main" id="{6D2C2E79-536B-4F14-B57E-216CE610B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3F8E0BBE-0F02-4C9E-BFCC-575881B2A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2.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213360</xdr:colOff>
      <xdr:row>27</xdr:row>
      <xdr:rowOff>26670</xdr:rowOff>
    </xdr:from>
    <xdr:to>
      <xdr:col>2</xdr:col>
      <xdr:colOff>1059180</xdr:colOff>
      <xdr:row>38</xdr:row>
      <xdr:rowOff>152400</xdr:rowOff>
    </xdr:to>
    <xdr:graphicFrame macro="">
      <xdr:nvGraphicFramePr>
        <xdr:cNvPr id="2" name="Chart 1">
          <a:extLst>
            <a:ext uri="{FF2B5EF4-FFF2-40B4-BE49-F238E27FC236}">
              <a16:creationId xmlns:a16="http://schemas.microsoft.com/office/drawing/2014/main" id="{119076D4-A799-449B-BB24-56B27076F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4C16E7CC-B629-47E5-AC7B-3EC6474F7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5.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213360</xdr:colOff>
      <xdr:row>27</xdr:row>
      <xdr:rowOff>26670</xdr:rowOff>
    </xdr:from>
    <xdr:to>
      <xdr:col>2</xdr:col>
      <xdr:colOff>1059180</xdr:colOff>
      <xdr:row>38</xdr:row>
      <xdr:rowOff>152400</xdr:rowOff>
    </xdr:to>
    <xdr:graphicFrame macro="">
      <xdr:nvGraphicFramePr>
        <xdr:cNvPr id="2" name="Chart 1">
          <a:extLst>
            <a:ext uri="{FF2B5EF4-FFF2-40B4-BE49-F238E27FC236}">
              <a16:creationId xmlns:a16="http://schemas.microsoft.com/office/drawing/2014/main" id="{C8873B87-7F36-4DD8-8553-D8C1BB8D6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AB52AC4D-D183-416A-BF0C-956726F70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8.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213360</xdr:colOff>
      <xdr:row>27</xdr:row>
      <xdr:rowOff>26670</xdr:rowOff>
    </xdr:from>
    <xdr:to>
      <xdr:col>2</xdr:col>
      <xdr:colOff>1059180</xdr:colOff>
      <xdr:row>38</xdr:row>
      <xdr:rowOff>152400</xdr:rowOff>
    </xdr:to>
    <xdr:graphicFrame macro="">
      <xdr:nvGraphicFramePr>
        <xdr:cNvPr id="2" name="Chart 1">
          <a:extLst>
            <a:ext uri="{FF2B5EF4-FFF2-40B4-BE49-F238E27FC236}">
              <a16:creationId xmlns:a16="http://schemas.microsoft.com/office/drawing/2014/main" id="{2740E296-4EEE-4930-9053-00C334CC1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1C5749BE-AB47-4913-B0E3-C439CDAB4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30.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31.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4.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99060</xdr:colOff>
      <xdr:row>24</xdr:row>
      <xdr:rowOff>26670</xdr:rowOff>
    </xdr:from>
    <xdr:to>
      <xdr:col>2</xdr:col>
      <xdr:colOff>944880</xdr:colOff>
      <xdr:row>35</xdr:row>
      <xdr:rowOff>152400</xdr:rowOff>
    </xdr:to>
    <xdr:graphicFrame macro="">
      <xdr:nvGraphicFramePr>
        <xdr:cNvPr id="2" name="Chart 1">
          <a:extLst>
            <a:ext uri="{FF2B5EF4-FFF2-40B4-BE49-F238E27FC236}">
              <a16:creationId xmlns:a16="http://schemas.microsoft.com/office/drawing/2014/main" id="{5A94BFF2-6E0B-41E3-E0FA-D71FB2878A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24</xdr:row>
      <xdr:rowOff>0</xdr:rowOff>
    </xdr:from>
    <xdr:to>
      <xdr:col>9</xdr:col>
      <xdr:colOff>213360</xdr:colOff>
      <xdr:row>35</xdr:row>
      <xdr:rowOff>125730</xdr:rowOff>
    </xdr:to>
    <xdr:graphicFrame macro="">
      <xdr:nvGraphicFramePr>
        <xdr:cNvPr id="9" name="Chart 8">
          <a:extLst>
            <a:ext uri="{FF2B5EF4-FFF2-40B4-BE49-F238E27FC236}">
              <a16:creationId xmlns:a16="http://schemas.microsoft.com/office/drawing/2014/main" id="{61311D1A-817A-4C76-B13F-AA6F09418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7.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106680</xdr:colOff>
      <xdr:row>27</xdr:row>
      <xdr:rowOff>3810</xdr:rowOff>
    </xdr:from>
    <xdr:to>
      <xdr:col>2</xdr:col>
      <xdr:colOff>952500</xdr:colOff>
      <xdr:row>38</xdr:row>
      <xdr:rowOff>129540</xdr:rowOff>
    </xdr:to>
    <xdr:graphicFrame macro="">
      <xdr:nvGraphicFramePr>
        <xdr:cNvPr id="2" name="Chart 1">
          <a:extLst>
            <a:ext uri="{FF2B5EF4-FFF2-40B4-BE49-F238E27FC236}">
              <a16:creationId xmlns:a16="http://schemas.microsoft.com/office/drawing/2014/main" id="{EEA1C139-0A77-4034-8EDD-9D01DE4A6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27</xdr:row>
      <xdr:rowOff>0</xdr:rowOff>
    </xdr:from>
    <xdr:to>
      <xdr:col>9</xdr:col>
      <xdr:colOff>213360</xdr:colOff>
      <xdr:row>38</xdr:row>
      <xdr:rowOff>125730</xdr:rowOff>
    </xdr:to>
    <xdr:graphicFrame macro="">
      <xdr:nvGraphicFramePr>
        <xdr:cNvPr id="3" name="Chart 2">
          <a:extLst>
            <a:ext uri="{FF2B5EF4-FFF2-40B4-BE49-F238E27FC236}">
              <a16:creationId xmlns:a16="http://schemas.microsoft.com/office/drawing/2014/main" id="{5E152767-77FA-4A3C-ABA1-F238E30860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0.7906</cdr:x>
      <cdr:y>0</cdr:y>
    </cdr:from>
    <cdr:to>
      <cdr:x>0.97394</cdr:x>
      <cdr:y>0.11943</cdr:y>
    </cdr:to>
    <cdr:sp macro="" textlink="">
      <cdr:nvSpPr>
        <cdr:cNvPr id="2"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3"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4"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dr:relSizeAnchor xmlns:cdr="http://schemas.openxmlformats.org/drawingml/2006/chartDrawing">
    <cdr:from>
      <cdr:x>0.7906</cdr:x>
      <cdr:y>0</cdr:y>
    </cdr:from>
    <cdr:to>
      <cdr:x>0.97394</cdr:x>
      <cdr:y>0.11943</cdr:y>
    </cdr:to>
    <cdr:sp macro="" textlink="">
      <cdr:nvSpPr>
        <cdr:cNvPr id="5" name="TextBox 1">
          <a:extLst xmlns:a="http://schemas.openxmlformats.org/drawingml/2006/main">
            <a:ext uri="{FF2B5EF4-FFF2-40B4-BE49-F238E27FC236}">
              <a16:creationId xmlns:a16="http://schemas.microsoft.com/office/drawing/2014/main" id="{33587FDF-6C6D-3395-924C-53B0AE6128C8}"/>
            </a:ext>
          </a:extLst>
        </cdr:cNvPr>
        <cdr:cNvSpPr txBox="1"/>
      </cdr:nvSpPr>
      <cdr:spPr>
        <a:xfrm xmlns:a="http://schemas.openxmlformats.org/drawingml/2006/main">
          <a:off x="3060395" y="0"/>
          <a:ext cx="709676" cy="2552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kern="1200"/>
            <a:t>Pool Size</a:t>
          </a:r>
        </a:p>
      </cdr:txBody>
    </cdr: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71FC-DC27-4566-9995-AAFB469FD723}">
  <sheetPr>
    <tabColor rgb="FF0070C0"/>
    <pageSetUpPr autoPageBreaks="0"/>
  </sheetPr>
  <dimension ref="A6:K22"/>
  <sheetViews>
    <sheetView showGridLines="0" tabSelected="1" zoomScale="115" zoomScaleNormal="115" workbookViewId="0">
      <selection activeCell="D23" sqref="D23"/>
    </sheetView>
  </sheetViews>
  <sheetFormatPr defaultRowHeight="14.4" x14ac:dyDescent="0.3"/>
  <sheetData>
    <row r="6" spans="1:10" ht="33.6" x14ac:dyDescent="0.65">
      <c r="A6" s="71" t="s">
        <v>337</v>
      </c>
      <c r="B6" s="71"/>
      <c r="C6" s="71"/>
      <c r="D6" s="71"/>
      <c r="E6" s="71"/>
      <c r="F6" s="71"/>
      <c r="G6" s="71"/>
      <c r="H6" s="71"/>
      <c r="I6" s="71"/>
      <c r="J6" s="71"/>
    </row>
    <row r="7" spans="1:10" ht="6" customHeight="1" x14ac:dyDescent="0.3">
      <c r="A7" s="60"/>
      <c r="B7" s="60"/>
      <c r="C7" s="60"/>
      <c r="D7" s="60"/>
      <c r="E7" s="60"/>
      <c r="F7" s="60"/>
      <c r="G7" s="60"/>
      <c r="H7" s="60"/>
      <c r="I7" s="60"/>
      <c r="J7" s="60"/>
    </row>
    <row r="8" spans="1:10" ht="21" x14ac:dyDescent="0.4">
      <c r="A8" s="72" t="s">
        <v>346</v>
      </c>
      <c r="B8" s="72"/>
      <c r="C8" s="72"/>
      <c r="D8" s="72"/>
      <c r="E8" s="72"/>
      <c r="F8" s="72"/>
      <c r="G8" s="72"/>
      <c r="H8" s="72"/>
      <c r="I8" s="72"/>
      <c r="J8" s="72"/>
    </row>
    <row r="10" spans="1:10" ht="75" customHeight="1" x14ac:dyDescent="0.3">
      <c r="A10" s="61" t="s">
        <v>338</v>
      </c>
      <c r="B10" s="73" t="s">
        <v>339</v>
      </c>
      <c r="C10" s="73"/>
      <c r="D10" s="73"/>
      <c r="E10" s="73"/>
      <c r="F10" s="73"/>
      <c r="G10" s="73"/>
      <c r="H10" s="73"/>
      <c r="I10" s="73"/>
      <c r="J10" s="73"/>
    </row>
    <row r="11" spans="1:10" x14ac:dyDescent="0.3">
      <c r="B11" s="62"/>
      <c r="C11" s="62"/>
      <c r="D11" s="62"/>
      <c r="E11" s="62"/>
      <c r="F11" s="62"/>
      <c r="G11" s="62"/>
      <c r="H11" s="62"/>
      <c r="I11" s="62"/>
      <c r="J11" s="62"/>
    </row>
    <row r="12" spans="1:10" ht="45" customHeight="1" x14ac:dyDescent="0.3">
      <c r="A12" s="61" t="s">
        <v>338</v>
      </c>
      <c r="B12" s="73" t="s">
        <v>340</v>
      </c>
      <c r="C12" s="73"/>
      <c r="D12" s="73"/>
      <c r="E12" s="73"/>
      <c r="F12" s="73"/>
      <c r="G12" s="73"/>
      <c r="H12" s="73"/>
      <c r="I12" s="73"/>
      <c r="J12" s="73"/>
    </row>
    <row r="13" spans="1:10" x14ac:dyDescent="0.3">
      <c r="B13" s="62"/>
      <c r="C13" s="62"/>
      <c r="D13" s="62"/>
      <c r="E13" s="62"/>
      <c r="F13" s="62"/>
      <c r="G13" s="62"/>
      <c r="H13" s="62"/>
      <c r="I13" s="62"/>
      <c r="J13" s="62"/>
    </row>
    <row r="14" spans="1:10" ht="30" customHeight="1" x14ac:dyDescent="0.3">
      <c r="A14" s="61" t="s">
        <v>338</v>
      </c>
      <c r="B14" s="73" t="s">
        <v>341</v>
      </c>
      <c r="C14" s="73"/>
      <c r="D14" s="73"/>
      <c r="E14" s="73"/>
      <c r="F14" s="73"/>
      <c r="G14" s="73"/>
      <c r="H14" s="73"/>
      <c r="I14" s="73"/>
      <c r="J14" s="73"/>
    </row>
    <row r="15" spans="1:10" x14ac:dyDescent="0.3">
      <c r="B15" s="62"/>
      <c r="C15" s="62"/>
      <c r="D15" s="62"/>
      <c r="E15" s="62"/>
      <c r="F15" s="62"/>
      <c r="G15" s="62"/>
      <c r="H15" s="62"/>
      <c r="I15" s="62"/>
      <c r="J15" s="62"/>
    </row>
    <row r="16" spans="1:10" ht="60" customHeight="1" x14ac:dyDescent="0.3">
      <c r="A16" s="61" t="s">
        <v>338</v>
      </c>
      <c r="B16" s="73" t="s">
        <v>342</v>
      </c>
      <c r="C16" s="73"/>
      <c r="D16" s="73"/>
      <c r="E16" s="73"/>
      <c r="F16" s="73"/>
      <c r="G16" s="73"/>
      <c r="H16" s="73"/>
      <c r="I16" s="73"/>
      <c r="J16" s="73"/>
    </row>
    <row r="17" spans="1:11" x14ac:dyDescent="0.3">
      <c r="B17" s="62"/>
      <c r="C17" s="62"/>
      <c r="D17" s="62"/>
      <c r="E17" s="62"/>
      <c r="F17" s="62"/>
      <c r="G17" s="62"/>
      <c r="H17" s="62"/>
      <c r="I17" s="62"/>
      <c r="J17" s="62"/>
      <c r="K17" s="63"/>
    </row>
    <row r="18" spans="1:11" ht="60.6" customHeight="1" x14ac:dyDescent="0.3">
      <c r="A18" s="61" t="s">
        <v>338</v>
      </c>
      <c r="B18" s="67" t="s">
        <v>347</v>
      </c>
      <c r="C18" s="67"/>
      <c r="D18" s="67"/>
      <c r="E18" s="67"/>
      <c r="F18" s="67"/>
      <c r="G18" s="67"/>
      <c r="H18" s="67"/>
      <c r="I18" s="67"/>
      <c r="J18" s="67"/>
    </row>
    <row r="19" spans="1:11" x14ac:dyDescent="0.3">
      <c r="B19" s="64" t="s">
        <v>343</v>
      </c>
      <c r="C19" s="65"/>
      <c r="D19" s="65"/>
      <c r="E19" s="65"/>
      <c r="F19" s="65"/>
      <c r="G19" s="65"/>
      <c r="H19" s="65"/>
      <c r="I19" s="65"/>
      <c r="J19" s="65"/>
    </row>
    <row r="22" spans="1:11" x14ac:dyDescent="0.3">
      <c r="B22" s="68" t="s">
        <v>344</v>
      </c>
      <c r="C22" s="68"/>
      <c r="D22" s="69" t="s">
        <v>349</v>
      </c>
      <c r="E22" s="69"/>
      <c r="F22" s="69"/>
      <c r="G22" s="69"/>
      <c r="H22" s="70" t="s">
        <v>345</v>
      </c>
      <c r="I22" s="70"/>
      <c r="J22" s="70"/>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A1759A3E-1AE2-40EF-80DD-361D796177D0}"/>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2380-2A45-45F5-9995-BCEC97349713}">
  <sheetPr>
    <tabColor theme="9" tint="0.39997558519241921"/>
  </sheetPr>
  <dimension ref="A1:M23"/>
  <sheetViews>
    <sheetView showGridLines="0" zoomScale="115" zoomScaleNormal="115" workbookViewId="0">
      <selection activeCell="P37" sqref="P37"/>
    </sheetView>
  </sheetViews>
  <sheetFormatPr defaultRowHeight="14.4" x14ac:dyDescent="0.3"/>
  <cols>
    <col min="1" max="1" width="12.44140625" customWidth="1"/>
    <col min="2" max="2" width="41.109375" customWidth="1"/>
    <col min="3" max="3" width="11.109375" bestFit="1" customWidth="1"/>
    <col min="4" max="4" width="12.5546875" bestFit="1" customWidth="1"/>
    <col min="5" max="7" width="11.109375" bestFit="1" customWidth="1"/>
    <col min="8" max="8" width="10.109375" bestFit="1" customWidth="1"/>
    <col min="9" max="9" width="9.21875" bestFit="1" customWidth="1"/>
    <col min="10" max="11" width="9.5546875" bestFit="1" customWidth="1"/>
  </cols>
  <sheetData>
    <row r="1" spans="1:13" ht="18" x14ac:dyDescent="0.35">
      <c r="A1" s="2" t="s">
        <v>74</v>
      </c>
    </row>
    <row r="2" spans="1:13" ht="64.95" customHeight="1" x14ac:dyDescent="0.3">
      <c r="A2" s="75" t="s">
        <v>50</v>
      </c>
      <c r="B2" s="76"/>
      <c r="C2" s="76"/>
      <c r="D2" s="76"/>
      <c r="E2" s="76"/>
      <c r="F2" s="76"/>
      <c r="G2" s="76"/>
      <c r="H2" s="76"/>
      <c r="I2" s="76"/>
      <c r="J2" s="76"/>
      <c r="K2" s="76"/>
      <c r="L2" s="76"/>
      <c r="M2" s="77"/>
    </row>
    <row r="3" spans="1:13" x14ac:dyDescent="0.3">
      <c r="A3" s="6"/>
      <c r="B3" s="6"/>
      <c r="C3" s="6"/>
      <c r="D3" s="6"/>
      <c r="E3" s="6"/>
      <c r="F3" s="6"/>
      <c r="G3" s="6"/>
      <c r="H3" s="6"/>
      <c r="I3" s="6"/>
      <c r="J3" s="6"/>
      <c r="K3" s="6"/>
      <c r="L3" s="6"/>
    </row>
    <row r="4" spans="1:13" x14ac:dyDescent="0.3">
      <c r="B4" s="8" t="s">
        <v>15</v>
      </c>
      <c r="J4" s="6"/>
      <c r="K4" s="3"/>
    </row>
    <row r="5" spans="1:13" x14ac:dyDescent="0.3">
      <c r="B5" s="1" t="s">
        <v>0</v>
      </c>
      <c r="C5" s="5" t="s">
        <v>16</v>
      </c>
      <c r="D5" s="5" t="s">
        <v>17</v>
      </c>
      <c r="E5" s="5" t="s">
        <v>18</v>
      </c>
      <c r="F5" s="5" t="s">
        <v>19</v>
      </c>
      <c r="G5" s="5" t="s">
        <v>20</v>
      </c>
      <c r="H5" s="5" t="s">
        <v>21</v>
      </c>
      <c r="I5" s="5" t="s">
        <v>22</v>
      </c>
      <c r="J5" s="5" t="s">
        <v>23</v>
      </c>
      <c r="K5" s="3"/>
      <c r="L5" s="3"/>
      <c r="M5" s="3"/>
    </row>
    <row r="6" spans="1:13" x14ac:dyDescent="0.3">
      <c r="B6" t="s">
        <v>1</v>
      </c>
      <c r="C6" s="19"/>
      <c r="D6" s="19"/>
      <c r="E6" s="19"/>
      <c r="F6" s="19"/>
      <c r="G6" s="19"/>
      <c r="H6" s="19"/>
      <c r="I6" s="19"/>
      <c r="J6" s="19"/>
      <c r="K6" s="3"/>
      <c r="L6" s="8" t="s">
        <v>52</v>
      </c>
      <c r="M6" s="3"/>
    </row>
    <row r="7" spans="1:13" x14ac:dyDescent="0.3">
      <c r="B7" t="s">
        <v>2</v>
      </c>
      <c r="C7" s="10">
        <f t="shared" ref="C7:G7" si="0">C17-D17</f>
        <v>-18000</v>
      </c>
      <c r="D7" s="10">
        <f t="shared" si="0"/>
        <v>-18000</v>
      </c>
      <c r="E7" s="10">
        <f t="shared" si="0"/>
        <v>-18000</v>
      </c>
      <c r="F7" s="10">
        <f t="shared" si="0"/>
        <v>-18000</v>
      </c>
      <c r="G7" s="10">
        <f t="shared" si="0"/>
        <v>-18000</v>
      </c>
      <c r="H7" s="10">
        <f t="shared" ref="H7" si="1">H17-I17</f>
        <v>-18000</v>
      </c>
      <c r="I7" s="19"/>
      <c r="J7" s="19"/>
      <c r="K7" s="3"/>
      <c r="L7" t="s">
        <v>75</v>
      </c>
      <c r="M7" s="3"/>
    </row>
    <row r="8" spans="1:13" x14ac:dyDescent="0.3">
      <c r="B8" t="s">
        <v>3</v>
      </c>
      <c r="C8" s="19"/>
      <c r="D8" s="19"/>
      <c r="E8" s="19"/>
      <c r="F8" s="19"/>
      <c r="G8" s="19"/>
      <c r="H8" s="19"/>
      <c r="I8" s="19"/>
      <c r="J8" s="19"/>
      <c r="K8" s="3"/>
      <c r="L8" s="3"/>
      <c r="M8" s="3"/>
    </row>
    <row r="9" spans="1:13" x14ac:dyDescent="0.3">
      <c r="B9" s="1" t="s">
        <v>4</v>
      </c>
      <c r="C9" s="9">
        <v>670000</v>
      </c>
      <c r="D9" s="9">
        <v>620000</v>
      </c>
      <c r="E9" s="9">
        <v>570000</v>
      </c>
      <c r="F9" s="9">
        <v>530000</v>
      </c>
      <c r="G9" s="9">
        <v>490000</v>
      </c>
      <c r="H9" s="9">
        <v>470000</v>
      </c>
      <c r="I9" s="19"/>
      <c r="J9" s="19"/>
      <c r="K9" s="3"/>
      <c r="L9" s="3"/>
      <c r="M9" s="3"/>
    </row>
    <row r="10" spans="1:13" x14ac:dyDescent="0.3">
      <c r="B10" s="1" t="s">
        <v>325</v>
      </c>
      <c r="C10" s="10">
        <f t="shared" ref="C10:G10" si="2">C13*C9</f>
        <v>268000</v>
      </c>
      <c r="D10" s="10">
        <f t="shared" si="2"/>
        <v>248000</v>
      </c>
      <c r="E10" s="10">
        <f t="shared" si="2"/>
        <v>228000</v>
      </c>
      <c r="F10" s="10">
        <f t="shared" si="2"/>
        <v>212000</v>
      </c>
      <c r="G10" s="10">
        <f t="shared" si="2"/>
        <v>196000</v>
      </c>
      <c r="H10" s="10">
        <f t="shared" ref="H10" si="3">H13*H9</f>
        <v>164500</v>
      </c>
      <c r="I10" s="19"/>
      <c r="J10" s="19"/>
      <c r="K10" s="3"/>
      <c r="L10" t="s">
        <v>76</v>
      </c>
      <c r="M10" s="3"/>
    </row>
    <row r="11" spans="1:13" x14ac:dyDescent="0.3">
      <c r="B11" t="s">
        <v>328</v>
      </c>
      <c r="C11" s="10">
        <f t="shared" ref="C11:G11" si="4">(D19-C19)-(D20-C20)</f>
        <v>-2400</v>
      </c>
      <c r="D11" s="10">
        <f t="shared" si="4"/>
        <v>-2400</v>
      </c>
      <c r="E11" s="10">
        <f t="shared" si="4"/>
        <v>-2400</v>
      </c>
      <c r="F11" s="10">
        <f t="shared" si="4"/>
        <v>-2400</v>
      </c>
      <c r="G11" s="10">
        <f t="shared" si="4"/>
        <v>-3000</v>
      </c>
      <c r="H11" s="10">
        <f>(I19-H19)-(I20-H20)</f>
        <v>-2100</v>
      </c>
      <c r="I11" s="19"/>
      <c r="J11" s="19"/>
      <c r="K11" s="3"/>
      <c r="L11" t="s">
        <v>55</v>
      </c>
      <c r="M11" s="3"/>
    </row>
    <row r="12" spans="1:13" x14ac:dyDescent="0.3">
      <c r="B12" s="1" t="s">
        <v>326</v>
      </c>
      <c r="C12" s="16">
        <f t="shared" ref="C12:G12" si="5">C10-C11</f>
        <v>270400</v>
      </c>
      <c r="D12" s="16">
        <f t="shared" si="5"/>
        <v>250400</v>
      </c>
      <c r="E12" s="16">
        <f t="shared" si="5"/>
        <v>230400</v>
      </c>
      <c r="F12" s="16">
        <f t="shared" si="5"/>
        <v>214400</v>
      </c>
      <c r="G12" s="16">
        <f t="shared" si="5"/>
        <v>199000</v>
      </c>
      <c r="H12" s="16">
        <f>H10-H11</f>
        <v>166600</v>
      </c>
      <c r="I12" s="19"/>
      <c r="J12" s="19"/>
      <c r="K12" s="3"/>
      <c r="L12" t="s">
        <v>327</v>
      </c>
      <c r="M12" s="3"/>
    </row>
    <row r="13" spans="1:13" x14ac:dyDescent="0.3">
      <c r="B13" t="s">
        <v>11</v>
      </c>
      <c r="C13" s="11">
        <v>0.4</v>
      </c>
      <c r="D13" s="11">
        <v>0.4</v>
      </c>
      <c r="E13" s="11">
        <v>0.4</v>
      </c>
      <c r="F13" s="11">
        <v>0.4</v>
      </c>
      <c r="G13" s="11">
        <v>0.4</v>
      </c>
      <c r="H13" s="11">
        <v>0.35</v>
      </c>
      <c r="I13" s="11">
        <v>0.35</v>
      </c>
      <c r="J13" s="11">
        <v>0.35</v>
      </c>
      <c r="K13" s="3"/>
      <c r="L13" s="3"/>
      <c r="M13" s="3"/>
    </row>
    <row r="14" spans="1:13" x14ac:dyDescent="0.3">
      <c r="B14" t="s">
        <v>8</v>
      </c>
      <c r="C14" s="17">
        <f t="shared" ref="C14:H14" si="6">C12/C9</f>
        <v>0.40358208955223879</v>
      </c>
      <c r="D14" s="17">
        <f t="shared" si="6"/>
        <v>0.40387096774193548</v>
      </c>
      <c r="E14" s="17">
        <f t="shared" si="6"/>
        <v>0.40421052631578946</v>
      </c>
      <c r="F14" s="17">
        <f t="shared" si="6"/>
        <v>0.40452830188679245</v>
      </c>
      <c r="G14" s="17">
        <f t="shared" si="6"/>
        <v>0.40612244897959182</v>
      </c>
      <c r="H14" s="17">
        <f t="shared" si="6"/>
        <v>0.354468085106383</v>
      </c>
      <c r="I14" s="19"/>
      <c r="J14" s="19"/>
      <c r="K14" s="3"/>
      <c r="L14" t="s">
        <v>77</v>
      </c>
      <c r="M14" s="3"/>
    </row>
    <row r="15" spans="1:13" x14ac:dyDescent="0.3">
      <c r="C15" s="4"/>
      <c r="D15" s="4"/>
      <c r="E15" s="4"/>
      <c r="F15" s="4"/>
      <c r="G15" s="4"/>
      <c r="H15" s="4"/>
      <c r="I15" s="4"/>
      <c r="J15" s="4"/>
      <c r="K15" s="3"/>
      <c r="L15" s="3"/>
      <c r="M15" s="3"/>
    </row>
    <row r="16" spans="1:13" x14ac:dyDescent="0.3">
      <c r="B16" s="1" t="s">
        <v>12</v>
      </c>
      <c r="C16" s="5" t="s">
        <v>16</v>
      </c>
      <c r="D16" s="5" t="s">
        <v>17</v>
      </c>
      <c r="E16" s="5" t="s">
        <v>18</v>
      </c>
      <c r="F16" s="5" t="s">
        <v>19</v>
      </c>
      <c r="G16" s="5" t="s">
        <v>20</v>
      </c>
      <c r="H16" s="5" t="s">
        <v>21</v>
      </c>
      <c r="I16" s="5" t="s">
        <v>22</v>
      </c>
      <c r="J16" s="5" t="s">
        <v>23</v>
      </c>
      <c r="K16" s="3"/>
      <c r="L16" s="3"/>
      <c r="M16" s="3"/>
    </row>
    <row r="17" spans="2:13" x14ac:dyDescent="0.3">
      <c r="B17" t="s">
        <v>34</v>
      </c>
      <c r="C17" s="10">
        <f t="shared" ref="C17:H17" si="7">D17-$J17/10</f>
        <v>54000</v>
      </c>
      <c r="D17" s="10">
        <f t="shared" si="7"/>
        <v>72000</v>
      </c>
      <c r="E17" s="10">
        <f t="shared" si="7"/>
        <v>90000</v>
      </c>
      <c r="F17" s="10">
        <f t="shared" si="7"/>
        <v>108000</v>
      </c>
      <c r="G17" s="10">
        <f t="shared" si="7"/>
        <v>126000</v>
      </c>
      <c r="H17" s="10">
        <f t="shared" si="7"/>
        <v>144000</v>
      </c>
      <c r="I17" s="10">
        <f>J17-$J17/10</f>
        <v>162000</v>
      </c>
      <c r="J17" s="9">
        <v>180000</v>
      </c>
      <c r="K17" s="3"/>
      <c r="L17" t="s">
        <v>54</v>
      </c>
      <c r="M17" s="3"/>
    </row>
    <row r="18" spans="2:13" x14ac:dyDescent="0.3">
      <c r="B18" t="s">
        <v>33</v>
      </c>
      <c r="C18" s="10">
        <f t="shared" ref="C18:H18" si="8">D18-$J18/15</f>
        <v>96000</v>
      </c>
      <c r="D18" s="10">
        <f t="shared" si="8"/>
        <v>108000</v>
      </c>
      <c r="E18" s="10">
        <f t="shared" si="8"/>
        <v>120000</v>
      </c>
      <c r="F18" s="10">
        <f t="shared" si="8"/>
        <v>132000</v>
      </c>
      <c r="G18" s="10">
        <f t="shared" si="8"/>
        <v>144000</v>
      </c>
      <c r="H18" s="10">
        <f t="shared" si="8"/>
        <v>156000</v>
      </c>
      <c r="I18" s="10">
        <f>J18-$J18/15</f>
        <v>168000</v>
      </c>
      <c r="J18" s="9">
        <v>180000</v>
      </c>
      <c r="K18" s="3"/>
      <c r="L18" s="3"/>
      <c r="M18" s="3"/>
    </row>
    <row r="19" spans="2:13" x14ac:dyDescent="0.3">
      <c r="B19" t="s">
        <v>9</v>
      </c>
      <c r="C19" s="10">
        <f t="shared" ref="C19:H19" si="9">C13*(C18-C17)</f>
        <v>16800</v>
      </c>
      <c r="D19" s="10">
        <f t="shared" si="9"/>
        <v>14400</v>
      </c>
      <c r="E19" s="10">
        <f t="shared" si="9"/>
        <v>12000</v>
      </c>
      <c r="F19" s="10">
        <f t="shared" si="9"/>
        <v>9600</v>
      </c>
      <c r="G19" s="10">
        <f t="shared" si="9"/>
        <v>7200</v>
      </c>
      <c r="H19" s="10">
        <f t="shared" si="9"/>
        <v>4200</v>
      </c>
      <c r="I19" s="10">
        <f>I13*(I18-I17)</f>
        <v>2100</v>
      </c>
      <c r="J19" s="19"/>
      <c r="K19" s="3"/>
      <c r="L19" t="s">
        <v>84</v>
      </c>
      <c r="M19" s="3"/>
    </row>
    <row r="20" spans="2:13" x14ac:dyDescent="0.3">
      <c r="B20" t="s">
        <v>10</v>
      </c>
      <c r="C20" s="10">
        <v>0</v>
      </c>
      <c r="D20" s="10">
        <v>0</v>
      </c>
      <c r="E20" s="10">
        <v>0</v>
      </c>
      <c r="F20" s="10">
        <v>0</v>
      </c>
      <c r="G20" s="10">
        <v>0</v>
      </c>
      <c r="H20" s="10">
        <v>0</v>
      </c>
      <c r="I20" s="10">
        <v>0</v>
      </c>
      <c r="J20" s="19"/>
      <c r="K20" s="3"/>
      <c r="L20" t="s">
        <v>79</v>
      </c>
      <c r="M20" s="3"/>
    </row>
    <row r="21" spans="2:13" x14ac:dyDescent="0.3">
      <c r="C21" s="3"/>
      <c r="D21" s="3"/>
      <c r="E21" s="3"/>
      <c r="F21" s="3"/>
      <c r="G21" s="3"/>
      <c r="H21" s="3"/>
      <c r="I21" s="3"/>
      <c r="J21" s="3"/>
      <c r="K21" s="3"/>
      <c r="L21" s="3"/>
      <c r="M21" s="3"/>
    </row>
    <row r="22" spans="2:13" x14ac:dyDescent="0.3">
      <c r="B22" s="8" t="s">
        <v>85</v>
      </c>
      <c r="K22" s="3"/>
      <c r="L22" s="3"/>
      <c r="M22" s="3"/>
    </row>
    <row r="23" spans="2:13" x14ac:dyDescent="0.3">
      <c r="B23" t="s">
        <v>56</v>
      </c>
    </row>
  </sheetData>
  <mergeCells count="1">
    <mergeCell ref="A2:M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0D505-FD7E-42A1-9567-5DAFDD0988B5}">
  <sheetPr>
    <tabColor theme="5" tint="0.39997558519241921"/>
  </sheetPr>
  <dimension ref="A1:U82"/>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9.5546875" customWidth="1"/>
    <col min="13" max="13" width="8.109375" customWidth="1"/>
    <col min="14" max="14" width="8.33203125" customWidth="1"/>
    <col min="17" max="17" width="12.109375" customWidth="1"/>
    <col min="18" max="18" width="12.5546875" customWidth="1"/>
    <col min="23" max="23" width="12.109375" customWidth="1"/>
  </cols>
  <sheetData>
    <row r="1" spans="1:10" ht="18" x14ac:dyDescent="0.35">
      <c r="A1" s="2" t="s">
        <v>89</v>
      </c>
    </row>
    <row r="2" spans="1:10" x14ac:dyDescent="0.3">
      <c r="A2" s="39" t="s">
        <v>88</v>
      </c>
    </row>
    <row r="3" spans="1:10" ht="92.4" customHeight="1" x14ac:dyDescent="0.3">
      <c r="A3" s="82" t="s">
        <v>319</v>
      </c>
      <c r="B3" s="82"/>
      <c r="C3" s="82"/>
      <c r="D3" s="82"/>
      <c r="E3" s="82"/>
      <c r="F3" s="82"/>
      <c r="G3" s="82"/>
      <c r="H3" s="82"/>
      <c r="I3" s="82"/>
      <c r="J3" s="29"/>
    </row>
    <row r="4" spans="1:10" x14ac:dyDescent="0.3">
      <c r="A4" s="7"/>
    </row>
    <row r="5" spans="1:10" x14ac:dyDescent="0.3">
      <c r="A5" s="39" t="s">
        <v>106</v>
      </c>
    </row>
    <row r="6" spans="1:10" x14ac:dyDescent="0.3">
      <c r="A6" s="83" t="s">
        <v>94</v>
      </c>
      <c r="B6" s="83"/>
      <c r="C6" s="83" t="s">
        <v>95</v>
      </c>
      <c r="D6" s="83"/>
      <c r="E6" s="83"/>
      <c r="F6" s="83"/>
      <c r="G6" s="83"/>
      <c r="H6" s="83"/>
      <c r="I6" s="30"/>
      <c r="J6" s="30"/>
    </row>
    <row r="7" spans="1:10" ht="15.6" x14ac:dyDescent="0.3">
      <c r="A7" s="81" t="s">
        <v>96</v>
      </c>
      <c r="B7" s="81"/>
      <c r="C7" s="81" t="s">
        <v>147</v>
      </c>
      <c r="D7" s="81"/>
      <c r="E7" s="81"/>
      <c r="F7" s="81"/>
      <c r="G7" s="81"/>
      <c r="H7" s="81"/>
      <c r="I7" s="31"/>
      <c r="J7" s="31"/>
    </row>
    <row r="8" spans="1:10" ht="15.6" x14ac:dyDescent="0.3">
      <c r="A8" s="81" t="s">
        <v>97</v>
      </c>
      <c r="B8" s="81"/>
      <c r="C8" s="81" t="s">
        <v>148</v>
      </c>
      <c r="D8" s="81"/>
      <c r="E8" s="81"/>
      <c r="F8" s="81"/>
      <c r="G8" s="81"/>
      <c r="H8" s="81"/>
      <c r="I8" s="31"/>
      <c r="J8" s="31"/>
    </row>
    <row r="9" spans="1:10" x14ac:dyDescent="0.3">
      <c r="A9" s="81" t="s">
        <v>98</v>
      </c>
      <c r="B9" s="81"/>
      <c r="C9" s="81" t="s">
        <v>146</v>
      </c>
      <c r="D9" s="81"/>
      <c r="E9" s="81"/>
      <c r="F9" s="81"/>
      <c r="G9" s="81"/>
      <c r="H9" s="81"/>
      <c r="I9" s="31"/>
      <c r="J9" s="31"/>
    </row>
    <row r="10" spans="1:10" x14ac:dyDescent="0.3">
      <c r="A10" s="81" t="s">
        <v>99</v>
      </c>
      <c r="B10" s="81"/>
      <c r="C10" s="81" t="s">
        <v>100</v>
      </c>
      <c r="D10" s="81"/>
      <c r="E10" s="81"/>
      <c r="F10" s="81"/>
      <c r="G10" s="81"/>
      <c r="H10" s="81"/>
      <c r="I10" s="31"/>
      <c r="J10" s="31"/>
    </row>
    <row r="11" spans="1:10" x14ac:dyDescent="0.3">
      <c r="A11" s="81" t="s">
        <v>101</v>
      </c>
      <c r="B11" s="81"/>
      <c r="C11" s="81" t="s">
        <v>144</v>
      </c>
      <c r="D11" s="81"/>
      <c r="E11" s="81"/>
      <c r="F11" s="81"/>
      <c r="G11" s="81"/>
      <c r="H11" s="81"/>
      <c r="I11" s="31"/>
      <c r="J11" s="31"/>
    </row>
    <row r="12" spans="1:10" x14ac:dyDescent="0.3">
      <c r="A12" s="81" t="s">
        <v>102</v>
      </c>
      <c r="B12" s="81"/>
      <c r="C12" s="84">
        <v>200</v>
      </c>
      <c r="D12" s="84"/>
      <c r="E12" s="84"/>
      <c r="F12" s="84"/>
      <c r="G12" s="84"/>
      <c r="H12" s="84"/>
      <c r="I12" s="32"/>
      <c r="J12" s="32"/>
    </row>
    <row r="13" spans="1:10" x14ac:dyDescent="0.3">
      <c r="A13" s="81" t="s">
        <v>103</v>
      </c>
      <c r="B13" s="81"/>
      <c r="C13" s="84">
        <v>5000</v>
      </c>
      <c r="D13" s="84"/>
      <c r="E13" s="84"/>
      <c r="F13" s="84"/>
      <c r="G13" s="84"/>
      <c r="H13" s="84"/>
      <c r="I13" s="32"/>
      <c r="J13" s="32"/>
    </row>
    <row r="14" spans="1:10" x14ac:dyDescent="0.3">
      <c r="A14" s="81" t="s">
        <v>104</v>
      </c>
      <c r="B14" s="81"/>
      <c r="C14" s="81" t="s">
        <v>105</v>
      </c>
      <c r="D14" s="81"/>
      <c r="E14" s="81"/>
      <c r="F14" s="81"/>
      <c r="G14" s="81"/>
      <c r="H14" s="81"/>
      <c r="I14" s="31"/>
      <c r="J14" s="31"/>
    </row>
    <row r="15" spans="1:10" x14ac:dyDescent="0.3">
      <c r="A15" s="7"/>
    </row>
    <row r="16" spans="1:10" x14ac:dyDescent="0.3">
      <c r="A16" s="39" t="s">
        <v>107</v>
      </c>
    </row>
    <row r="17" spans="1:21" x14ac:dyDescent="0.3">
      <c r="A17" s="35" t="s">
        <v>90</v>
      </c>
      <c r="B17" s="35" t="s">
        <v>311</v>
      </c>
      <c r="C17" s="35" t="s">
        <v>121</v>
      </c>
      <c r="D17" s="85" t="s">
        <v>145</v>
      </c>
      <c r="E17" s="85"/>
    </row>
    <row r="18" spans="1:21" x14ac:dyDescent="0.3">
      <c r="A18" s="34" t="s">
        <v>91</v>
      </c>
      <c r="B18" s="36">
        <v>0.6</v>
      </c>
      <c r="C18" s="44">
        <v>0.26</v>
      </c>
      <c r="D18" s="86">
        <v>1700</v>
      </c>
      <c r="E18" s="86"/>
    </row>
    <row r="19" spans="1:21" x14ac:dyDescent="0.3">
      <c r="A19" s="34" t="s">
        <v>92</v>
      </c>
      <c r="B19" s="36">
        <v>1.25</v>
      </c>
      <c r="C19" s="44">
        <v>0.23</v>
      </c>
      <c r="D19" s="86">
        <v>2450</v>
      </c>
      <c r="E19" s="86"/>
    </row>
    <row r="20" spans="1:21" x14ac:dyDescent="0.3">
      <c r="A20" s="34" t="s">
        <v>93</v>
      </c>
      <c r="B20" s="36">
        <v>2.4</v>
      </c>
      <c r="C20" s="44">
        <v>0.2</v>
      </c>
      <c r="D20" s="86">
        <v>3150</v>
      </c>
      <c r="E20" s="86"/>
    </row>
    <row r="21" spans="1:21" x14ac:dyDescent="0.3">
      <c r="A21" s="34" t="s">
        <v>119</v>
      </c>
      <c r="B21" s="36">
        <v>3.9</v>
      </c>
      <c r="C21" s="44">
        <v>0.18</v>
      </c>
      <c r="D21" s="86">
        <v>3980</v>
      </c>
      <c r="E21" s="86"/>
    </row>
    <row r="22" spans="1:21" x14ac:dyDescent="0.3">
      <c r="A22" s="24"/>
      <c r="B22" s="41"/>
      <c r="C22" s="41"/>
      <c r="D22" s="42"/>
      <c r="E22" s="42"/>
    </row>
    <row r="23" spans="1:21" x14ac:dyDescent="0.3">
      <c r="A23" s="38" t="s">
        <v>113</v>
      </c>
    </row>
    <row r="24" spans="1:21" x14ac:dyDescent="0.3">
      <c r="A24" s="1" t="s">
        <v>116</v>
      </c>
      <c r="D24" s="1" t="s">
        <v>117</v>
      </c>
      <c r="L24" t="s">
        <v>109</v>
      </c>
      <c r="Q24" t="s">
        <v>120</v>
      </c>
      <c r="R24">
        <v>2E-3</v>
      </c>
      <c r="S24">
        <v>1.8E-3</v>
      </c>
      <c r="T24">
        <v>1.6000000000000001E-3</v>
      </c>
      <c r="U24">
        <v>1.4E-3</v>
      </c>
    </row>
    <row r="25" spans="1:21" x14ac:dyDescent="0.3">
      <c r="K25" s="26" t="s">
        <v>108</v>
      </c>
      <c r="L25" s="26" t="s">
        <v>110</v>
      </c>
      <c r="M25" s="26" t="s">
        <v>111</v>
      </c>
      <c r="N25" s="26" t="s">
        <v>112</v>
      </c>
      <c r="O25" s="26" t="s">
        <v>114</v>
      </c>
      <c r="P25" s="24"/>
      <c r="Q25" s="26" t="s">
        <v>118</v>
      </c>
      <c r="R25" s="26" t="s">
        <v>110</v>
      </c>
      <c r="S25" s="26" t="s">
        <v>111</v>
      </c>
      <c r="T25" s="26" t="s">
        <v>112</v>
      </c>
      <c r="U25" s="26" t="s">
        <v>114</v>
      </c>
    </row>
    <row r="26" spans="1:21" x14ac:dyDescent="0.3">
      <c r="K26" s="24">
        <v>0</v>
      </c>
      <c r="L26" s="25">
        <v>0.22</v>
      </c>
      <c r="M26" s="25">
        <v>0.1</v>
      </c>
      <c r="N26" s="25">
        <v>0.05</v>
      </c>
      <c r="O26" s="25">
        <v>0.02</v>
      </c>
      <c r="P26" s="22"/>
      <c r="Q26" s="22">
        <v>0</v>
      </c>
      <c r="R26" s="33">
        <f>R$24*EXP(-R$24*$Q26/2)</f>
        <v>2E-3</v>
      </c>
      <c r="S26" s="33">
        <f t="shared" ref="S26:U36" si="0">S$24*EXP(-S$24*$Q26/2)</f>
        <v>1.8E-3</v>
      </c>
      <c r="T26" s="33">
        <f t="shared" si="0"/>
        <v>1.6000000000000001E-3</v>
      </c>
      <c r="U26" s="33">
        <f t="shared" si="0"/>
        <v>1.4E-3</v>
      </c>
    </row>
    <row r="27" spans="1:21" x14ac:dyDescent="0.3">
      <c r="K27" s="24">
        <v>1</v>
      </c>
      <c r="L27" s="25">
        <v>0.3</v>
      </c>
      <c r="M27" s="25">
        <v>0.18</v>
      </c>
      <c r="N27" s="25">
        <v>0.12</v>
      </c>
      <c r="O27" s="25">
        <v>0.06</v>
      </c>
      <c r="P27" s="22"/>
      <c r="Q27" s="28">
        <f>Q26+500</f>
        <v>500</v>
      </c>
      <c r="R27" s="33">
        <f t="shared" ref="R27:R36" si="1">R$24*EXP(-R$24*$Q27/2)</f>
        <v>1.2130613194252669E-3</v>
      </c>
      <c r="S27" s="33">
        <f t="shared" si="0"/>
        <v>1.147730672919192E-3</v>
      </c>
      <c r="T27" s="33">
        <f t="shared" si="0"/>
        <v>1.072512073657023E-3</v>
      </c>
      <c r="U27" s="33">
        <f t="shared" si="0"/>
        <v>9.8656332560619888E-4</v>
      </c>
    </row>
    <row r="28" spans="1:21" x14ac:dyDescent="0.3">
      <c r="K28" s="24">
        <v>2</v>
      </c>
      <c r="L28" s="25">
        <v>0.22</v>
      </c>
      <c r="M28" s="25">
        <v>0.24399999999999999</v>
      </c>
      <c r="N28" s="25">
        <v>0.18</v>
      </c>
      <c r="O28" s="25">
        <v>0.15</v>
      </c>
      <c r="P28" s="28"/>
      <c r="Q28" s="28">
        <f t="shared" ref="Q28:Q36" si="2">Q27+500</f>
        <v>1000</v>
      </c>
      <c r="R28" s="33">
        <f t="shared" si="1"/>
        <v>7.3575888234288472E-4</v>
      </c>
      <c r="S28" s="33">
        <f t="shared" si="0"/>
        <v>7.318253875330784E-4</v>
      </c>
      <c r="T28" s="33">
        <f t="shared" si="0"/>
        <v>7.1892634258755451E-4</v>
      </c>
      <c r="U28" s="33">
        <f t="shared" si="0"/>
        <v>6.9521942530797337E-4</v>
      </c>
    </row>
    <row r="29" spans="1:21" x14ac:dyDescent="0.3">
      <c r="K29" s="24">
        <v>3</v>
      </c>
      <c r="L29" s="25">
        <v>0.15</v>
      </c>
      <c r="M29" s="25">
        <v>0.215</v>
      </c>
      <c r="N29" s="25">
        <v>0.215</v>
      </c>
      <c r="O29" s="25">
        <v>0.18</v>
      </c>
      <c r="P29" s="28"/>
      <c r="Q29" s="28">
        <f t="shared" si="2"/>
        <v>1500</v>
      </c>
      <c r="R29" s="33">
        <f t="shared" si="1"/>
        <v>4.4626032029685965E-4</v>
      </c>
      <c r="S29" s="33">
        <f t="shared" si="0"/>
        <v>4.6663246916260479E-4</v>
      </c>
      <c r="T29" s="33">
        <f t="shared" si="0"/>
        <v>4.8191073905952343E-4</v>
      </c>
      <c r="U29" s="33">
        <f t="shared" si="0"/>
        <v>4.8991284875561745E-4</v>
      </c>
    </row>
    <row r="30" spans="1:21" x14ac:dyDescent="0.3">
      <c r="K30" s="24">
        <v>4</v>
      </c>
      <c r="L30" s="25">
        <v>7.0000000000000007E-2</v>
      </c>
      <c r="M30" s="25">
        <v>0.13</v>
      </c>
      <c r="N30" s="25">
        <v>0.16</v>
      </c>
      <c r="O30" s="25">
        <v>0.19</v>
      </c>
      <c r="P30" s="28"/>
      <c r="Q30" s="28">
        <f t="shared" si="2"/>
        <v>2000</v>
      </c>
      <c r="R30" s="33">
        <f t="shared" si="1"/>
        <v>2.7067056647322541E-4</v>
      </c>
      <c r="S30" s="33">
        <f t="shared" si="0"/>
        <v>2.9753799879885575E-4</v>
      </c>
      <c r="T30" s="33">
        <f t="shared" si="0"/>
        <v>3.2303442879144862E-4</v>
      </c>
      <c r="U30" s="33">
        <f t="shared" si="0"/>
        <v>3.4523574951824906E-4</v>
      </c>
    </row>
    <row r="31" spans="1:21" x14ac:dyDescent="0.3">
      <c r="K31" s="24">
        <v>5</v>
      </c>
      <c r="L31" s="25">
        <v>0.03</v>
      </c>
      <c r="M31" s="25">
        <v>0.06</v>
      </c>
      <c r="N31" s="25">
        <v>0.1</v>
      </c>
      <c r="O31" s="25">
        <v>0.11</v>
      </c>
      <c r="P31" s="28"/>
      <c r="Q31" s="28">
        <f t="shared" si="2"/>
        <v>2500</v>
      </c>
      <c r="R31" s="33">
        <f t="shared" si="1"/>
        <v>1.6416999724779761E-4</v>
      </c>
      <c r="S31" s="33">
        <f t="shared" si="0"/>
        <v>1.897186042113558E-4</v>
      </c>
      <c r="T31" s="33">
        <f t="shared" si="0"/>
        <v>2.1653645317858033E-4</v>
      </c>
      <c r="U31" s="33">
        <f t="shared" si="0"/>
        <v>2.4328352083062319E-4</v>
      </c>
    </row>
    <row r="32" spans="1:21" x14ac:dyDescent="0.3">
      <c r="K32" s="24">
        <v>6</v>
      </c>
      <c r="L32" s="25">
        <v>0.01</v>
      </c>
      <c r="M32" s="25">
        <v>1.4999999999999999E-2</v>
      </c>
      <c r="N32" s="25">
        <v>0.04</v>
      </c>
      <c r="O32" s="25">
        <v>0.05</v>
      </c>
      <c r="P32" s="28"/>
      <c r="Q32" s="28">
        <f t="shared" si="2"/>
        <v>3000</v>
      </c>
      <c r="R32" s="33">
        <f t="shared" si="1"/>
        <v>9.9574136735727889E-5</v>
      </c>
      <c r="S32" s="33">
        <f t="shared" si="0"/>
        <v>1.2096992293154961E-4</v>
      </c>
      <c r="T32" s="33">
        <f t="shared" si="0"/>
        <v>1.4514872526306003E-4</v>
      </c>
      <c r="U32" s="33">
        <f t="shared" si="0"/>
        <v>1.7143899955417467E-4</v>
      </c>
    </row>
    <row r="33" spans="1:21" x14ac:dyDescent="0.3">
      <c r="K33" s="24" t="s">
        <v>115</v>
      </c>
      <c r="L33" s="25">
        <v>1E-3</v>
      </c>
      <c r="M33" s="25">
        <v>5.0000000000000001E-3</v>
      </c>
      <c r="N33" s="25">
        <v>0.01</v>
      </c>
      <c r="O33" s="25">
        <v>0.02</v>
      </c>
      <c r="P33" s="28"/>
      <c r="Q33" s="28">
        <f t="shared" si="2"/>
        <v>3500</v>
      </c>
      <c r="R33" s="33">
        <f t="shared" si="1"/>
        <v>6.0394766844637003E-5</v>
      </c>
      <c r="S33" s="33">
        <f t="shared" si="0"/>
        <v>7.7133828360672328E-5</v>
      </c>
      <c r="T33" s="33">
        <f t="shared" si="0"/>
        <v>9.7296100200348722E-5</v>
      </c>
      <c r="U33" s="33">
        <f t="shared" si="0"/>
        <v>1.2081102109911869E-4</v>
      </c>
    </row>
    <row r="34" spans="1:21" x14ac:dyDescent="0.3">
      <c r="P34" s="28"/>
      <c r="Q34" s="28">
        <f t="shared" si="2"/>
        <v>4000</v>
      </c>
      <c r="R34" s="33">
        <f t="shared" si="1"/>
        <v>3.6631277777468361E-5</v>
      </c>
      <c r="S34" s="33">
        <f t="shared" si="0"/>
        <v>4.9182700405126602E-5</v>
      </c>
      <c r="T34" s="33">
        <f t="shared" si="0"/>
        <v>6.5219526365385943E-5</v>
      </c>
      <c r="U34" s="33">
        <f t="shared" si="0"/>
        <v>8.5134087675305155E-5</v>
      </c>
    </row>
    <row r="35" spans="1:21" x14ac:dyDescent="0.3">
      <c r="P35" s="28"/>
      <c r="Q35" s="28">
        <f t="shared" si="2"/>
        <v>4500</v>
      </c>
      <c r="R35" s="33">
        <f t="shared" si="1"/>
        <v>2.2217993076484613E-5</v>
      </c>
      <c r="S35" s="33">
        <f t="shared" si="0"/>
        <v>3.1360274351088327E-5</v>
      </c>
      <c r="T35" s="33">
        <f t="shared" si="0"/>
        <v>4.3717955915668096E-5</v>
      </c>
      <c r="U35" s="33">
        <f t="shared" si="0"/>
        <v>5.9992977613856259E-5</v>
      </c>
    </row>
    <row r="36" spans="1:21" x14ac:dyDescent="0.3">
      <c r="P36" s="28"/>
      <c r="Q36" s="28">
        <f t="shared" si="2"/>
        <v>5000</v>
      </c>
      <c r="R36" s="33">
        <f t="shared" si="1"/>
        <v>1.3475893998170935E-5</v>
      </c>
      <c r="S36" s="33">
        <f t="shared" si="0"/>
        <v>1.9996193768836151E-5</v>
      </c>
      <c r="T36" s="33">
        <f t="shared" si="0"/>
        <v>2.9305022221974686E-5</v>
      </c>
      <c r="U36" s="33">
        <f t="shared" si="0"/>
        <v>4.2276336791245899E-5</v>
      </c>
    </row>
    <row r="38" spans="1:21" x14ac:dyDescent="0.3">
      <c r="A38" s="78" t="s">
        <v>279</v>
      </c>
      <c r="B38" s="78"/>
      <c r="C38" s="78"/>
      <c r="D38" s="78"/>
      <c r="E38" s="78"/>
      <c r="F38" s="78"/>
      <c r="G38" s="78"/>
      <c r="H38" s="78"/>
    </row>
    <row r="39" spans="1:21" ht="60" customHeight="1" x14ac:dyDescent="0.3">
      <c r="A39" s="12" t="s">
        <v>25</v>
      </c>
      <c r="B39" s="74"/>
      <c r="C39" s="74"/>
      <c r="D39" s="74"/>
      <c r="E39" s="74"/>
      <c r="F39" s="74"/>
      <c r="G39" s="74"/>
      <c r="H39" s="74"/>
      <c r="I39" s="74"/>
    </row>
    <row r="40" spans="1:21" x14ac:dyDescent="0.3">
      <c r="A40" s="78" t="s">
        <v>280</v>
      </c>
      <c r="B40" s="78"/>
      <c r="C40" s="78"/>
      <c r="D40" s="78"/>
      <c r="E40" s="78"/>
      <c r="F40" s="78"/>
      <c r="G40" s="78"/>
      <c r="H40" s="78"/>
    </row>
    <row r="41" spans="1:21" ht="45" customHeight="1" x14ac:dyDescent="0.3">
      <c r="A41" s="12" t="s">
        <v>25</v>
      </c>
      <c r="B41" s="74"/>
      <c r="C41" s="74"/>
      <c r="D41" s="74"/>
      <c r="E41" s="74"/>
      <c r="F41" s="74"/>
      <c r="G41" s="74"/>
      <c r="H41" s="74"/>
      <c r="I41" s="74"/>
    </row>
    <row r="42" spans="1:21" x14ac:dyDescent="0.3">
      <c r="A42" s="78" t="s">
        <v>281</v>
      </c>
      <c r="B42" s="78"/>
      <c r="C42" s="78"/>
      <c r="D42" s="78"/>
      <c r="E42" s="78"/>
      <c r="F42" s="78"/>
      <c r="G42" s="78"/>
      <c r="H42" s="78"/>
    </row>
    <row r="43" spans="1:21" ht="30" customHeight="1" x14ac:dyDescent="0.3">
      <c r="A43" s="12" t="s">
        <v>25</v>
      </c>
      <c r="B43" s="74"/>
      <c r="C43" s="74"/>
      <c r="D43" s="74"/>
      <c r="E43" s="74"/>
      <c r="F43" s="74"/>
      <c r="G43" s="74"/>
      <c r="H43" s="74"/>
      <c r="I43" s="74"/>
    </row>
    <row r="44" spans="1:21" x14ac:dyDescent="0.3">
      <c r="A44" s="78" t="s">
        <v>282</v>
      </c>
      <c r="B44" s="78"/>
      <c r="C44" s="78"/>
      <c r="D44" s="78"/>
      <c r="E44" s="78"/>
      <c r="F44" s="78"/>
      <c r="G44" s="78"/>
      <c r="H44" s="78"/>
    </row>
    <row r="45" spans="1:21" ht="30" customHeight="1" x14ac:dyDescent="0.3">
      <c r="A45" s="12" t="s">
        <v>25</v>
      </c>
      <c r="B45" s="74"/>
      <c r="C45" s="74"/>
      <c r="D45" s="74"/>
      <c r="E45" s="74"/>
      <c r="F45" s="74"/>
      <c r="G45" s="74"/>
      <c r="H45" s="74"/>
      <c r="I45" s="74"/>
    </row>
    <row r="47" spans="1:21" x14ac:dyDescent="0.3">
      <c r="A47" s="38" t="s">
        <v>131</v>
      </c>
    </row>
    <row r="48" spans="1:21" x14ac:dyDescent="0.3">
      <c r="A48" s="35" t="s">
        <v>122</v>
      </c>
      <c r="B48" s="35" t="s">
        <v>121</v>
      </c>
    </row>
    <row r="49" spans="1:9" x14ac:dyDescent="0.3">
      <c r="A49" s="34">
        <v>100</v>
      </c>
      <c r="B49" s="45">
        <v>0.38700000000000001</v>
      </c>
    </row>
    <row r="50" spans="1:9" x14ac:dyDescent="0.3">
      <c r="A50" s="34">
        <v>150</v>
      </c>
      <c r="B50" s="45">
        <v>0.308</v>
      </c>
    </row>
    <row r="51" spans="1:9" x14ac:dyDescent="0.3">
      <c r="A51" s="34">
        <v>200</v>
      </c>
      <c r="B51" s="45">
        <v>0.23899999999999999</v>
      </c>
    </row>
    <row r="52" spans="1:9" x14ac:dyDescent="0.3">
      <c r="A52" s="34">
        <v>250</v>
      </c>
      <c r="B52" s="45">
        <v>0.17299999999999999</v>
      </c>
    </row>
    <row r="53" spans="1:9" x14ac:dyDescent="0.3">
      <c r="A53" s="34">
        <v>300</v>
      </c>
      <c r="B53" s="45">
        <v>0.108</v>
      </c>
    </row>
    <row r="55" spans="1:9" x14ac:dyDescent="0.3">
      <c r="A55" s="78" t="s">
        <v>283</v>
      </c>
      <c r="B55" s="78"/>
      <c r="C55" s="78"/>
      <c r="D55" s="78"/>
      <c r="E55" s="78"/>
      <c r="F55" s="78"/>
      <c r="G55" s="78"/>
      <c r="H55" s="78"/>
    </row>
    <row r="56" spans="1:9" ht="78.599999999999994" customHeight="1" x14ac:dyDescent="0.3">
      <c r="A56" s="12" t="s">
        <v>25</v>
      </c>
      <c r="B56" s="74"/>
      <c r="C56" s="74"/>
      <c r="D56" s="74"/>
      <c r="E56" s="74"/>
      <c r="F56" s="74"/>
      <c r="G56" s="74"/>
      <c r="H56" s="74"/>
      <c r="I56" s="12"/>
    </row>
    <row r="57" spans="1:9" x14ac:dyDescent="0.3">
      <c r="A57" s="78" t="s">
        <v>284</v>
      </c>
      <c r="B57" s="78"/>
      <c r="C57" s="78"/>
      <c r="D57" s="78"/>
      <c r="E57" s="78"/>
      <c r="F57" s="78"/>
      <c r="G57" s="78"/>
      <c r="H57" s="78"/>
    </row>
    <row r="58" spans="1:9" ht="30" customHeight="1" x14ac:dyDescent="0.3">
      <c r="B58" s="74"/>
      <c r="C58" s="74"/>
      <c r="D58" s="74"/>
      <c r="E58" s="74"/>
      <c r="F58" s="74"/>
      <c r="G58" s="74"/>
      <c r="H58" s="74"/>
    </row>
    <row r="60" spans="1:9" x14ac:dyDescent="0.3">
      <c r="A60" s="38" t="s">
        <v>132</v>
      </c>
    </row>
    <row r="61" spans="1:9" x14ac:dyDescent="0.3">
      <c r="A61" s="83" t="s">
        <v>123</v>
      </c>
      <c r="B61" s="83"/>
      <c r="C61" s="87" t="s">
        <v>133</v>
      </c>
      <c r="D61" s="87"/>
      <c r="E61" s="87" t="s">
        <v>134</v>
      </c>
      <c r="F61" s="87"/>
      <c r="G61" s="87"/>
      <c r="H61" s="87"/>
    </row>
    <row r="62" spans="1:9" x14ac:dyDescent="0.3">
      <c r="A62" s="88" t="s">
        <v>124</v>
      </c>
      <c r="B62" s="88"/>
      <c r="C62" s="89">
        <v>0.91</v>
      </c>
      <c r="D62" s="89"/>
      <c r="E62" s="89">
        <v>0.77</v>
      </c>
      <c r="F62" s="89"/>
      <c r="G62" s="89"/>
      <c r="H62" s="89"/>
    </row>
    <row r="63" spans="1:9" x14ac:dyDescent="0.3">
      <c r="A63" s="88" t="s">
        <v>125</v>
      </c>
      <c r="B63" s="88"/>
      <c r="C63" s="89" t="s">
        <v>126</v>
      </c>
      <c r="D63" s="89"/>
      <c r="E63" s="89" t="s">
        <v>127</v>
      </c>
      <c r="F63" s="89"/>
      <c r="G63" s="89"/>
      <c r="H63" s="89"/>
    </row>
    <row r="64" spans="1:9" x14ac:dyDescent="0.3">
      <c r="A64" s="88" t="s">
        <v>154</v>
      </c>
      <c r="B64" s="88"/>
      <c r="C64" s="89" t="s">
        <v>128</v>
      </c>
      <c r="D64" s="89"/>
      <c r="E64" s="89" t="s">
        <v>129</v>
      </c>
      <c r="F64" s="89"/>
      <c r="G64" s="89"/>
      <c r="H64" s="89"/>
    </row>
    <row r="65" spans="1:9" x14ac:dyDescent="0.3">
      <c r="A65" s="88" t="s">
        <v>130</v>
      </c>
      <c r="B65" s="88"/>
      <c r="C65" s="89">
        <v>0.44</v>
      </c>
      <c r="D65" s="89"/>
      <c r="E65" s="89">
        <v>0.6</v>
      </c>
      <c r="F65" s="89"/>
      <c r="G65" s="89"/>
      <c r="H65" s="89"/>
    </row>
    <row r="67" spans="1:9" x14ac:dyDescent="0.3">
      <c r="A67" s="78" t="s">
        <v>285</v>
      </c>
      <c r="B67" s="78"/>
      <c r="C67" s="78"/>
      <c r="D67" s="78"/>
      <c r="E67" s="78"/>
      <c r="F67" s="78"/>
      <c r="G67" s="78"/>
      <c r="H67" s="78"/>
    </row>
    <row r="68" spans="1:9" ht="30" customHeight="1" x14ac:dyDescent="0.3">
      <c r="B68" s="74"/>
      <c r="C68" s="74"/>
      <c r="D68" s="74"/>
      <c r="E68" s="74"/>
      <c r="F68" s="74"/>
      <c r="G68" s="74"/>
      <c r="H68" s="74"/>
    </row>
    <row r="69" spans="1:9" x14ac:dyDescent="0.3">
      <c r="A69" s="78" t="s">
        <v>286</v>
      </c>
      <c r="B69" s="78"/>
      <c r="C69" s="78"/>
      <c r="D69" s="78"/>
      <c r="E69" s="78"/>
      <c r="F69" s="78"/>
      <c r="G69" s="78"/>
      <c r="H69" s="78"/>
    </row>
    <row r="70" spans="1:9" ht="30" customHeight="1" x14ac:dyDescent="0.3">
      <c r="B70" s="74"/>
      <c r="C70" s="74"/>
      <c r="D70" s="74"/>
      <c r="E70" s="74"/>
      <c r="F70" s="74"/>
      <c r="G70" s="74"/>
      <c r="H70" s="74"/>
    </row>
    <row r="72" spans="1:9" x14ac:dyDescent="0.3">
      <c r="A72" s="38" t="s">
        <v>135</v>
      </c>
    </row>
    <row r="73" spans="1:9" x14ac:dyDescent="0.3">
      <c r="A73" s="35" t="s">
        <v>136</v>
      </c>
      <c r="B73" s="35" t="s">
        <v>101</v>
      </c>
      <c r="C73" s="35" t="s">
        <v>137</v>
      </c>
      <c r="D73" s="87" t="s">
        <v>138</v>
      </c>
      <c r="E73" s="87"/>
      <c r="F73" s="87" t="s">
        <v>139</v>
      </c>
      <c r="G73" s="87"/>
      <c r="H73" s="87" t="s">
        <v>156</v>
      </c>
      <c r="I73" s="87"/>
    </row>
    <row r="74" spans="1:9" x14ac:dyDescent="0.3">
      <c r="A74" s="34" t="s">
        <v>140</v>
      </c>
      <c r="B74" s="34">
        <v>15</v>
      </c>
      <c r="C74" s="40">
        <v>3000</v>
      </c>
      <c r="D74" s="90">
        <v>2</v>
      </c>
      <c r="E74" s="90"/>
      <c r="F74" s="91">
        <v>4900</v>
      </c>
      <c r="G74" s="91"/>
      <c r="H74" s="91">
        <v>1900</v>
      </c>
      <c r="I74" s="91"/>
    </row>
    <row r="75" spans="1:9" x14ac:dyDescent="0.3">
      <c r="A75" s="34" t="s">
        <v>141</v>
      </c>
      <c r="B75" s="34">
        <v>30</v>
      </c>
      <c r="C75" s="40">
        <v>6000</v>
      </c>
      <c r="D75" s="90">
        <v>3</v>
      </c>
      <c r="E75" s="90"/>
      <c r="F75" s="91">
        <v>5100</v>
      </c>
      <c r="G75" s="91"/>
      <c r="H75" s="90">
        <v>0</v>
      </c>
      <c r="I75" s="90"/>
    </row>
    <row r="76" spans="1:9" x14ac:dyDescent="0.3">
      <c r="A76" s="34" t="s">
        <v>142</v>
      </c>
      <c r="B76" s="34">
        <v>50</v>
      </c>
      <c r="C76" s="40">
        <v>10000</v>
      </c>
      <c r="D76" s="90">
        <v>4</v>
      </c>
      <c r="E76" s="90"/>
      <c r="F76" s="91">
        <v>7500</v>
      </c>
      <c r="G76" s="91"/>
      <c r="H76" s="90">
        <v>0</v>
      </c>
      <c r="I76" s="90"/>
    </row>
    <row r="77" spans="1:9" x14ac:dyDescent="0.3">
      <c r="A77" s="34" t="s">
        <v>143</v>
      </c>
      <c r="B77" s="34">
        <v>80</v>
      </c>
      <c r="C77" s="40">
        <v>16000</v>
      </c>
      <c r="D77" s="90">
        <v>6</v>
      </c>
      <c r="E77" s="90"/>
      <c r="F77" s="91">
        <v>10400</v>
      </c>
      <c r="G77" s="91"/>
      <c r="H77" s="90">
        <v>0</v>
      </c>
      <c r="I77" s="90"/>
    </row>
    <row r="79" spans="1:9" x14ac:dyDescent="0.3">
      <c r="A79" s="78" t="s">
        <v>287</v>
      </c>
      <c r="B79" s="78"/>
      <c r="C79" s="78"/>
      <c r="D79" s="78"/>
      <c r="E79" s="78"/>
      <c r="F79" s="78"/>
      <c r="G79" s="78"/>
      <c r="H79" s="78"/>
    </row>
    <row r="80" spans="1:9" ht="60" customHeight="1" x14ac:dyDescent="0.3">
      <c r="B80" s="74"/>
      <c r="C80" s="74"/>
      <c r="D80" s="74"/>
      <c r="E80" s="74"/>
      <c r="F80" s="74"/>
      <c r="G80" s="74"/>
      <c r="H80" s="74"/>
    </row>
    <row r="81" spans="1:8" ht="14.4" customHeight="1" x14ac:dyDescent="0.3">
      <c r="A81" s="78" t="s">
        <v>312</v>
      </c>
      <c r="B81" s="78"/>
      <c r="C81" s="78"/>
      <c r="D81" s="78"/>
      <c r="E81" s="78"/>
      <c r="F81" s="78"/>
      <c r="G81" s="78"/>
      <c r="H81" s="78"/>
    </row>
    <row r="82" spans="1:8" ht="30" customHeight="1" x14ac:dyDescent="0.3">
      <c r="B82" s="74"/>
      <c r="C82" s="74"/>
      <c r="D82" s="74"/>
      <c r="E82" s="74"/>
      <c r="F82" s="74"/>
      <c r="G82" s="74"/>
      <c r="H82" s="74"/>
    </row>
  </sheetData>
  <mergeCells count="74">
    <mergeCell ref="A79:H79"/>
    <mergeCell ref="B80:H80"/>
    <mergeCell ref="A81:H81"/>
    <mergeCell ref="B82:H82"/>
    <mergeCell ref="D76:E76"/>
    <mergeCell ref="F76:G76"/>
    <mergeCell ref="H76:I76"/>
    <mergeCell ref="D77:E77"/>
    <mergeCell ref="F77:G77"/>
    <mergeCell ref="H77:I77"/>
    <mergeCell ref="D74:E74"/>
    <mergeCell ref="F74:G74"/>
    <mergeCell ref="H74:I74"/>
    <mergeCell ref="D75:E75"/>
    <mergeCell ref="F75:G75"/>
    <mergeCell ref="H75:I75"/>
    <mergeCell ref="A67:H67"/>
    <mergeCell ref="B68:H68"/>
    <mergeCell ref="A69:H69"/>
    <mergeCell ref="B70:H70"/>
    <mergeCell ref="D73:E73"/>
    <mergeCell ref="F73:G73"/>
    <mergeCell ref="H73:I73"/>
    <mergeCell ref="A64:B64"/>
    <mergeCell ref="C64:D64"/>
    <mergeCell ref="E64:H64"/>
    <mergeCell ref="A65:B65"/>
    <mergeCell ref="C65:D65"/>
    <mergeCell ref="E65:H65"/>
    <mergeCell ref="A62:B62"/>
    <mergeCell ref="C62:D62"/>
    <mergeCell ref="E62:H62"/>
    <mergeCell ref="A63:B63"/>
    <mergeCell ref="C63:D63"/>
    <mergeCell ref="E63:H63"/>
    <mergeCell ref="A61:B61"/>
    <mergeCell ref="C61:D61"/>
    <mergeCell ref="E61:H61"/>
    <mergeCell ref="B39:I39"/>
    <mergeCell ref="A40:H40"/>
    <mergeCell ref="B41:I41"/>
    <mergeCell ref="A42:H42"/>
    <mergeCell ref="B43:I43"/>
    <mergeCell ref="A44:H44"/>
    <mergeCell ref="B45:I45"/>
    <mergeCell ref="A55:H55"/>
    <mergeCell ref="B56:H56"/>
    <mergeCell ref="A57:H57"/>
    <mergeCell ref="B58:H58"/>
    <mergeCell ref="A38:H38"/>
    <mergeCell ref="A12:B12"/>
    <mergeCell ref="C12:H12"/>
    <mergeCell ref="A13:B13"/>
    <mergeCell ref="C13:H13"/>
    <mergeCell ref="A14:B14"/>
    <mergeCell ref="C14:H14"/>
    <mergeCell ref="D17:E17"/>
    <mergeCell ref="D18:E18"/>
    <mergeCell ref="D19:E19"/>
    <mergeCell ref="D20:E20"/>
    <mergeCell ref="D21:E21"/>
    <mergeCell ref="A9:B9"/>
    <mergeCell ref="C9:H9"/>
    <mergeCell ref="A10:B10"/>
    <mergeCell ref="C10:H10"/>
    <mergeCell ref="A11:B11"/>
    <mergeCell ref="C11:H11"/>
    <mergeCell ref="A8:B8"/>
    <mergeCell ref="C8:H8"/>
    <mergeCell ref="A3:I3"/>
    <mergeCell ref="A6:B6"/>
    <mergeCell ref="C6:H6"/>
    <mergeCell ref="A7:B7"/>
    <mergeCell ref="C7:H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38F4-363A-4242-BF82-5A4BBEBB7673}">
  <sheetPr>
    <tabColor theme="9" tint="0.39997558519241921"/>
  </sheetPr>
  <dimension ref="A1:U82"/>
  <sheetViews>
    <sheetView showGridLines="0" zoomScale="115" zoomScaleNormal="115" workbookViewId="0">
      <selection activeCell="A2" sqref="A2"/>
    </sheetView>
  </sheetViews>
  <sheetFormatPr defaultRowHeight="14.4" x14ac:dyDescent="0.3"/>
  <cols>
    <col min="1" max="1" width="18.44140625" customWidth="1"/>
    <col min="2" max="2" width="25.6640625" customWidth="1"/>
    <col min="3" max="3" width="21.5546875" customWidth="1"/>
    <col min="11" max="11" width="18" customWidth="1"/>
    <col min="12" max="12" width="9.5546875" customWidth="1"/>
    <col min="13" max="13" width="8.109375" customWidth="1"/>
    <col min="14" max="14" width="8.33203125" customWidth="1"/>
    <col min="17" max="17" width="12.109375" customWidth="1"/>
    <col min="18" max="18" width="12.5546875" customWidth="1"/>
    <col min="23" max="23" width="12.109375" customWidth="1"/>
  </cols>
  <sheetData>
    <row r="1" spans="1:10" ht="18" x14ac:dyDescent="0.35">
      <c r="A1" s="2" t="s">
        <v>158</v>
      </c>
    </row>
    <row r="2" spans="1:10" x14ac:dyDescent="0.3">
      <c r="A2" s="39" t="s">
        <v>88</v>
      </c>
    </row>
    <row r="3" spans="1:10" ht="90.6" customHeight="1" x14ac:dyDescent="0.3">
      <c r="A3" s="82" t="s">
        <v>318</v>
      </c>
      <c r="B3" s="82"/>
      <c r="C3" s="82"/>
      <c r="D3" s="82"/>
      <c r="E3" s="82"/>
      <c r="F3" s="82"/>
      <c r="G3" s="82"/>
      <c r="H3" s="82"/>
      <c r="I3" s="82"/>
      <c r="J3" s="29"/>
    </row>
    <row r="4" spans="1:10" x14ac:dyDescent="0.3">
      <c r="A4" s="7"/>
    </row>
    <row r="5" spans="1:10" x14ac:dyDescent="0.3">
      <c r="A5" s="39" t="s">
        <v>106</v>
      </c>
    </row>
    <row r="6" spans="1:10" x14ac:dyDescent="0.3">
      <c r="A6" s="83" t="s">
        <v>94</v>
      </c>
      <c r="B6" s="83"/>
      <c r="C6" s="83" t="s">
        <v>95</v>
      </c>
      <c r="D6" s="83"/>
      <c r="E6" s="83"/>
      <c r="F6" s="83"/>
      <c r="G6" s="83"/>
      <c r="H6" s="83"/>
      <c r="I6" s="30"/>
      <c r="J6" s="30"/>
    </row>
    <row r="7" spans="1:10" ht="15.6" x14ac:dyDescent="0.3">
      <c r="A7" s="81" t="s">
        <v>96</v>
      </c>
      <c r="B7" s="81"/>
      <c r="C7" s="81" t="s">
        <v>147</v>
      </c>
      <c r="D7" s="81"/>
      <c r="E7" s="81"/>
      <c r="F7" s="81"/>
      <c r="G7" s="81"/>
      <c r="H7" s="81"/>
      <c r="I7" s="31"/>
      <c r="J7" s="31"/>
    </row>
    <row r="8" spans="1:10" ht="15.6" x14ac:dyDescent="0.3">
      <c r="A8" s="81" t="s">
        <v>97</v>
      </c>
      <c r="B8" s="81"/>
      <c r="C8" s="81" t="s">
        <v>148</v>
      </c>
      <c r="D8" s="81"/>
      <c r="E8" s="81"/>
      <c r="F8" s="81"/>
      <c r="G8" s="81"/>
      <c r="H8" s="81"/>
      <c r="I8" s="31"/>
      <c r="J8" s="31"/>
    </row>
    <row r="9" spans="1:10" x14ac:dyDescent="0.3">
      <c r="A9" s="81" t="s">
        <v>98</v>
      </c>
      <c r="B9" s="81"/>
      <c r="C9" s="81" t="s">
        <v>146</v>
      </c>
      <c r="D9" s="81"/>
      <c r="E9" s="81"/>
      <c r="F9" s="81"/>
      <c r="G9" s="81"/>
      <c r="H9" s="81"/>
      <c r="I9" s="31"/>
      <c r="J9" s="31"/>
    </row>
    <row r="10" spans="1:10" x14ac:dyDescent="0.3">
      <c r="A10" s="81" t="s">
        <v>99</v>
      </c>
      <c r="B10" s="81"/>
      <c r="C10" s="81" t="s">
        <v>100</v>
      </c>
      <c r="D10" s="81"/>
      <c r="E10" s="81"/>
      <c r="F10" s="81"/>
      <c r="G10" s="81"/>
      <c r="H10" s="81"/>
      <c r="I10" s="31"/>
      <c r="J10" s="31"/>
    </row>
    <row r="11" spans="1:10" x14ac:dyDescent="0.3">
      <c r="A11" s="81" t="s">
        <v>101</v>
      </c>
      <c r="B11" s="81"/>
      <c r="C11" s="81" t="s">
        <v>144</v>
      </c>
      <c r="D11" s="81"/>
      <c r="E11" s="81"/>
      <c r="F11" s="81"/>
      <c r="G11" s="81"/>
      <c r="H11" s="81"/>
      <c r="I11" s="31"/>
      <c r="J11" s="31"/>
    </row>
    <row r="12" spans="1:10" x14ac:dyDescent="0.3">
      <c r="A12" s="81" t="s">
        <v>102</v>
      </c>
      <c r="B12" s="81"/>
      <c r="C12" s="84">
        <v>200</v>
      </c>
      <c r="D12" s="84"/>
      <c r="E12" s="84"/>
      <c r="F12" s="84"/>
      <c r="G12" s="84"/>
      <c r="H12" s="84"/>
      <c r="I12" s="32"/>
      <c r="J12" s="32"/>
    </row>
    <row r="13" spans="1:10" x14ac:dyDescent="0.3">
      <c r="A13" s="81" t="s">
        <v>103</v>
      </c>
      <c r="B13" s="81"/>
      <c r="C13" s="84">
        <v>5000</v>
      </c>
      <c r="D13" s="84"/>
      <c r="E13" s="84"/>
      <c r="F13" s="84"/>
      <c r="G13" s="84"/>
      <c r="H13" s="84"/>
      <c r="I13" s="32"/>
      <c r="J13" s="32"/>
    </row>
    <row r="14" spans="1:10" x14ac:dyDescent="0.3">
      <c r="A14" s="81" t="s">
        <v>104</v>
      </c>
      <c r="B14" s="81"/>
      <c r="C14" s="81" t="s">
        <v>105</v>
      </c>
      <c r="D14" s="81"/>
      <c r="E14" s="81"/>
      <c r="F14" s="81"/>
      <c r="G14" s="81"/>
      <c r="H14" s="81"/>
      <c r="I14" s="31"/>
      <c r="J14" s="31"/>
    </row>
    <row r="15" spans="1:10" x14ac:dyDescent="0.3">
      <c r="A15" s="7"/>
    </row>
    <row r="16" spans="1:10" x14ac:dyDescent="0.3">
      <c r="A16" s="39" t="s">
        <v>107</v>
      </c>
    </row>
    <row r="17" spans="1:21" x14ac:dyDescent="0.3">
      <c r="A17" s="35" t="s">
        <v>90</v>
      </c>
      <c r="B17" s="35" t="s">
        <v>311</v>
      </c>
      <c r="C17" s="35" t="s">
        <v>121</v>
      </c>
      <c r="D17" s="85" t="s">
        <v>145</v>
      </c>
      <c r="E17" s="85"/>
    </row>
    <row r="18" spans="1:21" x14ac:dyDescent="0.3">
      <c r="A18" s="34" t="s">
        <v>91</v>
      </c>
      <c r="B18" s="36">
        <v>0.6</v>
      </c>
      <c r="C18" s="44">
        <v>0.26</v>
      </c>
      <c r="D18" s="86">
        <v>1700</v>
      </c>
      <c r="E18" s="86"/>
    </row>
    <row r="19" spans="1:21" x14ac:dyDescent="0.3">
      <c r="A19" s="34" t="s">
        <v>92</v>
      </c>
      <c r="B19" s="36">
        <v>1.25</v>
      </c>
      <c r="C19" s="44">
        <v>0.23</v>
      </c>
      <c r="D19" s="86">
        <v>2450</v>
      </c>
      <c r="E19" s="86"/>
    </row>
    <row r="20" spans="1:21" x14ac:dyDescent="0.3">
      <c r="A20" s="34" t="s">
        <v>93</v>
      </c>
      <c r="B20" s="36">
        <v>2.4</v>
      </c>
      <c r="C20" s="44">
        <v>0.2</v>
      </c>
      <c r="D20" s="86">
        <v>3150</v>
      </c>
      <c r="E20" s="86"/>
    </row>
    <row r="21" spans="1:21" x14ac:dyDescent="0.3">
      <c r="A21" s="34" t="s">
        <v>119</v>
      </c>
      <c r="B21" s="36">
        <v>3.9</v>
      </c>
      <c r="C21" s="44">
        <v>0.18</v>
      </c>
      <c r="D21" s="86">
        <v>3980</v>
      </c>
      <c r="E21" s="86"/>
    </row>
    <row r="22" spans="1:21" x14ac:dyDescent="0.3">
      <c r="A22" s="24"/>
      <c r="B22" s="41"/>
      <c r="C22" s="41"/>
      <c r="D22" s="42"/>
      <c r="E22" s="42"/>
    </row>
    <row r="23" spans="1:21" x14ac:dyDescent="0.3">
      <c r="A23" s="38" t="s">
        <v>113</v>
      </c>
    </row>
    <row r="24" spans="1:21" x14ac:dyDescent="0.3">
      <c r="A24" s="1" t="s">
        <v>116</v>
      </c>
      <c r="D24" s="1" t="s">
        <v>117</v>
      </c>
      <c r="L24" t="s">
        <v>109</v>
      </c>
      <c r="Q24" t="s">
        <v>120</v>
      </c>
      <c r="R24">
        <v>2E-3</v>
      </c>
      <c r="S24">
        <v>1.8E-3</v>
      </c>
      <c r="T24">
        <v>1.6000000000000001E-3</v>
      </c>
      <c r="U24">
        <v>1.4E-3</v>
      </c>
    </row>
    <row r="25" spans="1:21" x14ac:dyDescent="0.3">
      <c r="K25" s="26" t="s">
        <v>108</v>
      </c>
      <c r="L25" s="26" t="s">
        <v>110</v>
      </c>
      <c r="M25" s="26" t="s">
        <v>111</v>
      </c>
      <c r="N25" s="26" t="s">
        <v>112</v>
      </c>
      <c r="O25" s="26" t="s">
        <v>114</v>
      </c>
      <c r="P25" s="24"/>
      <c r="Q25" s="26" t="s">
        <v>118</v>
      </c>
      <c r="R25" s="26" t="s">
        <v>110</v>
      </c>
      <c r="S25" s="26" t="s">
        <v>111</v>
      </c>
      <c r="T25" s="26" t="s">
        <v>112</v>
      </c>
      <c r="U25" s="26" t="s">
        <v>114</v>
      </c>
    </row>
    <row r="26" spans="1:21" x14ac:dyDescent="0.3">
      <c r="K26" s="24">
        <v>0</v>
      </c>
      <c r="L26" s="25">
        <v>0.22</v>
      </c>
      <c r="M26" s="25">
        <v>0.1</v>
      </c>
      <c r="N26" s="25">
        <v>0.05</v>
      </c>
      <c r="O26" s="25">
        <v>0.02</v>
      </c>
      <c r="P26" s="22"/>
      <c r="Q26" s="22">
        <v>0</v>
      </c>
      <c r="R26" s="33">
        <f>R$24*EXP(-R$24*$Q26/2)</f>
        <v>2E-3</v>
      </c>
      <c r="S26" s="33">
        <f t="shared" ref="S26:U36" si="0">S$24*EXP(-S$24*$Q26/2)</f>
        <v>1.8E-3</v>
      </c>
      <c r="T26" s="33">
        <f t="shared" si="0"/>
        <v>1.6000000000000001E-3</v>
      </c>
      <c r="U26" s="33">
        <f t="shared" si="0"/>
        <v>1.4E-3</v>
      </c>
    </row>
    <row r="27" spans="1:21" x14ac:dyDescent="0.3">
      <c r="K27" s="24">
        <v>1</v>
      </c>
      <c r="L27" s="25">
        <v>0.3</v>
      </c>
      <c r="M27" s="25">
        <v>0.18</v>
      </c>
      <c r="N27" s="25">
        <v>0.12</v>
      </c>
      <c r="O27" s="25">
        <v>0.06</v>
      </c>
      <c r="P27" s="22"/>
      <c r="Q27" s="28">
        <f>Q26+500</f>
        <v>500</v>
      </c>
      <c r="R27" s="33">
        <f t="shared" ref="R27:R36" si="1">R$24*EXP(-R$24*$Q27/2)</f>
        <v>1.2130613194252669E-3</v>
      </c>
      <c r="S27" s="33">
        <f t="shared" si="0"/>
        <v>1.147730672919192E-3</v>
      </c>
      <c r="T27" s="33">
        <f t="shared" si="0"/>
        <v>1.072512073657023E-3</v>
      </c>
      <c r="U27" s="33">
        <f t="shared" si="0"/>
        <v>9.8656332560619888E-4</v>
      </c>
    </row>
    <row r="28" spans="1:21" x14ac:dyDescent="0.3">
      <c r="K28" s="24">
        <v>2</v>
      </c>
      <c r="L28" s="25">
        <v>0.22</v>
      </c>
      <c r="M28" s="25">
        <v>0.24399999999999999</v>
      </c>
      <c r="N28" s="25">
        <v>0.18</v>
      </c>
      <c r="O28" s="25">
        <v>0.15</v>
      </c>
      <c r="P28" s="28"/>
      <c r="Q28" s="28">
        <f t="shared" ref="Q28:Q36" si="2">Q27+500</f>
        <v>1000</v>
      </c>
      <c r="R28" s="33">
        <f t="shared" si="1"/>
        <v>7.3575888234288472E-4</v>
      </c>
      <c r="S28" s="33">
        <f t="shared" si="0"/>
        <v>7.318253875330784E-4</v>
      </c>
      <c r="T28" s="33">
        <f t="shared" si="0"/>
        <v>7.1892634258755451E-4</v>
      </c>
      <c r="U28" s="33">
        <f t="shared" si="0"/>
        <v>6.9521942530797337E-4</v>
      </c>
    </row>
    <row r="29" spans="1:21" x14ac:dyDescent="0.3">
      <c r="K29" s="24">
        <v>3</v>
      </c>
      <c r="L29" s="25">
        <v>0.15</v>
      </c>
      <c r="M29" s="25">
        <v>0.215</v>
      </c>
      <c r="N29" s="25">
        <v>0.215</v>
      </c>
      <c r="O29" s="25">
        <v>0.18</v>
      </c>
      <c r="P29" s="28"/>
      <c r="Q29" s="28">
        <f t="shared" si="2"/>
        <v>1500</v>
      </c>
      <c r="R29" s="33">
        <f t="shared" si="1"/>
        <v>4.4626032029685965E-4</v>
      </c>
      <c r="S29" s="33">
        <f t="shared" si="0"/>
        <v>4.6663246916260479E-4</v>
      </c>
      <c r="T29" s="33">
        <f t="shared" si="0"/>
        <v>4.8191073905952343E-4</v>
      </c>
      <c r="U29" s="33">
        <f t="shared" si="0"/>
        <v>4.8991284875561745E-4</v>
      </c>
    </row>
    <row r="30" spans="1:21" x14ac:dyDescent="0.3">
      <c r="K30" s="24">
        <v>4</v>
      </c>
      <c r="L30" s="25">
        <v>7.0000000000000007E-2</v>
      </c>
      <c r="M30" s="25">
        <v>0.13</v>
      </c>
      <c r="N30" s="25">
        <v>0.16</v>
      </c>
      <c r="O30" s="25">
        <v>0.19</v>
      </c>
      <c r="P30" s="28"/>
      <c r="Q30" s="28">
        <f t="shared" si="2"/>
        <v>2000</v>
      </c>
      <c r="R30" s="33">
        <f t="shared" si="1"/>
        <v>2.7067056647322541E-4</v>
      </c>
      <c r="S30" s="33">
        <f t="shared" si="0"/>
        <v>2.9753799879885575E-4</v>
      </c>
      <c r="T30" s="33">
        <f t="shared" si="0"/>
        <v>3.2303442879144862E-4</v>
      </c>
      <c r="U30" s="33">
        <f t="shared" si="0"/>
        <v>3.4523574951824906E-4</v>
      </c>
    </row>
    <row r="31" spans="1:21" x14ac:dyDescent="0.3">
      <c r="K31" s="24">
        <v>5</v>
      </c>
      <c r="L31" s="25">
        <v>0.03</v>
      </c>
      <c r="M31" s="25">
        <v>0.06</v>
      </c>
      <c r="N31" s="25">
        <v>0.1</v>
      </c>
      <c r="O31" s="25">
        <v>0.11</v>
      </c>
      <c r="P31" s="28"/>
      <c r="Q31" s="28">
        <f t="shared" si="2"/>
        <v>2500</v>
      </c>
      <c r="R31" s="33">
        <f t="shared" si="1"/>
        <v>1.6416999724779761E-4</v>
      </c>
      <c r="S31" s="33">
        <f t="shared" si="0"/>
        <v>1.897186042113558E-4</v>
      </c>
      <c r="T31" s="33">
        <f t="shared" si="0"/>
        <v>2.1653645317858033E-4</v>
      </c>
      <c r="U31" s="33">
        <f t="shared" si="0"/>
        <v>2.4328352083062319E-4</v>
      </c>
    </row>
    <row r="32" spans="1:21" x14ac:dyDescent="0.3">
      <c r="K32" s="24">
        <v>6</v>
      </c>
      <c r="L32" s="25">
        <v>0.01</v>
      </c>
      <c r="M32" s="25">
        <v>1.4999999999999999E-2</v>
      </c>
      <c r="N32" s="25">
        <v>0.04</v>
      </c>
      <c r="O32" s="25">
        <v>0.05</v>
      </c>
      <c r="P32" s="28"/>
      <c r="Q32" s="28">
        <f t="shared" si="2"/>
        <v>3000</v>
      </c>
      <c r="R32" s="33">
        <f t="shared" si="1"/>
        <v>9.9574136735727889E-5</v>
      </c>
      <c r="S32" s="33">
        <f t="shared" si="0"/>
        <v>1.2096992293154961E-4</v>
      </c>
      <c r="T32" s="33">
        <f t="shared" si="0"/>
        <v>1.4514872526306003E-4</v>
      </c>
      <c r="U32" s="33">
        <f t="shared" si="0"/>
        <v>1.7143899955417467E-4</v>
      </c>
    </row>
    <row r="33" spans="1:21" x14ac:dyDescent="0.3">
      <c r="K33" s="24" t="s">
        <v>115</v>
      </c>
      <c r="L33" s="25">
        <v>1E-3</v>
      </c>
      <c r="M33" s="25">
        <v>5.0000000000000001E-3</v>
      </c>
      <c r="N33" s="25">
        <v>0.01</v>
      </c>
      <c r="O33" s="25">
        <v>0.02</v>
      </c>
      <c r="P33" s="28"/>
      <c r="Q33" s="28">
        <f t="shared" si="2"/>
        <v>3500</v>
      </c>
      <c r="R33" s="33">
        <f t="shared" si="1"/>
        <v>6.0394766844637003E-5</v>
      </c>
      <c r="S33" s="33">
        <f t="shared" si="0"/>
        <v>7.7133828360672328E-5</v>
      </c>
      <c r="T33" s="33">
        <f t="shared" si="0"/>
        <v>9.7296100200348722E-5</v>
      </c>
      <c r="U33" s="33">
        <f t="shared" si="0"/>
        <v>1.2081102109911869E-4</v>
      </c>
    </row>
    <row r="34" spans="1:21" x14ac:dyDescent="0.3">
      <c r="P34" s="28"/>
      <c r="Q34" s="28">
        <f t="shared" si="2"/>
        <v>4000</v>
      </c>
      <c r="R34" s="33">
        <f t="shared" si="1"/>
        <v>3.6631277777468361E-5</v>
      </c>
      <c r="S34" s="33">
        <f t="shared" si="0"/>
        <v>4.9182700405126602E-5</v>
      </c>
      <c r="T34" s="33">
        <f t="shared" si="0"/>
        <v>6.5219526365385943E-5</v>
      </c>
      <c r="U34" s="33">
        <f t="shared" si="0"/>
        <v>8.5134087675305155E-5</v>
      </c>
    </row>
    <row r="35" spans="1:21" x14ac:dyDescent="0.3">
      <c r="P35" s="28"/>
      <c r="Q35" s="28">
        <f t="shared" si="2"/>
        <v>4500</v>
      </c>
      <c r="R35" s="33">
        <f t="shared" si="1"/>
        <v>2.2217993076484613E-5</v>
      </c>
      <c r="S35" s="33">
        <f t="shared" si="0"/>
        <v>3.1360274351088327E-5</v>
      </c>
      <c r="T35" s="33">
        <f t="shared" si="0"/>
        <v>4.3717955915668096E-5</v>
      </c>
      <c r="U35" s="33">
        <f t="shared" si="0"/>
        <v>5.9992977613856259E-5</v>
      </c>
    </row>
    <row r="36" spans="1:21" x14ac:dyDescent="0.3">
      <c r="P36" s="28"/>
      <c r="Q36" s="28">
        <f t="shared" si="2"/>
        <v>5000</v>
      </c>
      <c r="R36" s="33">
        <f t="shared" si="1"/>
        <v>1.3475893998170935E-5</v>
      </c>
      <c r="S36" s="33">
        <f t="shared" si="0"/>
        <v>1.9996193768836151E-5</v>
      </c>
      <c r="T36" s="33">
        <f t="shared" si="0"/>
        <v>2.9305022221974686E-5</v>
      </c>
      <c r="U36" s="33">
        <f t="shared" si="0"/>
        <v>4.2276336791245899E-5</v>
      </c>
    </row>
    <row r="38" spans="1:21" ht="14.4" customHeight="1" x14ac:dyDescent="0.3">
      <c r="A38" s="78" t="s">
        <v>279</v>
      </c>
      <c r="B38" s="78"/>
      <c r="C38" s="78"/>
      <c r="D38" s="78"/>
      <c r="E38" s="78"/>
      <c r="F38" s="78"/>
      <c r="G38" s="78"/>
      <c r="H38" s="78"/>
    </row>
    <row r="39" spans="1:21" ht="64.95" customHeight="1" x14ac:dyDescent="0.3">
      <c r="A39" s="12" t="s">
        <v>25</v>
      </c>
      <c r="B39" s="74" t="s">
        <v>159</v>
      </c>
      <c r="C39" s="74"/>
      <c r="D39" s="74"/>
      <c r="E39" s="74"/>
      <c r="F39" s="74"/>
      <c r="G39" s="74"/>
      <c r="H39" s="74"/>
      <c r="I39" s="74"/>
      <c r="J39" s="43" t="s">
        <v>316</v>
      </c>
    </row>
    <row r="40" spans="1:21" x14ac:dyDescent="0.3">
      <c r="A40" s="78" t="s">
        <v>280</v>
      </c>
      <c r="B40" s="78"/>
      <c r="C40" s="78"/>
      <c r="D40" s="78"/>
      <c r="E40" s="78"/>
      <c r="F40" s="78"/>
      <c r="G40" s="78"/>
      <c r="H40" s="78"/>
    </row>
    <row r="41" spans="1:21" ht="30" customHeight="1" x14ac:dyDescent="0.3">
      <c r="A41" s="12" t="s">
        <v>25</v>
      </c>
      <c r="B41" s="74" t="s">
        <v>149</v>
      </c>
      <c r="C41" s="74"/>
      <c r="D41" s="74"/>
      <c r="E41" s="74"/>
      <c r="F41" s="74"/>
      <c r="G41" s="74"/>
      <c r="H41" s="74"/>
      <c r="I41" s="74"/>
    </row>
    <row r="42" spans="1:21" x14ac:dyDescent="0.3">
      <c r="A42" s="78" t="s">
        <v>281</v>
      </c>
      <c r="B42" s="78"/>
      <c r="C42" s="78"/>
      <c r="D42" s="78"/>
      <c r="E42" s="78"/>
      <c r="F42" s="78"/>
      <c r="G42" s="78"/>
      <c r="H42" s="78"/>
    </row>
    <row r="43" spans="1:21" ht="30" customHeight="1" x14ac:dyDescent="0.3">
      <c r="A43" s="12" t="s">
        <v>25</v>
      </c>
      <c r="B43" s="74" t="s">
        <v>150</v>
      </c>
      <c r="C43" s="74"/>
      <c r="D43" s="74"/>
      <c r="E43" s="74"/>
      <c r="F43" s="74"/>
      <c r="G43" s="74"/>
      <c r="H43" s="74"/>
      <c r="I43" s="74"/>
    </row>
    <row r="44" spans="1:21" x14ac:dyDescent="0.3">
      <c r="A44" s="78" t="s">
        <v>282</v>
      </c>
      <c r="B44" s="78"/>
      <c r="C44" s="78"/>
      <c r="D44" s="78"/>
      <c r="E44" s="78"/>
      <c r="F44" s="78"/>
      <c r="G44" s="78"/>
      <c r="H44" s="78"/>
    </row>
    <row r="45" spans="1:21" ht="30" customHeight="1" x14ac:dyDescent="0.3">
      <c r="A45" s="12" t="s">
        <v>25</v>
      </c>
      <c r="B45" s="74" t="s">
        <v>151</v>
      </c>
      <c r="C45" s="74"/>
      <c r="D45" s="74"/>
      <c r="E45" s="74"/>
      <c r="F45" s="74"/>
      <c r="G45" s="74"/>
      <c r="H45" s="74"/>
      <c r="I45" s="74"/>
    </row>
    <row r="47" spans="1:21" x14ac:dyDescent="0.3">
      <c r="A47" s="38" t="s">
        <v>131</v>
      </c>
    </row>
    <row r="48" spans="1:21" x14ac:dyDescent="0.3">
      <c r="A48" s="35" t="s">
        <v>122</v>
      </c>
      <c r="B48" s="35" t="s">
        <v>121</v>
      </c>
    </row>
    <row r="49" spans="1:9" x14ac:dyDescent="0.3">
      <c r="A49" s="34">
        <v>100</v>
      </c>
      <c r="B49" s="45">
        <v>0.38700000000000001</v>
      </c>
    </row>
    <row r="50" spans="1:9" x14ac:dyDescent="0.3">
      <c r="A50" s="34">
        <v>150</v>
      </c>
      <c r="B50" s="45">
        <v>0.308</v>
      </c>
    </row>
    <row r="51" spans="1:9" x14ac:dyDescent="0.3">
      <c r="A51" s="34">
        <v>200</v>
      </c>
      <c r="B51" s="45">
        <v>0.23899999999999999</v>
      </c>
    </row>
    <row r="52" spans="1:9" x14ac:dyDescent="0.3">
      <c r="A52" s="34">
        <v>250</v>
      </c>
      <c r="B52" s="45">
        <v>0.17299999999999999</v>
      </c>
    </row>
    <row r="53" spans="1:9" x14ac:dyDescent="0.3">
      <c r="A53" s="34">
        <v>300</v>
      </c>
      <c r="B53" s="45">
        <v>0.108</v>
      </c>
    </row>
    <row r="55" spans="1:9" x14ac:dyDescent="0.3">
      <c r="A55" s="78" t="s">
        <v>283</v>
      </c>
      <c r="B55" s="78"/>
      <c r="C55" s="78"/>
      <c r="D55" s="78"/>
      <c r="E55" s="78"/>
      <c r="F55" s="78"/>
      <c r="G55" s="78"/>
      <c r="H55" s="78"/>
    </row>
    <row r="56" spans="1:9" ht="76.2" customHeight="1" x14ac:dyDescent="0.3">
      <c r="A56" s="12" t="s">
        <v>25</v>
      </c>
      <c r="B56" s="74" t="s">
        <v>157</v>
      </c>
      <c r="C56" s="74"/>
      <c r="D56" s="74"/>
      <c r="E56" s="74"/>
      <c r="F56" s="74"/>
      <c r="G56" s="74"/>
      <c r="H56" s="74"/>
      <c r="I56" s="43" t="s">
        <v>314</v>
      </c>
    </row>
    <row r="57" spans="1:9" x14ac:dyDescent="0.3">
      <c r="A57" s="78" t="s">
        <v>284</v>
      </c>
      <c r="B57" s="78"/>
      <c r="C57" s="78"/>
      <c r="D57" s="78"/>
      <c r="E57" s="78"/>
      <c r="F57" s="78"/>
      <c r="G57" s="78"/>
      <c r="H57" s="78"/>
    </row>
    <row r="58" spans="1:9" ht="43.8" customHeight="1" x14ac:dyDescent="0.3">
      <c r="B58" s="74" t="s">
        <v>152</v>
      </c>
      <c r="C58" s="74"/>
      <c r="D58" s="74"/>
      <c r="E58" s="74"/>
      <c r="F58" s="74"/>
      <c r="G58" s="74"/>
      <c r="H58" s="74"/>
    </row>
    <row r="60" spans="1:9" x14ac:dyDescent="0.3">
      <c r="A60" s="38" t="s">
        <v>132</v>
      </c>
    </row>
    <row r="61" spans="1:9" x14ac:dyDescent="0.3">
      <c r="A61" s="83" t="s">
        <v>123</v>
      </c>
      <c r="B61" s="83"/>
      <c r="C61" s="87" t="s">
        <v>133</v>
      </c>
      <c r="D61" s="87"/>
      <c r="E61" s="87" t="s">
        <v>134</v>
      </c>
      <c r="F61" s="87"/>
      <c r="G61" s="87"/>
      <c r="H61" s="87"/>
    </row>
    <row r="62" spans="1:9" x14ac:dyDescent="0.3">
      <c r="A62" s="88" t="s">
        <v>124</v>
      </c>
      <c r="B62" s="88"/>
      <c r="C62" s="89">
        <v>0.91</v>
      </c>
      <c r="D62" s="89"/>
      <c r="E62" s="89">
        <v>0.77</v>
      </c>
      <c r="F62" s="89"/>
      <c r="G62" s="89"/>
      <c r="H62" s="89"/>
    </row>
    <row r="63" spans="1:9" x14ac:dyDescent="0.3">
      <c r="A63" s="88" t="s">
        <v>125</v>
      </c>
      <c r="B63" s="88"/>
      <c r="C63" s="89" t="s">
        <v>126</v>
      </c>
      <c r="D63" s="89"/>
      <c r="E63" s="89" t="s">
        <v>127</v>
      </c>
      <c r="F63" s="89"/>
      <c r="G63" s="89"/>
      <c r="H63" s="89"/>
    </row>
    <row r="64" spans="1:9" x14ac:dyDescent="0.3">
      <c r="A64" s="88" t="s">
        <v>154</v>
      </c>
      <c r="B64" s="88"/>
      <c r="C64" s="89" t="s">
        <v>128</v>
      </c>
      <c r="D64" s="89"/>
      <c r="E64" s="89" t="s">
        <v>129</v>
      </c>
      <c r="F64" s="89"/>
      <c r="G64" s="89"/>
      <c r="H64" s="89"/>
    </row>
    <row r="65" spans="1:9" x14ac:dyDescent="0.3">
      <c r="A65" s="88" t="s">
        <v>130</v>
      </c>
      <c r="B65" s="88"/>
      <c r="C65" s="89">
        <v>0.44</v>
      </c>
      <c r="D65" s="89"/>
      <c r="E65" s="89">
        <v>0.6</v>
      </c>
      <c r="F65" s="89"/>
      <c r="G65" s="89"/>
      <c r="H65" s="89"/>
    </row>
    <row r="67" spans="1:9" x14ac:dyDescent="0.3">
      <c r="A67" s="78" t="s">
        <v>285</v>
      </c>
      <c r="B67" s="78"/>
      <c r="C67" s="78"/>
      <c r="D67" s="78"/>
      <c r="E67" s="78"/>
      <c r="F67" s="78"/>
      <c r="G67" s="78"/>
      <c r="H67" s="78"/>
    </row>
    <row r="68" spans="1:9" ht="30" customHeight="1" x14ac:dyDescent="0.3">
      <c r="B68" s="74" t="s">
        <v>153</v>
      </c>
      <c r="C68" s="74"/>
      <c r="D68" s="74"/>
      <c r="E68" s="74"/>
      <c r="F68" s="74"/>
      <c r="G68" s="74"/>
      <c r="H68" s="74"/>
    </row>
    <row r="69" spans="1:9" x14ac:dyDescent="0.3">
      <c r="A69" s="78" t="s">
        <v>286</v>
      </c>
      <c r="B69" s="78"/>
      <c r="C69" s="78"/>
      <c r="D69" s="78"/>
      <c r="E69" s="78"/>
      <c r="F69" s="78"/>
      <c r="G69" s="78"/>
      <c r="H69" s="78"/>
    </row>
    <row r="70" spans="1:9" ht="30" customHeight="1" x14ac:dyDescent="0.3">
      <c r="B70" s="74" t="s">
        <v>155</v>
      </c>
      <c r="C70" s="74"/>
      <c r="D70" s="74"/>
      <c r="E70" s="74"/>
      <c r="F70" s="74"/>
      <c r="G70" s="74"/>
      <c r="H70" s="74"/>
    </row>
    <row r="72" spans="1:9" x14ac:dyDescent="0.3">
      <c r="A72" s="38" t="s">
        <v>135</v>
      </c>
    </row>
    <row r="73" spans="1:9" x14ac:dyDescent="0.3">
      <c r="A73" s="35" t="s">
        <v>136</v>
      </c>
      <c r="B73" s="35" t="s">
        <v>101</v>
      </c>
      <c r="C73" s="35" t="s">
        <v>137</v>
      </c>
      <c r="D73" s="87" t="s">
        <v>138</v>
      </c>
      <c r="E73" s="87"/>
      <c r="F73" s="87" t="s">
        <v>139</v>
      </c>
      <c r="G73" s="87"/>
      <c r="H73" s="87" t="s">
        <v>156</v>
      </c>
      <c r="I73" s="87"/>
    </row>
    <row r="74" spans="1:9" x14ac:dyDescent="0.3">
      <c r="A74" s="34" t="s">
        <v>140</v>
      </c>
      <c r="B74" s="34">
        <v>15</v>
      </c>
      <c r="C74" s="40">
        <v>3000</v>
      </c>
      <c r="D74" s="90">
        <v>2</v>
      </c>
      <c r="E74" s="90"/>
      <c r="F74" s="91">
        <v>4900</v>
      </c>
      <c r="G74" s="91"/>
      <c r="H74" s="91">
        <v>1900</v>
      </c>
      <c r="I74" s="91"/>
    </row>
    <row r="75" spans="1:9" x14ac:dyDescent="0.3">
      <c r="A75" s="34" t="s">
        <v>141</v>
      </c>
      <c r="B75" s="34">
        <v>30</v>
      </c>
      <c r="C75" s="40">
        <v>6000</v>
      </c>
      <c r="D75" s="90">
        <v>3</v>
      </c>
      <c r="E75" s="90"/>
      <c r="F75" s="91">
        <v>5100</v>
      </c>
      <c r="G75" s="91"/>
      <c r="H75" s="90">
        <v>0</v>
      </c>
      <c r="I75" s="90"/>
    </row>
    <row r="76" spans="1:9" x14ac:dyDescent="0.3">
      <c r="A76" s="34" t="s">
        <v>142</v>
      </c>
      <c r="B76" s="34">
        <v>50</v>
      </c>
      <c r="C76" s="40">
        <v>10000</v>
      </c>
      <c r="D76" s="90">
        <v>4</v>
      </c>
      <c r="E76" s="90"/>
      <c r="F76" s="91">
        <v>7500</v>
      </c>
      <c r="G76" s="91"/>
      <c r="H76" s="90">
        <v>0</v>
      </c>
      <c r="I76" s="90"/>
    </row>
    <row r="77" spans="1:9" x14ac:dyDescent="0.3">
      <c r="A77" s="34" t="s">
        <v>143</v>
      </c>
      <c r="B77" s="34">
        <v>80</v>
      </c>
      <c r="C77" s="40">
        <v>16000</v>
      </c>
      <c r="D77" s="90">
        <v>6</v>
      </c>
      <c r="E77" s="90"/>
      <c r="F77" s="91">
        <v>10400</v>
      </c>
      <c r="G77" s="91"/>
      <c r="H77" s="90">
        <v>0</v>
      </c>
      <c r="I77" s="90"/>
    </row>
    <row r="79" spans="1:9" x14ac:dyDescent="0.3">
      <c r="A79" s="78" t="s">
        <v>287</v>
      </c>
      <c r="B79" s="78"/>
      <c r="C79" s="78"/>
      <c r="D79" s="78"/>
      <c r="E79" s="78"/>
      <c r="F79" s="78"/>
      <c r="G79" s="78"/>
      <c r="H79" s="78"/>
    </row>
    <row r="80" spans="1:9" ht="45" customHeight="1" x14ac:dyDescent="0.3">
      <c r="B80" s="74" t="s">
        <v>321</v>
      </c>
      <c r="C80" s="74"/>
      <c r="D80" s="74"/>
      <c r="E80" s="74"/>
      <c r="F80" s="74"/>
      <c r="G80" s="74"/>
      <c r="H80" s="74"/>
    </row>
    <row r="81" spans="1:9" ht="14.4" customHeight="1" x14ac:dyDescent="0.3">
      <c r="A81" s="78" t="s">
        <v>312</v>
      </c>
      <c r="B81" s="78"/>
      <c r="C81" s="78"/>
      <c r="D81" s="78"/>
      <c r="E81" s="78"/>
      <c r="F81" s="78"/>
      <c r="G81" s="78"/>
      <c r="H81" s="78"/>
    </row>
    <row r="82" spans="1:9" ht="45" customHeight="1" x14ac:dyDescent="0.3">
      <c r="B82" s="74" t="s">
        <v>188</v>
      </c>
      <c r="C82" s="74"/>
      <c r="D82" s="74"/>
      <c r="E82" s="74"/>
      <c r="F82" s="74"/>
      <c r="G82" s="74"/>
      <c r="H82" s="74"/>
      <c r="I82" s="43" t="s">
        <v>315</v>
      </c>
    </row>
  </sheetData>
  <mergeCells count="74">
    <mergeCell ref="A81:H81"/>
    <mergeCell ref="B82:H82"/>
    <mergeCell ref="A67:H67"/>
    <mergeCell ref="B68:H68"/>
    <mergeCell ref="A69:H69"/>
    <mergeCell ref="B70:H70"/>
    <mergeCell ref="A79:H79"/>
    <mergeCell ref="B80:H80"/>
    <mergeCell ref="H77:I77"/>
    <mergeCell ref="D77:E77"/>
    <mergeCell ref="F77:G77"/>
    <mergeCell ref="H73:I73"/>
    <mergeCell ref="H74:I74"/>
    <mergeCell ref="H75:I75"/>
    <mergeCell ref="H76:I76"/>
    <mergeCell ref="D75:E75"/>
    <mergeCell ref="A65:B65"/>
    <mergeCell ref="C62:D62"/>
    <mergeCell ref="C63:D63"/>
    <mergeCell ref="C64:D64"/>
    <mergeCell ref="A62:B62"/>
    <mergeCell ref="A63:B63"/>
    <mergeCell ref="A64:B64"/>
    <mergeCell ref="D76:E76"/>
    <mergeCell ref="F75:G75"/>
    <mergeCell ref="F76:G76"/>
    <mergeCell ref="A3:I3"/>
    <mergeCell ref="A38:H38"/>
    <mergeCell ref="A55:H55"/>
    <mergeCell ref="D73:E73"/>
    <mergeCell ref="D74:E74"/>
    <mergeCell ref="F73:G73"/>
    <mergeCell ref="F74:G74"/>
    <mergeCell ref="C65:D65"/>
    <mergeCell ref="E61:H61"/>
    <mergeCell ref="E62:H62"/>
    <mergeCell ref="E63:H63"/>
    <mergeCell ref="E64:H64"/>
    <mergeCell ref="E65:H65"/>
    <mergeCell ref="B39:I39"/>
    <mergeCell ref="B41:I41"/>
    <mergeCell ref="B43:I43"/>
    <mergeCell ref="D17:E17"/>
    <mergeCell ref="D18:E18"/>
    <mergeCell ref="D21:E21"/>
    <mergeCell ref="D19:E19"/>
    <mergeCell ref="D20:E20"/>
    <mergeCell ref="B45:I45"/>
    <mergeCell ref="A57:H57"/>
    <mergeCell ref="C61:D61"/>
    <mergeCell ref="B56:H56"/>
    <mergeCell ref="A40:H40"/>
    <mergeCell ref="A42:H42"/>
    <mergeCell ref="A61:B61"/>
    <mergeCell ref="A44:H44"/>
    <mergeCell ref="B58:H58"/>
    <mergeCell ref="A6:B6"/>
    <mergeCell ref="C6:H6"/>
    <mergeCell ref="A11:B11"/>
    <mergeCell ref="A12:B12"/>
    <mergeCell ref="A13:B13"/>
    <mergeCell ref="C9:H9"/>
    <mergeCell ref="C8:H8"/>
    <mergeCell ref="A7:B7"/>
    <mergeCell ref="A8:B8"/>
    <mergeCell ref="A9:B9"/>
    <mergeCell ref="A10:B10"/>
    <mergeCell ref="C7:H7"/>
    <mergeCell ref="C10:H10"/>
    <mergeCell ref="C14:H14"/>
    <mergeCell ref="A14:B14"/>
    <mergeCell ref="C11:H11"/>
    <mergeCell ref="C12:H12"/>
    <mergeCell ref="C13:H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3577-B745-477F-AEAC-9044F8900452}">
  <sheetPr>
    <tabColor theme="5" tint="0.39997558519241921"/>
  </sheetPr>
  <dimension ref="A1:V79"/>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0" ht="18" x14ac:dyDescent="0.35">
      <c r="A1" s="2" t="s">
        <v>193</v>
      </c>
    </row>
    <row r="2" spans="1:10" x14ac:dyDescent="0.3">
      <c r="A2" s="39" t="s">
        <v>88</v>
      </c>
    </row>
    <row r="3" spans="1:10" ht="105.6" customHeight="1" x14ac:dyDescent="0.3">
      <c r="A3" s="82" t="s">
        <v>161</v>
      </c>
      <c r="B3" s="82"/>
      <c r="C3" s="82"/>
      <c r="D3" s="82"/>
      <c r="E3" s="82"/>
      <c r="F3" s="82"/>
      <c r="G3" s="82"/>
      <c r="H3" s="82"/>
      <c r="I3" s="82"/>
      <c r="J3" s="29"/>
    </row>
    <row r="4" spans="1:10" x14ac:dyDescent="0.3">
      <c r="A4" s="7"/>
    </row>
    <row r="5" spans="1:10" x14ac:dyDescent="0.3">
      <c r="A5" s="39" t="s">
        <v>106</v>
      </c>
    </row>
    <row r="6" spans="1:10" x14ac:dyDescent="0.3">
      <c r="A6" s="83" t="s">
        <v>94</v>
      </c>
      <c r="B6" s="83"/>
      <c r="C6" s="83" t="s">
        <v>95</v>
      </c>
      <c r="D6" s="83"/>
      <c r="E6" s="83"/>
      <c r="F6" s="83"/>
      <c r="G6" s="83"/>
      <c r="H6" s="83"/>
      <c r="I6" s="30"/>
      <c r="J6" s="30"/>
    </row>
    <row r="7" spans="1:10" x14ac:dyDescent="0.3">
      <c r="A7" s="81" t="s">
        <v>102</v>
      </c>
      <c r="B7" s="81"/>
      <c r="C7" s="84" t="s">
        <v>162</v>
      </c>
      <c r="D7" s="84"/>
      <c r="E7" s="84"/>
      <c r="F7" s="84"/>
      <c r="G7" s="84"/>
      <c r="H7" s="84"/>
      <c r="I7" s="30"/>
      <c r="J7" s="30"/>
    </row>
    <row r="8" spans="1:10" x14ac:dyDescent="0.3">
      <c r="A8" s="81" t="s">
        <v>103</v>
      </c>
      <c r="B8" s="81"/>
      <c r="C8" s="84">
        <v>500</v>
      </c>
      <c r="D8" s="84"/>
      <c r="E8" s="84"/>
      <c r="F8" s="84"/>
      <c r="G8" s="84"/>
      <c r="H8" s="84"/>
      <c r="I8" s="30"/>
      <c r="J8" s="30"/>
    </row>
    <row r="9" spans="1:10" x14ac:dyDescent="0.3">
      <c r="A9" s="81" t="s">
        <v>167</v>
      </c>
      <c r="B9" s="81"/>
      <c r="C9" s="81" t="s">
        <v>186</v>
      </c>
      <c r="D9" s="81"/>
      <c r="E9" s="81"/>
      <c r="F9" s="81"/>
      <c r="G9" s="81"/>
      <c r="H9" s="81"/>
      <c r="I9" s="31"/>
      <c r="J9" s="31"/>
    </row>
    <row r="10" spans="1:10" x14ac:dyDescent="0.3">
      <c r="A10" s="81" t="s">
        <v>97</v>
      </c>
      <c r="B10" s="81"/>
      <c r="C10" s="81" t="s">
        <v>174</v>
      </c>
      <c r="D10" s="81"/>
      <c r="E10" s="81"/>
      <c r="F10" s="81"/>
      <c r="G10" s="81"/>
      <c r="H10" s="81"/>
      <c r="I10" s="31"/>
      <c r="J10" s="31"/>
    </row>
    <row r="11" spans="1:10" x14ac:dyDescent="0.3">
      <c r="A11" s="81" t="s">
        <v>172</v>
      </c>
      <c r="B11" s="81"/>
      <c r="C11" s="81" t="s">
        <v>164</v>
      </c>
      <c r="D11" s="81"/>
      <c r="E11" s="81"/>
      <c r="F11" s="81"/>
      <c r="G11" s="81"/>
      <c r="H11" s="81"/>
      <c r="I11" s="31"/>
      <c r="J11" s="31"/>
    </row>
    <row r="12" spans="1:10" x14ac:dyDescent="0.3">
      <c r="A12" s="92" t="s">
        <v>101</v>
      </c>
      <c r="B12" s="93"/>
      <c r="C12" s="92" t="s">
        <v>192</v>
      </c>
      <c r="D12" s="94"/>
      <c r="E12" s="94"/>
      <c r="F12" s="94"/>
      <c r="G12" s="94"/>
      <c r="H12" s="93"/>
      <c r="I12" s="31"/>
      <c r="J12" s="31"/>
    </row>
    <row r="13" spans="1:10" x14ac:dyDescent="0.3">
      <c r="A13" s="81" t="s">
        <v>166</v>
      </c>
      <c r="B13" s="81"/>
      <c r="C13" s="84" t="s">
        <v>163</v>
      </c>
      <c r="D13" s="84"/>
      <c r="E13" s="84"/>
      <c r="F13" s="84"/>
      <c r="G13" s="84"/>
      <c r="H13" s="84"/>
      <c r="I13" s="32"/>
      <c r="J13" s="32"/>
    </row>
    <row r="14" spans="1:10" x14ac:dyDescent="0.3">
      <c r="A14" s="81" t="s">
        <v>104</v>
      </c>
      <c r="B14" s="81"/>
      <c r="C14" s="81" t="s">
        <v>105</v>
      </c>
      <c r="D14" s="81"/>
      <c r="E14" s="81"/>
      <c r="F14" s="81"/>
      <c r="G14" s="81"/>
      <c r="H14" s="81"/>
      <c r="I14" s="31"/>
      <c r="J14" s="31"/>
    </row>
    <row r="15" spans="1:10" x14ac:dyDescent="0.3">
      <c r="A15" s="7"/>
    </row>
    <row r="16" spans="1:10" x14ac:dyDescent="0.3">
      <c r="A16" s="39" t="s">
        <v>107</v>
      </c>
    </row>
    <row r="17" spans="1:21" x14ac:dyDescent="0.3">
      <c r="A17" s="35" t="s">
        <v>101</v>
      </c>
      <c r="B17" s="35" t="s">
        <v>311</v>
      </c>
      <c r="C17" s="35" t="s">
        <v>121</v>
      </c>
      <c r="D17" s="85" t="s">
        <v>145</v>
      </c>
      <c r="E17" s="85"/>
    </row>
    <row r="18" spans="1:21" x14ac:dyDescent="0.3">
      <c r="A18" s="34" t="s">
        <v>168</v>
      </c>
      <c r="B18" s="40">
        <v>10540</v>
      </c>
      <c r="C18" s="44">
        <v>0.24</v>
      </c>
      <c r="D18" s="86">
        <v>78000</v>
      </c>
      <c r="E18" s="86"/>
    </row>
    <row r="19" spans="1:21" x14ac:dyDescent="0.3">
      <c r="A19" s="34" t="s">
        <v>169</v>
      </c>
      <c r="B19" s="40">
        <v>21940</v>
      </c>
      <c r="C19" s="44">
        <v>0.22</v>
      </c>
      <c r="D19" s="86">
        <v>117000</v>
      </c>
      <c r="E19" s="86"/>
    </row>
    <row r="20" spans="1:21" x14ac:dyDescent="0.3">
      <c r="A20" s="34" t="s">
        <v>170</v>
      </c>
      <c r="B20" s="40">
        <v>55200</v>
      </c>
      <c r="C20" s="44">
        <v>0.19</v>
      </c>
      <c r="D20" s="86">
        <v>201000</v>
      </c>
      <c r="E20" s="86"/>
    </row>
    <row r="21" spans="1:21" x14ac:dyDescent="0.3">
      <c r="A21" s="34" t="s">
        <v>171</v>
      </c>
      <c r="B21" s="40">
        <v>116700</v>
      </c>
      <c r="C21" s="44">
        <v>0.17</v>
      </c>
      <c r="D21" s="86">
        <v>343000</v>
      </c>
      <c r="E21" s="86"/>
    </row>
    <row r="22" spans="1:21" x14ac:dyDescent="0.3">
      <c r="A22" s="24"/>
      <c r="B22" s="53"/>
      <c r="C22" s="54"/>
      <c r="D22" s="42"/>
      <c r="E22" s="42"/>
    </row>
    <row r="23" spans="1:21" x14ac:dyDescent="0.3">
      <c r="A23" s="78" t="s">
        <v>288</v>
      </c>
      <c r="B23" s="78"/>
      <c r="C23" s="78"/>
      <c r="D23" s="78"/>
      <c r="E23" s="78"/>
      <c r="F23" s="78"/>
      <c r="G23" s="78"/>
      <c r="H23" s="78"/>
    </row>
    <row r="24" spans="1:21" ht="45.6" customHeight="1" x14ac:dyDescent="0.3">
      <c r="A24" s="12" t="s">
        <v>25</v>
      </c>
      <c r="B24" s="74"/>
      <c r="C24" s="74"/>
      <c r="D24" s="74"/>
      <c r="E24" s="74"/>
      <c r="F24" s="74"/>
      <c r="G24" s="74"/>
      <c r="H24" s="74"/>
      <c r="I24" s="74"/>
    </row>
    <row r="25" spans="1:21" x14ac:dyDescent="0.3">
      <c r="A25" s="24"/>
      <c r="B25" s="41"/>
      <c r="C25" s="41"/>
      <c r="D25" s="42"/>
      <c r="E25" s="42"/>
    </row>
    <row r="26" spans="1:21" x14ac:dyDescent="0.3">
      <c r="A26" s="38" t="s">
        <v>113</v>
      </c>
    </row>
    <row r="27" spans="1:21" x14ac:dyDescent="0.3">
      <c r="A27" s="1" t="s">
        <v>116</v>
      </c>
      <c r="D27" s="1" t="s">
        <v>117</v>
      </c>
      <c r="L27" t="s">
        <v>109</v>
      </c>
      <c r="Q27" s="50" t="s">
        <v>165</v>
      </c>
      <c r="R27" s="51">
        <v>0.02</v>
      </c>
      <c r="S27" s="51">
        <v>1.4999999999999999E-2</v>
      </c>
      <c r="T27" s="51">
        <v>0.01</v>
      </c>
      <c r="U27" s="52">
        <v>7.4999999999999997E-3</v>
      </c>
    </row>
    <row r="28" spans="1:21" x14ac:dyDescent="0.3">
      <c r="K28" s="26" t="s">
        <v>108</v>
      </c>
      <c r="L28" s="46" t="s">
        <v>183</v>
      </c>
      <c r="M28" s="46" t="s">
        <v>184</v>
      </c>
      <c r="N28" s="46" t="s">
        <v>185</v>
      </c>
      <c r="O28" s="46" t="s">
        <v>182</v>
      </c>
      <c r="P28" s="24"/>
      <c r="Q28" s="26" t="s">
        <v>118</v>
      </c>
      <c r="R28" s="46" t="s">
        <v>183</v>
      </c>
      <c r="S28" s="46" t="s">
        <v>184</v>
      </c>
      <c r="T28" s="46" t="s">
        <v>185</v>
      </c>
      <c r="U28" s="47" t="s">
        <v>182</v>
      </c>
    </row>
    <row r="29" spans="1:21" x14ac:dyDescent="0.3">
      <c r="K29" s="7">
        <v>0</v>
      </c>
      <c r="L29" s="48"/>
      <c r="M29" s="48"/>
      <c r="N29" s="48"/>
      <c r="O29" s="48"/>
      <c r="P29" s="24"/>
      <c r="Q29" s="22">
        <v>0</v>
      </c>
      <c r="R29" s="49">
        <v>0.02</v>
      </c>
      <c r="S29" s="49">
        <v>1.4999999999999999E-2</v>
      </c>
      <c r="T29" s="49">
        <v>0.01</v>
      </c>
      <c r="U29" s="49">
        <v>7.4999999999999997E-3</v>
      </c>
    </row>
    <row r="30" spans="1:21" x14ac:dyDescent="0.3">
      <c r="K30" s="7">
        <v>2.5</v>
      </c>
      <c r="L30" s="48">
        <v>0</v>
      </c>
      <c r="M30" s="48"/>
      <c r="N30" s="48"/>
      <c r="O30" s="48"/>
      <c r="P30" s="24"/>
      <c r="Q30" s="22">
        <v>100</v>
      </c>
      <c r="R30" s="49">
        <v>1.213E-2</v>
      </c>
      <c r="S30" s="49">
        <v>9.6450000000000008E-3</v>
      </c>
      <c r="T30" s="49">
        <v>6.0650000000000001E-3</v>
      </c>
      <c r="U30" s="49">
        <v>4.6449999999999998E-3</v>
      </c>
    </row>
    <row r="31" spans="1:21" x14ac:dyDescent="0.3">
      <c r="K31" s="7">
        <v>5</v>
      </c>
      <c r="L31" s="57">
        <v>1E-4</v>
      </c>
      <c r="M31" s="48"/>
      <c r="N31" s="48"/>
      <c r="O31" s="48"/>
      <c r="P31" s="24"/>
      <c r="Q31" s="22">
        <v>200</v>
      </c>
      <c r="R31" s="49">
        <v>7.3639999999999999E-3</v>
      </c>
      <c r="S31" s="49">
        <v>6.1980000000000004E-3</v>
      </c>
      <c r="T31" s="49">
        <v>3.6779999999999998E-3</v>
      </c>
      <c r="U31" s="49">
        <v>2.8770000000000002E-3</v>
      </c>
    </row>
    <row r="32" spans="1:21" x14ac:dyDescent="0.3">
      <c r="K32" s="7">
        <v>7.5</v>
      </c>
      <c r="L32" s="57">
        <v>1.5E-3</v>
      </c>
      <c r="M32" s="48">
        <v>0</v>
      </c>
      <c r="N32" s="48"/>
      <c r="O32" s="48"/>
      <c r="P32" s="24"/>
      <c r="Q32" s="22">
        <v>300</v>
      </c>
      <c r="R32" s="49">
        <v>4.4720000000000003E-3</v>
      </c>
      <c r="S32" s="49">
        <v>3.9839999999999997E-3</v>
      </c>
      <c r="T32" s="49">
        <v>2.232E-3</v>
      </c>
      <c r="U32" s="49">
        <v>1.7799999999999999E-3</v>
      </c>
    </row>
    <row r="33" spans="1:22" x14ac:dyDescent="0.3">
      <c r="K33" s="7">
        <v>10</v>
      </c>
      <c r="L33" s="57">
        <v>9.4000000000000004E-3</v>
      </c>
      <c r="M33" s="57">
        <v>2.9999999999999997E-4</v>
      </c>
      <c r="N33" s="48">
        <v>0</v>
      </c>
      <c r="O33" s="48"/>
      <c r="P33" s="24"/>
      <c r="Q33" s="22">
        <v>400</v>
      </c>
      <c r="R33" s="49">
        <v>2.7169999999999998E-3</v>
      </c>
      <c r="S33" s="49">
        <v>2.5600000000000002E-3</v>
      </c>
      <c r="T33" s="49">
        <v>1.353E-3</v>
      </c>
      <c r="U33" s="49">
        <v>1.101E-3</v>
      </c>
    </row>
    <row r="34" spans="1:22" x14ac:dyDescent="0.3">
      <c r="K34" s="7">
        <v>12.5</v>
      </c>
      <c r="L34" s="57">
        <v>1.9699999999999999E-2</v>
      </c>
      <c r="M34" s="57">
        <v>3.5000000000000001E-3</v>
      </c>
      <c r="N34" s="57">
        <v>1E-4</v>
      </c>
      <c r="O34" s="48"/>
      <c r="P34" s="24"/>
      <c r="Q34" s="22">
        <v>500</v>
      </c>
      <c r="R34" s="49">
        <v>1.6509999999999999E-3</v>
      </c>
      <c r="S34" s="49">
        <v>1.6429999999999999E-3</v>
      </c>
      <c r="T34" s="49">
        <v>8.1999999999999998E-4</v>
      </c>
      <c r="U34" s="49">
        <v>6.8099999999999996E-4</v>
      </c>
    </row>
    <row r="35" spans="1:22" x14ac:dyDescent="0.3">
      <c r="K35" s="7">
        <v>15</v>
      </c>
      <c r="L35" s="57">
        <v>1.8499999999999999E-2</v>
      </c>
      <c r="M35" s="57">
        <v>1.03E-2</v>
      </c>
      <c r="N35" s="57">
        <v>5.0000000000000001E-4</v>
      </c>
      <c r="O35" s="48"/>
      <c r="P35" s="24"/>
      <c r="Q35" s="28"/>
      <c r="R35" s="33"/>
      <c r="S35" s="33"/>
      <c r="T35" s="33"/>
      <c r="U35" s="33"/>
    </row>
    <row r="36" spans="1:22" x14ac:dyDescent="0.3">
      <c r="K36" s="7">
        <v>17.5</v>
      </c>
      <c r="L36" s="57">
        <v>9.5999999999999992E-3</v>
      </c>
      <c r="M36" s="57">
        <v>1.6500000000000001E-2</v>
      </c>
      <c r="N36" s="57">
        <v>1.8E-3</v>
      </c>
      <c r="O36" s="48">
        <v>0</v>
      </c>
      <c r="P36" s="24"/>
      <c r="Q36" s="28"/>
      <c r="R36" s="33"/>
      <c r="S36" s="33"/>
      <c r="T36" s="33"/>
      <c r="U36" s="33"/>
      <c r="V36" s="33"/>
    </row>
    <row r="37" spans="1:22" x14ac:dyDescent="0.3">
      <c r="K37" s="7">
        <v>20</v>
      </c>
      <c r="L37" s="57">
        <v>3.2000000000000002E-3</v>
      </c>
      <c r="M37" s="57">
        <v>1.83E-2</v>
      </c>
      <c r="N37" s="57">
        <v>4.4999999999999997E-3</v>
      </c>
      <c r="O37" s="57">
        <v>1E-4</v>
      </c>
      <c r="P37" s="24"/>
      <c r="Q37" s="28"/>
      <c r="R37" s="33"/>
      <c r="S37" s="33"/>
      <c r="T37" s="33"/>
      <c r="U37" s="33"/>
      <c r="V37" s="33"/>
    </row>
    <row r="38" spans="1:22" x14ac:dyDescent="0.3">
      <c r="K38" s="7">
        <v>22.5</v>
      </c>
      <c r="L38" s="57">
        <v>6.9999999999999999E-4</v>
      </c>
      <c r="M38" s="57">
        <v>1.35E-2</v>
      </c>
      <c r="N38" s="57">
        <v>8.8000000000000005E-3</v>
      </c>
      <c r="O38" s="57">
        <v>5.0000000000000001E-4</v>
      </c>
      <c r="P38" s="24"/>
      <c r="Q38" s="28"/>
      <c r="R38" s="33"/>
      <c r="S38" s="33"/>
      <c r="T38" s="33"/>
      <c r="U38" s="33"/>
      <c r="V38" s="33"/>
    </row>
    <row r="39" spans="1:22" x14ac:dyDescent="0.3">
      <c r="K39" s="7">
        <v>25</v>
      </c>
      <c r="L39" s="57">
        <v>1E-4</v>
      </c>
      <c r="M39" s="57">
        <v>6.8999999999999999E-3</v>
      </c>
      <c r="N39" s="57">
        <v>1.37E-2</v>
      </c>
      <c r="O39" s="57">
        <v>1.5E-3</v>
      </c>
      <c r="P39" s="24"/>
      <c r="Q39" s="28"/>
      <c r="R39" s="33"/>
      <c r="S39" s="33"/>
      <c r="T39" s="33"/>
      <c r="U39" s="33"/>
      <c r="V39" s="33"/>
    </row>
    <row r="40" spans="1:22" x14ac:dyDescent="0.3">
      <c r="K40" s="7">
        <v>27.5</v>
      </c>
      <c r="L40" s="48">
        <v>0</v>
      </c>
      <c r="M40" s="57">
        <v>2.2000000000000001E-3</v>
      </c>
      <c r="N40" s="57">
        <v>1.77E-2</v>
      </c>
      <c r="O40" s="57">
        <v>3.5000000000000001E-3</v>
      </c>
      <c r="P40" s="24"/>
      <c r="R40" s="33"/>
      <c r="S40" s="33"/>
      <c r="T40" s="33"/>
      <c r="U40" s="33"/>
      <c r="V40" s="33"/>
    </row>
    <row r="41" spans="1:22" x14ac:dyDescent="0.3">
      <c r="A41" s="78" t="s">
        <v>289</v>
      </c>
      <c r="B41" s="78"/>
      <c r="C41" s="78"/>
      <c r="D41" s="78"/>
      <c r="E41" s="78"/>
      <c r="F41" s="78"/>
      <c r="G41" s="78"/>
      <c r="H41" s="78"/>
      <c r="K41" s="7">
        <v>30</v>
      </c>
      <c r="L41" s="48"/>
      <c r="M41" s="57">
        <v>5.9999999999999995E-4</v>
      </c>
      <c r="N41" s="57">
        <v>1.9099999999999999E-2</v>
      </c>
      <c r="O41" s="57">
        <v>6.4999999999999997E-3</v>
      </c>
      <c r="P41" s="24"/>
      <c r="R41" s="33"/>
      <c r="S41" s="33"/>
      <c r="T41" s="33"/>
      <c r="U41" s="33"/>
      <c r="V41" s="33"/>
    </row>
    <row r="42" spans="1:22" ht="45" customHeight="1" x14ac:dyDescent="0.3">
      <c r="A42" s="12" t="s">
        <v>25</v>
      </c>
      <c r="B42" s="74"/>
      <c r="C42" s="74"/>
      <c r="D42" s="74"/>
      <c r="E42" s="74"/>
      <c r="F42" s="74"/>
      <c r="G42" s="74"/>
      <c r="H42" s="74"/>
      <c r="I42" s="74"/>
      <c r="K42" s="7">
        <v>32.5</v>
      </c>
      <c r="L42" s="48"/>
      <c r="M42" s="57">
        <v>1E-4</v>
      </c>
      <c r="N42" s="57">
        <v>1.7500000000000002E-2</v>
      </c>
      <c r="O42" s="57">
        <v>0.01</v>
      </c>
      <c r="P42" s="24"/>
      <c r="R42" s="33"/>
      <c r="S42" s="33"/>
      <c r="T42" s="33"/>
      <c r="U42" s="33"/>
      <c r="V42" s="33"/>
    </row>
    <row r="43" spans="1:22" x14ac:dyDescent="0.3">
      <c r="A43" s="78" t="s">
        <v>310</v>
      </c>
      <c r="B43" s="78"/>
      <c r="C43" s="78"/>
      <c r="D43" s="78"/>
      <c r="E43" s="78"/>
      <c r="F43" s="78"/>
      <c r="G43" s="78"/>
      <c r="H43" s="78"/>
      <c r="K43" s="7">
        <v>35</v>
      </c>
      <c r="L43" s="48"/>
      <c r="M43" s="48">
        <v>0</v>
      </c>
      <c r="N43" s="57">
        <v>1.3899999999999999E-2</v>
      </c>
      <c r="O43" s="57">
        <v>1.2999999999999999E-2</v>
      </c>
      <c r="P43" s="24"/>
    </row>
    <row r="44" spans="1:22" ht="45" customHeight="1" x14ac:dyDescent="0.3">
      <c r="A44" s="12" t="s">
        <v>25</v>
      </c>
      <c r="B44" s="74"/>
      <c r="C44" s="74"/>
      <c r="D44" s="74"/>
      <c r="E44" s="74"/>
      <c r="F44" s="74"/>
      <c r="G44" s="74"/>
      <c r="H44" s="74"/>
      <c r="I44" s="74"/>
      <c r="K44" s="7">
        <v>37.5</v>
      </c>
      <c r="L44" s="48"/>
      <c r="M44" s="48"/>
      <c r="N44" s="57">
        <v>9.4000000000000004E-3</v>
      </c>
      <c r="O44" s="57">
        <v>1.52E-2</v>
      </c>
      <c r="P44" s="24"/>
    </row>
    <row r="45" spans="1:22" x14ac:dyDescent="0.3">
      <c r="A45" s="78"/>
      <c r="B45" s="78"/>
      <c r="C45" s="78"/>
      <c r="D45" s="78"/>
      <c r="E45" s="78"/>
      <c r="F45" s="78"/>
      <c r="G45" s="78"/>
      <c r="H45" s="78"/>
      <c r="K45" s="7">
        <v>40</v>
      </c>
      <c r="L45" s="48"/>
      <c r="M45" s="48"/>
      <c r="N45" s="57">
        <v>5.4000000000000003E-3</v>
      </c>
      <c r="O45" s="57">
        <v>1.61E-2</v>
      </c>
      <c r="P45" s="24"/>
    </row>
    <row r="46" spans="1:22" x14ac:dyDescent="0.3">
      <c r="A46" s="38" t="s">
        <v>131</v>
      </c>
      <c r="K46" s="7">
        <v>42.5</v>
      </c>
      <c r="L46" s="48"/>
      <c r="M46" s="48"/>
      <c r="N46" s="57">
        <v>2.5999999999999999E-3</v>
      </c>
      <c r="O46" s="57">
        <v>1.5800000000000002E-2</v>
      </c>
      <c r="P46" s="24"/>
    </row>
    <row r="47" spans="1:22" x14ac:dyDescent="0.3">
      <c r="A47" s="26" t="s">
        <v>122</v>
      </c>
      <c r="B47" s="26" t="s">
        <v>121</v>
      </c>
      <c r="K47" s="7">
        <v>45</v>
      </c>
      <c r="L47" s="48"/>
      <c r="M47" s="48"/>
      <c r="N47" s="57">
        <v>1E-3</v>
      </c>
      <c r="O47" s="57">
        <v>1.4500000000000001E-2</v>
      </c>
      <c r="P47" s="24"/>
    </row>
    <row r="48" spans="1:22" x14ac:dyDescent="0.3">
      <c r="A48" s="34">
        <v>5</v>
      </c>
      <c r="B48" s="45">
        <v>0.33400000000000002</v>
      </c>
      <c r="K48" s="7">
        <v>47.5</v>
      </c>
      <c r="L48" s="48"/>
      <c r="M48" s="48"/>
      <c r="N48" s="57">
        <v>2.9999999999999997E-4</v>
      </c>
      <c r="O48" s="57">
        <v>1.2500000000000001E-2</v>
      </c>
      <c r="P48" s="24"/>
    </row>
    <row r="49" spans="1:16" x14ac:dyDescent="0.3">
      <c r="A49" s="34">
        <v>7.5</v>
      </c>
      <c r="B49" s="45">
        <v>0.28299999999999997</v>
      </c>
      <c r="C49" s="55">
        <f>B48-B49</f>
        <v>5.1000000000000045E-2</v>
      </c>
      <c r="K49" s="7">
        <v>50</v>
      </c>
      <c r="L49" s="48"/>
      <c r="M49" s="48"/>
      <c r="N49" s="57">
        <v>1E-4</v>
      </c>
      <c r="O49" s="57">
        <v>0.01</v>
      </c>
      <c r="P49" s="24"/>
    </row>
    <row r="50" spans="1:16" x14ac:dyDescent="0.3">
      <c r="A50" s="34">
        <v>10</v>
      </c>
      <c r="B50" s="45">
        <v>0.217</v>
      </c>
      <c r="C50" s="55">
        <f t="shared" ref="C50:C52" si="0">B49-B50</f>
        <v>6.5999999999999975E-2</v>
      </c>
      <c r="K50" s="7">
        <v>52.5</v>
      </c>
      <c r="L50" s="48"/>
      <c r="M50" s="48"/>
      <c r="N50" s="57">
        <v>0</v>
      </c>
      <c r="O50" s="57">
        <v>7.3000000000000001E-3</v>
      </c>
      <c r="P50" s="24"/>
    </row>
    <row r="51" spans="1:16" x14ac:dyDescent="0.3">
      <c r="A51" s="34">
        <v>12.5</v>
      </c>
      <c r="B51" s="45">
        <v>0.158</v>
      </c>
      <c r="C51" s="55">
        <f t="shared" si="0"/>
        <v>5.8999999999999997E-2</v>
      </c>
      <c r="K51" s="7">
        <v>55</v>
      </c>
      <c r="L51" s="48"/>
      <c r="M51" s="48"/>
      <c r="N51" s="48"/>
      <c r="O51" s="57">
        <v>5.0000000000000001E-3</v>
      </c>
      <c r="P51" s="24"/>
    </row>
    <row r="52" spans="1:16" x14ac:dyDescent="0.3">
      <c r="A52" s="34">
        <v>15</v>
      </c>
      <c r="B52" s="45">
        <v>0.108</v>
      </c>
      <c r="C52" s="55">
        <f t="shared" si="0"/>
        <v>0.05</v>
      </c>
      <c r="K52" s="7">
        <v>57.5</v>
      </c>
      <c r="L52" s="48"/>
      <c r="M52" s="48"/>
      <c r="N52" s="48"/>
      <c r="O52" s="57">
        <v>3.0999999999999999E-3</v>
      </c>
      <c r="P52" s="24"/>
    </row>
    <row r="53" spans="1:16" x14ac:dyDescent="0.3">
      <c r="K53" s="7">
        <v>60</v>
      </c>
      <c r="L53" s="48"/>
      <c r="M53" s="48"/>
      <c r="N53" s="48"/>
      <c r="O53" s="57">
        <v>1.6999999999999999E-3</v>
      </c>
      <c r="P53" s="24"/>
    </row>
    <row r="54" spans="1:16" x14ac:dyDescent="0.3">
      <c r="A54" s="78" t="s">
        <v>290</v>
      </c>
      <c r="B54" s="78"/>
      <c r="C54" s="78"/>
      <c r="D54" s="78"/>
      <c r="E54" s="78"/>
      <c r="F54" s="78"/>
      <c r="G54" s="78"/>
      <c r="H54" s="78"/>
      <c r="K54" s="7">
        <v>62.5</v>
      </c>
      <c r="L54" s="48"/>
      <c r="M54" s="48"/>
      <c r="N54" s="48"/>
      <c r="O54" s="57">
        <v>8.9999999999999998E-4</v>
      </c>
      <c r="P54" s="24"/>
    </row>
    <row r="55" spans="1:16" ht="64.8" customHeight="1" x14ac:dyDescent="0.3">
      <c r="A55" s="12" t="s">
        <v>25</v>
      </c>
      <c r="B55" s="74"/>
      <c r="C55" s="74"/>
      <c r="D55" s="74"/>
      <c r="E55" s="74"/>
      <c r="F55" s="74"/>
      <c r="G55" s="74"/>
      <c r="H55" s="74"/>
      <c r="I55" s="74"/>
      <c r="K55" s="7">
        <v>65</v>
      </c>
      <c r="L55" s="48"/>
      <c r="M55" s="48"/>
      <c r="N55" s="48"/>
      <c r="O55" s="57">
        <v>4.0000000000000002E-4</v>
      </c>
      <c r="P55" s="24"/>
    </row>
    <row r="56" spans="1:16" x14ac:dyDescent="0.3">
      <c r="K56" s="7">
        <v>67.5</v>
      </c>
      <c r="L56" s="48"/>
      <c r="M56" s="48"/>
      <c r="N56" s="48"/>
      <c r="O56" s="57">
        <v>2.0000000000000001E-4</v>
      </c>
      <c r="P56" s="24"/>
    </row>
    <row r="57" spans="1:16" x14ac:dyDescent="0.3">
      <c r="A57" s="38" t="s">
        <v>132</v>
      </c>
      <c r="K57" s="7">
        <v>70</v>
      </c>
      <c r="L57" s="48"/>
      <c r="M57" s="48"/>
      <c r="N57" s="48"/>
      <c r="O57" s="57">
        <v>1E-4</v>
      </c>
      <c r="P57" s="24"/>
    </row>
    <row r="58" spans="1:16" x14ac:dyDescent="0.3">
      <c r="A58" s="98" t="s">
        <v>123</v>
      </c>
      <c r="B58" s="99"/>
      <c r="C58" s="98" t="s">
        <v>133</v>
      </c>
      <c r="D58" s="99"/>
      <c r="E58" s="98" t="s">
        <v>134</v>
      </c>
      <c r="F58" s="100"/>
      <c r="G58" s="100"/>
      <c r="H58" s="99"/>
      <c r="K58" s="7"/>
      <c r="L58" s="7"/>
      <c r="M58" s="7"/>
      <c r="N58" s="7"/>
      <c r="O58" s="7"/>
      <c r="P58" s="24"/>
    </row>
    <row r="59" spans="1:16" x14ac:dyDescent="0.3">
      <c r="A59" s="95" t="s">
        <v>175</v>
      </c>
      <c r="B59" s="96"/>
      <c r="C59" s="95">
        <v>0.95</v>
      </c>
      <c r="D59" s="96"/>
      <c r="E59" s="95">
        <v>0.89</v>
      </c>
      <c r="F59" s="97"/>
      <c r="G59" s="97"/>
      <c r="H59" s="96"/>
      <c r="K59" s="7"/>
      <c r="L59" s="7"/>
      <c r="M59" s="7"/>
      <c r="N59" s="7"/>
      <c r="O59" s="7"/>
      <c r="P59" s="24"/>
    </row>
    <row r="60" spans="1:16" x14ac:dyDescent="0.3">
      <c r="A60" s="95" t="s">
        <v>176</v>
      </c>
      <c r="B60" s="96"/>
      <c r="C60" s="95" t="s">
        <v>177</v>
      </c>
      <c r="D60" s="96"/>
      <c r="E60" s="95" t="s">
        <v>178</v>
      </c>
      <c r="F60" s="97"/>
      <c r="G60" s="97"/>
      <c r="H60" s="96"/>
      <c r="K60" s="7"/>
      <c r="L60" s="7"/>
      <c r="M60" s="7"/>
      <c r="N60" s="7"/>
      <c r="O60" s="7"/>
      <c r="P60" s="24"/>
    </row>
    <row r="61" spans="1:16" x14ac:dyDescent="0.3">
      <c r="A61" s="95" t="s">
        <v>179</v>
      </c>
      <c r="B61" s="96"/>
      <c r="C61" s="95" t="s">
        <v>128</v>
      </c>
      <c r="D61" s="96"/>
      <c r="E61" s="95" t="s">
        <v>180</v>
      </c>
      <c r="F61" s="97"/>
      <c r="G61" s="97"/>
      <c r="H61" s="96"/>
      <c r="K61" s="7"/>
      <c r="L61" s="7"/>
      <c r="M61" s="7"/>
      <c r="N61" s="7"/>
      <c r="O61" s="7"/>
    </row>
    <row r="62" spans="1:16" x14ac:dyDescent="0.3">
      <c r="A62" s="95" t="s">
        <v>181</v>
      </c>
      <c r="B62" s="96"/>
      <c r="C62" s="95">
        <v>0.42</v>
      </c>
      <c r="D62" s="96"/>
      <c r="E62" s="95">
        <v>0.57999999999999996</v>
      </c>
      <c r="F62" s="97"/>
      <c r="G62" s="97"/>
      <c r="H62" s="96"/>
      <c r="K62" s="7"/>
      <c r="L62" s="7"/>
      <c r="M62" s="7"/>
      <c r="N62" s="7"/>
      <c r="O62" s="7"/>
    </row>
    <row r="63" spans="1:16" x14ac:dyDescent="0.3">
      <c r="K63" s="7"/>
      <c r="L63" s="7"/>
      <c r="M63" s="7"/>
      <c r="N63" s="7"/>
      <c r="O63" s="7"/>
    </row>
    <row r="64" spans="1:16" x14ac:dyDescent="0.3">
      <c r="A64" s="78" t="s">
        <v>291</v>
      </c>
      <c r="B64" s="78"/>
      <c r="C64" s="78"/>
      <c r="D64" s="78"/>
      <c r="E64" s="78"/>
      <c r="F64" s="78"/>
      <c r="G64" s="78"/>
      <c r="H64" s="78"/>
      <c r="I64" s="78"/>
      <c r="J64" s="78"/>
      <c r="K64" s="7"/>
      <c r="L64" s="7"/>
      <c r="M64" s="7"/>
      <c r="N64" s="7"/>
      <c r="O64" s="7"/>
    </row>
    <row r="65" spans="1:15" ht="67.8" customHeight="1" x14ac:dyDescent="0.3">
      <c r="A65" s="12" t="s">
        <v>25</v>
      </c>
      <c r="B65" s="74"/>
      <c r="C65" s="74"/>
      <c r="D65" s="74"/>
      <c r="E65" s="74"/>
      <c r="F65" s="74"/>
      <c r="G65" s="74"/>
      <c r="H65" s="74"/>
      <c r="I65" s="74"/>
      <c r="K65" s="7"/>
      <c r="L65" s="7"/>
      <c r="M65" s="7"/>
      <c r="N65" s="7"/>
      <c r="O65" s="7"/>
    </row>
    <row r="66" spans="1:15" x14ac:dyDescent="0.3">
      <c r="A66" s="78" t="s">
        <v>292</v>
      </c>
      <c r="B66" s="78"/>
      <c r="C66" s="78"/>
      <c r="D66" s="78"/>
      <c r="E66" s="78"/>
      <c r="F66" s="78"/>
      <c r="G66" s="78"/>
      <c r="H66" s="78"/>
      <c r="I66" s="78"/>
      <c r="J66" s="78"/>
      <c r="K66" s="78"/>
    </row>
    <row r="67" spans="1:15" ht="62.4" customHeight="1" x14ac:dyDescent="0.3">
      <c r="A67" s="12" t="s">
        <v>25</v>
      </c>
      <c r="B67" s="74"/>
      <c r="C67" s="74"/>
      <c r="D67" s="74"/>
      <c r="E67" s="74"/>
      <c r="F67" s="74"/>
      <c r="G67" s="74"/>
      <c r="H67" s="74"/>
      <c r="I67" s="74"/>
    </row>
    <row r="69" spans="1:15" x14ac:dyDescent="0.3">
      <c r="A69" s="38" t="s">
        <v>135</v>
      </c>
    </row>
    <row r="70" spans="1:15" x14ac:dyDescent="0.3">
      <c r="A70" s="35" t="s">
        <v>136</v>
      </c>
      <c r="B70" s="35" t="s">
        <v>101</v>
      </c>
      <c r="C70" s="35" t="s">
        <v>137</v>
      </c>
      <c r="D70" s="98" t="s">
        <v>138</v>
      </c>
      <c r="E70" s="99"/>
      <c r="F70" s="98" t="s">
        <v>139</v>
      </c>
      <c r="G70" s="99"/>
      <c r="H70" s="98" t="s">
        <v>156</v>
      </c>
      <c r="I70" s="99"/>
    </row>
    <row r="71" spans="1:15" x14ac:dyDescent="0.3">
      <c r="A71" s="34" t="s">
        <v>140</v>
      </c>
      <c r="B71" s="40">
        <v>75000</v>
      </c>
      <c r="C71" s="37">
        <v>750000</v>
      </c>
      <c r="D71" s="91">
        <v>14000</v>
      </c>
      <c r="E71" s="91"/>
      <c r="F71" s="86">
        <v>690000</v>
      </c>
      <c r="G71" s="86"/>
      <c r="H71" s="86">
        <v>0</v>
      </c>
      <c r="I71" s="86"/>
    </row>
    <row r="72" spans="1:15" x14ac:dyDescent="0.3">
      <c r="A72" s="34" t="s">
        <v>141</v>
      </c>
      <c r="B72" s="40">
        <v>150000</v>
      </c>
      <c r="C72" s="37">
        <v>1500000</v>
      </c>
      <c r="D72" s="91">
        <v>27000</v>
      </c>
      <c r="E72" s="91"/>
      <c r="F72" s="86">
        <v>1460000</v>
      </c>
      <c r="G72" s="86"/>
      <c r="H72" s="86">
        <v>0</v>
      </c>
      <c r="I72" s="86"/>
    </row>
    <row r="73" spans="1:15" x14ac:dyDescent="0.3">
      <c r="A73" s="34" t="s">
        <v>142</v>
      </c>
      <c r="B73" s="40">
        <v>300000</v>
      </c>
      <c r="C73" s="37">
        <v>3000000</v>
      </c>
      <c r="D73" s="91">
        <v>48000</v>
      </c>
      <c r="E73" s="91"/>
      <c r="F73" s="86">
        <v>2860000</v>
      </c>
      <c r="G73" s="86"/>
      <c r="H73" s="86">
        <v>0</v>
      </c>
      <c r="I73" s="86"/>
    </row>
    <row r="74" spans="1:15" x14ac:dyDescent="0.3">
      <c r="A74" s="34" t="s">
        <v>143</v>
      </c>
      <c r="B74" s="40">
        <v>900000</v>
      </c>
      <c r="C74" s="37">
        <v>9000000</v>
      </c>
      <c r="D74" s="91">
        <v>140000</v>
      </c>
      <c r="E74" s="91"/>
      <c r="F74" s="86">
        <v>9990000</v>
      </c>
      <c r="G74" s="86"/>
      <c r="H74" s="86">
        <v>990000</v>
      </c>
      <c r="I74" s="86"/>
    </row>
    <row r="76" spans="1:15" x14ac:dyDescent="0.3">
      <c r="A76" s="78" t="s">
        <v>293</v>
      </c>
      <c r="B76" s="78"/>
      <c r="C76" s="78"/>
      <c r="D76" s="78"/>
      <c r="E76" s="78"/>
      <c r="F76" s="78"/>
      <c r="G76" s="78"/>
      <c r="H76" s="78"/>
      <c r="I76" s="78"/>
      <c r="J76" s="78"/>
    </row>
    <row r="77" spans="1:15" ht="79.2" customHeight="1" x14ac:dyDescent="0.3">
      <c r="A77" s="12" t="s">
        <v>25</v>
      </c>
      <c r="B77" s="74"/>
      <c r="C77" s="74"/>
      <c r="D77" s="74"/>
      <c r="E77" s="74"/>
      <c r="F77" s="74"/>
      <c r="G77" s="74"/>
      <c r="H77" s="74"/>
      <c r="I77" s="74"/>
    </row>
    <row r="78" spans="1:15" x14ac:dyDescent="0.3">
      <c r="A78" s="78" t="s">
        <v>294</v>
      </c>
      <c r="B78" s="78"/>
      <c r="C78" s="78"/>
      <c r="D78" s="78"/>
      <c r="E78" s="78"/>
      <c r="F78" s="78"/>
      <c r="G78" s="78"/>
      <c r="H78" s="78"/>
      <c r="I78" s="78"/>
      <c r="J78" s="78"/>
    </row>
    <row r="79" spans="1:15" ht="65.400000000000006" customHeight="1" x14ac:dyDescent="0.3">
      <c r="A79" s="12" t="s">
        <v>25</v>
      </c>
      <c r="B79" s="74"/>
      <c r="C79" s="74"/>
      <c r="D79" s="74"/>
      <c r="E79" s="74"/>
      <c r="F79" s="74"/>
      <c r="G79" s="74"/>
      <c r="H79" s="74"/>
      <c r="I79" s="74"/>
    </row>
  </sheetData>
  <mergeCells count="71">
    <mergeCell ref="B79:I79"/>
    <mergeCell ref="D74:E74"/>
    <mergeCell ref="F74:G74"/>
    <mergeCell ref="H74:I74"/>
    <mergeCell ref="A76:J76"/>
    <mergeCell ref="B77:I77"/>
    <mergeCell ref="A78:J78"/>
    <mergeCell ref="D72:E72"/>
    <mergeCell ref="F72:G72"/>
    <mergeCell ref="H72:I72"/>
    <mergeCell ref="D73:E73"/>
    <mergeCell ref="F73:G73"/>
    <mergeCell ref="H73:I73"/>
    <mergeCell ref="B67:I67"/>
    <mergeCell ref="D70:E70"/>
    <mergeCell ref="F70:G70"/>
    <mergeCell ref="H70:I70"/>
    <mergeCell ref="D71:E71"/>
    <mergeCell ref="F71:G71"/>
    <mergeCell ref="H71:I71"/>
    <mergeCell ref="A66:K66"/>
    <mergeCell ref="A60:B60"/>
    <mergeCell ref="C60:D60"/>
    <mergeCell ref="E60:H60"/>
    <mergeCell ref="A61:B61"/>
    <mergeCell ref="C61:D61"/>
    <mergeCell ref="E61:H61"/>
    <mergeCell ref="A62:B62"/>
    <mergeCell ref="C62:D62"/>
    <mergeCell ref="E62:H62"/>
    <mergeCell ref="A64:J64"/>
    <mergeCell ref="B65:I65"/>
    <mergeCell ref="A59:B59"/>
    <mergeCell ref="C59:D59"/>
    <mergeCell ref="E59:H59"/>
    <mergeCell ref="B24:I24"/>
    <mergeCell ref="A41:H41"/>
    <mergeCell ref="B42:I42"/>
    <mergeCell ref="A43:H43"/>
    <mergeCell ref="B44:I44"/>
    <mergeCell ref="A45:H45"/>
    <mergeCell ref="A54:H54"/>
    <mergeCell ref="B55:I55"/>
    <mergeCell ref="A58:B58"/>
    <mergeCell ref="C58:D58"/>
    <mergeCell ref="E58:H58"/>
    <mergeCell ref="A23:H23"/>
    <mergeCell ref="A12:B12"/>
    <mergeCell ref="C12:H12"/>
    <mergeCell ref="A13:B13"/>
    <mergeCell ref="C13:H13"/>
    <mergeCell ref="A14:B14"/>
    <mergeCell ref="C14:H14"/>
    <mergeCell ref="D17:E17"/>
    <mergeCell ref="D18:E18"/>
    <mergeCell ref="D19:E19"/>
    <mergeCell ref="D20:E20"/>
    <mergeCell ref="D21:E21"/>
    <mergeCell ref="A9:B9"/>
    <mergeCell ref="C9:H9"/>
    <mergeCell ref="A10:B10"/>
    <mergeCell ref="C10:H10"/>
    <mergeCell ref="A11:B11"/>
    <mergeCell ref="C11:H11"/>
    <mergeCell ref="A8:B8"/>
    <mergeCell ref="C8:H8"/>
    <mergeCell ref="A3:I3"/>
    <mergeCell ref="A6:B6"/>
    <mergeCell ref="C6:H6"/>
    <mergeCell ref="A7:B7"/>
    <mergeCell ref="C7:H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21BB1-E5F2-4A57-8A02-C4D694D5B891}">
  <sheetPr>
    <tabColor theme="9" tint="0.39997558519241921"/>
  </sheetPr>
  <dimension ref="A1:V85"/>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0" max="10" width="19.664062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0" ht="18" x14ac:dyDescent="0.35">
      <c r="A1" s="2" t="s">
        <v>160</v>
      </c>
    </row>
    <row r="2" spans="1:10" x14ac:dyDescent="0.3">
      <c r="A2" s="39" t="s">
        <v>88</v>
      </c>
    </row>
    <row r="3" spans="1:10" ht="105" customHeight="1" x14ac:dyDescent="0.3">
      <c r="A3" s="82" t="s">
        <v>161</v>
      </c>
      <c r="B3" s="82"/>
      <c r="C3" s="82"/>
      <c r="D3" s="82"/>
      <c r="E3" s="82"/>
      <c r="F3" s="82"/>
      <c r="G3" s="82"/>
      <c r="H3" s="82"/>
      <c r="I3" s="82"/>
      <c r="J3" s="29"/>
    </row>
    <row r="4" spans="1:10" x14ac:dyDescent="0.3">
      <c r="A4" s="7"/>
    </row>
    <row r="5" spans="1:10" x14ac:dyDescent="0.3">
      <c r="A5" s="39" t="s">
        <v>106</v>
      </c>
    </row>
    <row r="6" spans="1:10" x14ac:dyDescent="0.3">
      <c r="A6" s="83" t="s">
        <v>94</v>
      </c>
      <c r="B6" s="83"/>
      <c r="C6" s="83" t="s">
        <v>95</v>
      </c>
      <c r="D6" s="83"/>
      <c r="E6" s="83"/>
      <c r="F6" s="83"/>
      <c r="G6" s="83"/>
      <c r="H6" s="83"/>
      <c r="I6" s="30"/>
      <c r="J6" s="30"/>
    </row>
    <row r="7" spans="1:10" x14ac:dyDescent="0.3">
      <c r="A7" s="81" t="s">
        <v>102</v>
      </c>
      <c r="B7" s="81"/>
      <c r="C7" s="84" t="s">
        <v>162</v>
      </c>
      <c r="D7" s="84"/>
      <c r="E7" s="84"/>
      <c r="F7" s="84"/>
      <c r="G7" s="84"/>
      <c r="H7" s="84"/>
      <c r="I7" s="30"/>
      <c r="J7" s="30"/>
    </row>
    <row r="8" spans="1:10" x14ac:dyDescent="0.3">
      <c r="A8" s="81" t="s">
        <v>103</v>
      </c>
      <c r="B8" s="81"/>
      <c r="C8" s="84">
        <v>500</v>
      </c>
      <c r="D8" s="84"/>
      <c r="E8" s="84"/>
      <c r="F8" s="84"/>
      <c r="G8" s="84"/>
      <c r="H8" s="84"/>
      <c r="I8" s="30"/>
      <c r="J8" s="30"/>
    </row>
    <row r="9" spans="1:10" ht="15.6" x14ac:dyDescent="0.3">
      <c r="A9" s="81" t="s">
        <v>167</v>
      </c>
      <c r="B9" s="81"/>
      <c r="C9" s="81" t="s">
        <v>186</v>
      </c>
      <c r="D9" s="81"/>
      <c r="E9" s="81"/>
      <c r="F9" s="81"/>
      <c r="G9" s="81"/>
      <c r="H9" s="81"/>
      <c r="I9" s="31"/>
      <c r="J9" s="31"/>
    </row>
    <row r="10" spans="1:10" x14ac:dyDescent="0.3">
      <c r="A10" s="81" t="s">
        <v>97</v>
      </c>
      <c r="B10" s="81"/>
      <c r="C10" s="81" t="s">
        <v>174</v>
      </c>
      <c r="D10" s="81"/>
      <c r="E10" s="81"/>
      <c r="F10" s="81"/>
      <c r="G10" s="81"/>
      <c r="H10" s="81"/>
      <c r="I10" s="31"/>
      <c r="J10" s="31"/>
    </row>
    <row r="11" spans="1:10" x14ac:dyDescent="0.3">
      <c r="A11" s="81" t="s">
        <v>172</v>
      </c>
      <c r="B11" s="81"/>
      <c r="C11" s="81" t="s">
        <v>164</v>
      </c>
      <c r="D11" s="81"/>
      <c r="E11" s="81"/>
      <c r="F11" s="81"/>
      <c r="G11" s="81"/>
      <c r="H11" s="81"/>
      <c r="I11" s="31"/>
      <c r="J11" s="31"/>
    </row>
    <row r="12" spans="1:10" x14ac:dyDescent="0.3">
      <c r="A12" s="92" t="s">
        <v>101</v>
      </c>
      <c r="B12" s="93"/>
      <c r="C12" s="92" t="s">
        <v>192</v>
      </c>
      <c r="D12" s="94"/>
      <c r="E12" s="94"/>
      <c r="F12" s="94"/>
      <c r="G12" s="94"/>
      <c r="H12" s="93"/>
      <c r="I12" s="31"/>
      <c r="J12" s="31"/>
    </row>
    <row r="13" spans="1:10" x14ac:dyDescent="0.3">
      <c r="A13" s="81" t="s">
        <v>166</v>
      </c>
      <c r="B13" s="81"/>
      <c r="C13" s="84" t="s">
        <v>163</v>
      </c>
      <c r="D13" s="84"/>
      <c r="E13" s="84"/>
      <c r="F13" s="84"/>
      <c r="G13" s="84"/>
      <c r="H13" s="84"/>
      <c r="I13" s="32"/>
      <c r="J13" s="32"/>
    </row>
    <row r="14" spans="1:10" x14ac:dyDescent="0.3">
      <c r="A14" s="81" t="s">
        <v>104</v>
      </c>
      <c r="B14" s="81"/>
      <c r="C14" s="81" t="s">
        <v>105</v>
      </c>
      <c r="D14" s="81"/>
      <c r="E14" s="81"/>
      <c r="F14" s="81"/>
      <c r="G14" s="81"/>
      <c r="H14" s="81"/>
      <c r="I14" s="31"/>
      <c r="J14" s="31"/>
    </row>
    <row r="15" spans="1:10" x14ac:dyDescent="0.3">
      <c r="A15" s="7"/>
    </row>
    <row r="16" spans="1:10" x14ac:dyDescent="0.3">
      <c r="A16" s="39" t="s">
        <v>107</v>
      </c>
    </row>
    <row r="17" spans="1:21" x14ac:dyDescent="0.3">
      <c r="A17" s="35" t="s">
        <v>101</v>
      </c>
      <c r="B17" s="35" t="s">
        <v>311</v>
      </c>
      <c r="C17" s="35" t="s">
        <v>121</v>
      </c>
      <c r="D17" s="85" t="s">
        <v>145</v>
      </c>
      <c r="E17" s="85"/>
    </row>
    <row r="18" spans="1:21" x14ac:dyDescent="0.3">
      <c r="A18" s="34" t="s">
        <v>168</v>
      </c>
      <c r="B18" s="40">
        <v>10540</v>
      </c>
      <c r="C18" s="44">
        <v>0.24</v>
      </c>
      <c r="D18" s="86">
        <v>78000</v>
      </c>
      <c r="E18" s="86"/>
    </row>
    <row r="19" spans="1:21" x14ac:dyDescent="0.3">
      <c r="A19" s="34" t="s">
        <v>169</v>
      </c>
      <c r="B19" s="40">
        <v>21940</v>
      </c>
      <c r="C19" s="44">
        <v>0.22</v>
      </c>
      <c r="D19" s="86">
        <v>117000</v>
      </c>
      <c r="E19" s="86"/>
    </row>
    <row r="20" spans="1:21" x14ac:dyDescent="0.3">
      <c r="A20" s="34" t="s">
        <v>170</v>
      </c>
      <c r="B20" s="40">
        <v>55200</v>
      </c>
      <c r="C20" s="44">
        <v>0.19</v>
      </c>
      <c r="D20" s="86">
        <v>201000</v>
      </c>
      <c r="E20" s="86"/>
    </row>
    <row r="21" spans="1:21" x14ac:dyDescent="0.3">
      <c r="A21" s="34" t="s">
        <v>171</v>
      </c>
      <c r="B21" s="40">
        <v>116700</v>
      </c>
      <c r="C21" s="44">
        <v>0.17</v>
      </c>
      <c r="D21" s="86">
        <v>343000</v>
      </c>
      <c r="E21" s="86"/>
    </row>
    <row r="22" spans="1:21" x14ac:dyDescent="0.3">
      <c r="A22" s="24"/>
      <c r="B22" s="53"/>
      <c r="C22" s="54"/>
      <c r="D22" s="42"/>
      <c r="E22" s="42"/>
    </row>
    <row r="23" spans="1:21" x14ac:dyDescent="0.3">
      <c r="A23" s="78" t="s">
        <v>288</v>
      </c>
      <c r="B23" s="78"/>
      <c r="C23" s="78"/>
      <c r="D23" s="78"/>
      <c r="E23" s="78"/>
      <c r="F23" s="78"/>
      <c r="G23" s="78"/>
      <c r="H23" s="78"/>
    </row>
    <row r="24" spans="1:21" ht="45" customHeight="1" x14ac:dyDescent="0.3">
      <c r="A24" s="12" t="s">
        <v>25</v>
      </c>
      <c r="B24" s="74" t="s">
        <v>322</v>
      </c>
      <c r="C24" s="74"/>
      <c r="D24" s="74"/>
      <c r="E24" s="74"/>
      <c r="F24" s="74"/>
      <c r="G24" s="74"/>
      <c r="H24" s="74"/>
      <c r="I24" s="74"/>
    </row>
    <row r="25" spans="1:21" x14ac:dyDescent="0.3">
      <c r="A25" s="24"/>
      <c r="B25" s="41"/>
      <c r="C25" s="41"/>
      <c r="D25" s="42"/>
      <c r="E25" s="42"/>
    </row>
    <row r="26" spans="1:21" x14ac:dyDescent="0.3">
      <c r="A26" s="38" t="s">
        <v>113</v>
      </c>
    </row>
    <row r="27" spans="1:21" x14ac:dyDescent="0.3">
      <c r="A27" s="1" t="s">
        <v>116</v>
      </c>
      <c r="D27" s="1" t="s">
        <v>117</v>
      </c>
      <c r="L27" t="s">
        <v>109</v>
      </c>
      <c r="Q27" s="50" t="s">
        <v>165</v>
      </c>
      <c r="R27" s="51">
        <v>0.02</v>
      </c>
      <c r="S27" s="51">
        <v>1.4999999999999999E-2</v>
      </c>
      <c r="T27" s="51">
        <v>0.01</v>
      </c>
      <c r="U27" s="52">
        <v>7.4999999999999997E-3</v>
      </c>
    </row>
    <row r="28" spans="1:21" x14ac:dyDescent="0.3">
      <c r="K28" s="26" t="s">
        <v>108</v>
      </c>
      <c r="L28" s="46" t="s">
        <v>183</v>
      </c>
      <c r="M28" s="46" t="s">
        <v>184</v>
      </c>
      <c r="N28" s="46" t="s">
        <v>185</v>
      </c>
      <c r="O28" s="46" t="s">
        <v>182</v>
      </c>
      <c r="P28" s="24"/>
      <c r="Q28" s="26" t="s">
        <v>118</v>
      </c>
      <c r="R28" s="46" t="s">
        <v>183</v>
      </c>
      <c r="S28" s="46" t="s">
        <v>184</v>
      </c>
      <c r="T28" s="46" t="s">
        <v>185</v>
      </c>
      <c r="U28" s="47" t="s">
        <v>182</v>
      </c>
    </row>
    <row r="29" spans="1:21" x14ac:dyDescent="0.3">
      <c r="K29" s="7">
        <v>0</v>
      </c>
      <c r="L29" s="48"/>
      <c r="M29" s="48"/>
      <c r="N29" s="48"/>
      <c r="O29" s="48"/>
      <c r="P29" s="24"/>
      <c r="Q29" s="22">
        <v>0</v>
      </c>
      <c r="R29" s="49">
        <v>0.02</v>
      </c>
      <c r="S29" s="49">
        <v>1.4999999999999999E-2</v>
      </c>
      <c r="T29" s="49">
        <v>0.01</v>
      </c>
      <c r="U29" s="49">
        <v>7.4999999999999997E-3</v>
      </c>
    </row>
    <row r="30" spans="1:21" x14ac:dyDescent="0.3">
      <c r="K30" s="7">
        <v>2.5</v>
      </c>
      <c r="L30" s="48">
        <v>0</v>
      </c>
      <c r="M30" s="48"/>
      <c r="N30" s="48"/>
      <c r="O30" s="48"/>
      <c r="P30" s="24"/>
      <c r="Q30" s="22">
        <v>100</v>
      </c>
      <c r="R30" s="49">
        <v>1.213E-2</v>
      </c>
      <c r="S30" s="49">
        <v>9.6450000000000008E-3</v>
      </c>
      <c r="T30" s="49">
        <v>6.0650000000000001E-3</v>
      </c>
      <c r="U30" s="49">
        <v>4.6449999999999998E-3</v>
      </c>
    </row>
    <row r="31" spans="1:21" x14ac:dyDescent="0.3">
      <c r="K31" s="7">
        <v>5</v>
      </c>
      <c r="L31" s="57">
        <v>1E-4</v>
      </c>
      <c r="M31" s="48"/>
      <c r="N31" s="48"/>
      <c r="O31" s="48"/>
      <c r="P31" s="24"/>
      <c r="Q31" s="22">
        <v>200</v>
      </c>
      <c r="R31" s="49">
        <v>7.3639999999999999E-3</v>
      </c>
      <c r="S31" s="49">
        <v>6.1980000000000004E-3</v>
      </c>
      <c r="T31" s="49">
        <v>3.6779999999999998E-3</v>
      </c>
      <c r="U31" s="49">
        <v>2.8770000000000002E-3</v>
      </c>
    </row>
    <row r="32" spans="1:21" x14ac:dyDescent="0.3">
      <c r="K32" s="7">
        <v>7.5</v>
      </c>
      <c r="L32" s="57">
        <v>1.5E-3</v>
      </c>
      <c r="M32" s="48">
        <v>0</v>
      </c>
      <c r="N32" s="48"/>
      <c r="O32" s="48"/>
      <c r="P32" s="24"/>
      <c r="Q32" s="22">
        <v>300</v>
      </c>
      <c r="R32" s="49">
        <v>4.4720000000000003E-3</v>
      </c>
      <c r="S32" s="49">
        <v>3.9839999999999997E-3</v>
      </c>
      <c r="T32" s="49">
        <v>2.232E-3</v>
      </c>
      <c r="U32" s="49">
        <v>1.7799999999999999E-3</v>
      </c>
    </row>
    <row r="33" spans="1:22" x14ac:dyDescent="0.3">
      <c r="K33" s="7">
        <v>10</v>
      </c>
      <c r="L33" s="57">
        <v>9.4000000000000004E-3</v>
      </c>
      <c r="M33" s="57">
        <v>2.9999999999999997E-4</v>
      </c>
      <c r="N33" s="48">
        <v>0</v>
      </c>
      <c r="O33" s="48"/>
      <c r="P33" s="24"/>
      <c r="Q33" s="22">
        <v>400</v>
      </c>
      <c r="R33" s="49">
        <v>2.7169999999999998E-3</v>
      </c>
      <c r="S33" s="49">
        <v>2.5600000000000002E-3</v>
      </c>
      <c r="T33" s="49">
        <v>1.353E-3</v>
      </c>
      <c r="U33" s="49">
        <v>1.101E-3</v>
      </c>
    </row>
    <row r="34" spans="1:22" x14ac:dyDescent="0.3">
      <c r="K34" s="7">
        <v>12.5</v>
      </c>
      <c r="L34" s="57">
        <v>1.9699999999999999E-2</v>
      </c>
      <c r="M34" s="57">
        <v>3.5000000000000001E-3</v>
      </c>
      <c r="N34" s="57">
        <v>1E-4</v>
      </c>
      <c r="O34" s="48"/>
      <c r="P34" s="24"/>
      <c r="Q34" s="22">
        <v>500</v>
      </c>
      <c r="R34" s="49">
        <v>1.6509999999999999E-3</v>
      </c>
      <c r="S34" s="49">
        <v>1.6429999999999999E-3</v>
      </c>
      <c r="T34" s="49">
        <v>8.1999999999999998E-4</v>
      </c>
      <c r="U34" s="49">
        <v>6.8099999999999996E-4</v>
      </c>
    </row>
    <row r="35" spans="1:22" x14ac:dyDescent="0.3">
      <c r="K35" s="7">
        <v>15</v>
      </c>
      <c r="L35" s="57">
        <v>1.8499999999999999E-2</v>
      </c>
      <c r="M35" s="57">
        <v>1.03E-2</v>
      </c>
      <c r="N35" s="57">
        <v>5.0000000000000001E-4</v>
      </c>
      <c r="O35" s="48"/>
      <c r="P35" s="24"/>
      <c r="Q35" s="28"/>
      <c r="R35" s="33"/>
      <c r="S35" s="33"/>
      <c r="T35" s="33"/>
      <c r="U35" s="33"/>
    </row>
    <row r="36" spans="1:22" x14ac:dyDescent="0.3">
      <c r="K36" s="7">
        <v>17.5</v>
      </c>
      <c r="L36" s="57">
        <v>9.5999999999999992E-3</v>
      </c>
      <c r="M36" s="57">
        <v>1.6500000000000001E-2</v>
      </c>
      <c r="N36" s="57">
        <v>1.8E-3</v>
      </c>
      <c r="O36" s="48">
        <v>0</v>
      </c>
      <c r="P36" s="24"/>
      <c r="Q36" s="28"/>
      <c r="R36" s="33"/>
      <c r="S36" s="33"/>
      <c r="T36" s="33"/>
      <c r="U36" s="33"/>
      <c r="V36" s="33"/>
    </row>
    <row r="37" spans="1:22" x14ac:dyDescent="0.3">
      <c r="K37" s="7">
        <v>20</v>
      </c>
      <c r="L37" s="57">
        <v>3.2000000000000002E-3</v>
      </c>
      <c r="M37" s="57">
        <v>1.83E-2</v>
      </c>
      <c r="N37" s="57">
        <v>4.4999999999999997E-3</v>
      </c>
      <c r="O37" s="57">
        <v>1E-4</v>
      </c>
      <c r="P37" s="24"/>
      <c r="Q37" s="28"/>
      <c r="R37" s="33"/>
      <c r="S37" s="33"/>
      <c r="T37" s="33"/>
      <c r="U37" s="33"/>
      <c r="V37" s="33"/>
    </row>
    <row r="38" spans="1:22" x14ac:dyDescent="0.3">
      <c r="K38" s="7">
        <v>22.5</v>
      </c>
      <c r="L38" s="57">
        <v>6.9999999999999999E-4</v>
      </c>
      <c r="M38" s="57">
        <v>1.35E-2</v>
      </c>
      <c r="N38" s="57">
        <v>8.8000000000000005E-3</v>
      </c>
      <c r="O38" s="57">
        <v>5.0000000000000001E-4</v>
      </c>
      <c r="P38" s="24"/>
      <c r="Q38" s="28"/>
      <c r="R38" s="33"/>
      <c r="S38" s="33"/>
      <c r="T38" s="33"/>
      <c r="U38" s="33"/>
      <c r="V38" s="33"/>
    </row>
    <row r="39" spans="1:22" x14ac:dyDescent="0.3">
      <c r="K39" s="7">
        <v>25</v>
      </c>
      <c r="L39" s="57">
        <v>1E-4</v>
      </c>
      <c r="M39" s="57">
        <v>6.8999999999999999E-3</v>
      </c>
      <c r="N39" s="57">
        <v>1.37E-2</v>
      </c>
      <c r="O39" s="57">
        <v>1.5E-3</v>
      </c>
      <c r="P39" s="24"/>
      <c r="Q39" s="28"/>
      <c r="R39" s="33"/>
      <c r="S39" s="33"/>
      <c r="T39" s="33"/>
      <c r="U39" s="33"/>
      <c r="V39" s="33"/>
    </row>
    <row r="40" spans="1:22" x14ac:dyDescent="0.3">
      <c r="K40" s="7">
        <v>27.5</v>
      </c>
      <c r="L40" s="48">
        <v>0</v>
      </c>
      <c r="M40" s="57">
        <v>2.2000000000000001E-3</v>
      </c>
      <c r="N40" s="57">
        <v>1.77E-2</v>
      </c>
      <c r="O40" s="57">
        <v>3.5000000000000001E-3</v>
      </c>
      <c r="P40" s="24"/>
      <c r="R40" s="33"/>
      <c r="S40" s="33"/>
      <c r="T40" s="33"/>
      <c r="U40" s="33"/>
      <c r="V40" s="33"/>
    </row>
    <row r="41" spans="1:22" x14ac:dyDescent="0.3">
      <c r="A41" s="78" t="s">
        <v>289</v>
      </c>
      <c r="B41" s="78"/>
      <c r="C41" s="78"/>
      <c r="D41" s="78"/>
      <c r="E41" s="78"/>
      <c r="F41" s="78"/>
      <c r="G41" s="78"/>
      <c r="H41" s="78"/>
      <c r="K41" s="7">
        <v>30</v>
      </c>
      <c r="L41" s="48"/>
      <c r="M41" s="57">
        <v>5.9999999999999995E-4</v>
      </c>
      <c r="N41" s="57">
        <v>1.9099999999999999E-2</v>
      </c>
      <c r="O41" s="57">
        <v>6.4999999999999997E-3</v>
      </c>
      <c r="P41" s="24"/>
      <c r="R41" s="33"/>
      <c r="S41" s="33"/>
      <c r="T41" s="33"/>
      <c r="U41" s="33"/>
      <c r="V41" s="33"/>
    </row>
    <row r="42" spans="1:22" ht="60" customHeight="1" x14ac:dyDescent="0.3">
      <c r="A42" s="12" t="s">
        <v>25</v>
      </c>
      <c r="B42" s="74" t="s">
        <v>173</v>
      </c>
      <c r="C42" s="74"/>
      <c r="D42" s="74"/>
      <c r="E42" s="74"/>
      <c r="F42" s="74"/>
      <c r="G42" s="74"/>
      <c r="H42" s="74"/>
      <c r="I42" s="74"/>
      <c r="K42" s="7">
        <v>32.5</v>
      </c>
      <c r="L42" s="48"/>
      <c r="M42" s="57">
        <v>1E-4</v>
      </c>
      <c r="N42" s="57">
        <v>1.7500000000000002E-2</v>
      </c>
      <c r="O42" s="57">
        <v>0.01</v>
      </c>
      <c r="P42" s="24"/>
      <c r="R42" s="33"/>
      <c r="S42" s="33"/>
      <c r="T42" s="33"/>
      <c r="U42" s="33"/>
      <c r="V42" s="33"/>
    </row>
    <row r="43" spans="1:22" x14ac:dyDescent="0.3">
      <c r="A43" s="78" t="s">
        <v>310</v>
      </c>
      <c r="B43" s="78"/>
      <c r="C43" s="78"/>
      <c r="D43" s="78"/>
      <c r="E43" s="78"/>
      <c r="F43" s="78"/>
      <c r="G43" s="78"/>
      <c r="H43" s="78"/>
      <c r="K43" s="7">
        <v>35</v>
      </c>
      <c r="L43" s="48"/>
      <c r="M43" s="48">
        <v>0</v>
      </c>
      <c r="N43" s="57">
        <v>1.3899999999999999E-2</v>
      </c>
      <c r="O43" s="57">
        <v>1.2999999999999999E-2</v>
      </c>
      <c r="P43" s="24"/>
    </row>
    <row r="44" spans="1:22" ht="60" customHeight="1" x14ac:dyDescent="0.3">
      <c r="A44" s="12" t="s">
        <v>25</v>
      </c>
      <c r="B44" s="74" t="s">
        <v>187</v>
      </c>
      <c r="C44" s="74"/>
      <c r="D44" s="74"/>
      <c r="E44" s="74"/>
      <c r="F44" s="74"/>
      <c r="G44" s="74"/>
      <c r="H44" s="74"/>
      <c r="I44" s="74"/>
      <c r="K44" s="7">
        <v>37.5</v>
      </c>
      <c r="L44" s="48"/>
      <c r="M44" s="48"/>
      <c r="N44" s="57">
        <v>9.4000000000000004E-3</v>
      </c>
      <c r="O44" s="57">
        <v>1.52E-2</v>
      </c>
      <c r="P44" s="24"/>
    </row>
    <row r="45" spans="1:22" x14ac:dyDescent="0.3">
      <c r="A45" s="78"/>
      <c r="B45" s="78"/>
      <c r="C45" s="78"/>
      <c r="D45" s="78"/>
      <c r="E45" s="78"/>
      <c r="F45" s="78"/>
      <c r="G45" s="78"/>
      <c r="H45" s="78"/>
      <c r="K45" s="7">
        <v>40</v>
      </c>
      <c r="L45" s="48"/>
      <c r="M45" s="48"/>
      <c r="N45" s="57">
        <v>5.4000000000000003E-3</v>
      </c>
      <c r="O45" s="57">
        <v>1.61E-2</v>
      </c>
      <c r="P45" s="24"/>
    </row>
    <row r="46" spans="1:22" x14ac:dyDescent="0.3">
      <c r="A46" s="38" t="s">
        <v>131</v>
      </c>
      <c r="K46" s="7">
        <v>42.5</v>
      </c>
      <c r="L46" s="48"/>
      <c r="M46" s="48"/>
      <c r="N46" s="57">
        <v>2.5999999999999999E-3</v>
      </c>
      <c r="O46" s="57">
        <v>1.5800000000000002E-2</v>
      </c>
      <c r="P46" s="24"/>
    </row>
    <row r="47" spans="1:22" x14ac:dyDescent="0.3">
      <c r="A47" s="26" t="s">
        <v>122</v>
      </c>
      <c r="B47" s="26" t="s">
        <v>121</v>
      </c>
      <c r="K47" s="7">
        <v>45</v>
      </c>
      <c r="L47" s="48"/>
      <c r="M47" s="48"/>
      <c r="N47" s="57">
        <v>1E-3</v>
      </c>
      <c r="O47" s="57">
        <v>1.4500000000000001E-2</v>
      </c>
      <c r="P47" s="24"/>
    </row>
    <row r="48" spans="1:22" x14ac:dyDescent="0.3">
      <c r="A48" s="34">
        <v>5</v>
      </c>
      <c r="B48" s="45">
        <v>0.33400000000000002</v>
      </c>
      <c r="K48" s="7">
        <v>47.5</v>
      </c>
      <c r="L48" s="48"/>
      <c r="M48" s="48"/>
      <c r="N48" s="57">
        <v>2.9999999999999997E-4</v>
      </c>
      <c r="O48" s="57">
        <v>1.2500000000000001E-2</v>
      </c>
      <c r="P48" s="24"/>
    </row>
    <row r="49" spans="1:16" x14ac:dyDescent="0.3">
      <c r="A49" s="34">
        <v>7.5</v>
      </c>
      <c r="B49" s="45">
        <v>0.28299999999999997</v>
      </c>
      <c r="K49" s="7">
        <v>50</v>
      </c>
      <c r="L49" s="48"/>
      <c r="M49" s="48"/>
      <c r="N49" s="57">
        <v>1E-4</v>
      </c>
      <c r="O49" s="57">
        <v>0.01</v>
      </c>
      <c r="P49" s="24"/>
    </row>
    <row r="50" spans="1:16" x14ac:dyDescent="0.3">
      <c r="A50" s="34">
        <v>10</v>
      </c>
      <c r="B50" s="45">
        <v>0.217</v>
      </c>
      <c r="K50" s="7">
        <v>52.5</v>
      </c>
      <c r="L50" s="48"/>
      <c r="M50" s="48"/>
      <c r="N50" s="57">
        <v>0</v>
      </c>
      <c r="O50" s="57">
        <v>7.3000000000000001E-3</v>
      </c>
      <c r="P50" s="24"/>
    </row>
    <row r="51" spans="1:16" x14ac:dyDescent="0.3">
      <c r="A51" s="34">
        <v>12.5</v>
      </c>
      <c r="B51" s="45">
        <v>0.158</v>
      </c>
      <c r="K51" s="7">
        <v>55</v>
      </c>
      <c r="L51" s="48"/>
      <c r="M51" s="48"/>
      <c r="N51" s="48"/>
      <c r="O51" s="57">
        <v>5.0000000000000001E-3</v>
      </c>
      <c r="P51" s="24"/>
    </row>
    <row r="52" spans="1:16" x14ac:dyDescent="0.3">
      <c r="A52" s="34">
        <v>15</v>
      </c>
      <c r="B52" s="45">
        <v>0.108</v>
      </c>
      <c r="K52" s="7">
        <v>57.5</v>
      </c>
      <c r="L52" s="48"/>
      <c r="M52" s="48"/>
      <c r="N52" s="48"/>
      <c r="O52" s="57">
        <v>3.0999999999999999E-3</v>
      </c>
      <c r="P52" s="24"/>
    </row>
    <row r="53" spans="1:16" x14ac:dyDescent="0.3">
      <c r="K53" s="7">
        <v>60</v>
      </c>
      <c r="L53" s="48"/>
      <c r="M53" s="48"/>
      <c r="N53" s="48"/>
      <c r="O53" s="57">
        <v>1.6999999999999999E-3</v>
      </c>
      <c r="P53" s="24"/>
    </row>
    <row r="54" spans="1:16" x14ac:dyDescent="0.3">
      <c r="A54" s="78" t="s">
        <v>290</v>
      </c>
      <c r="B54" s="78"/>
      <c r="C54" s="78"/>
      <c r="D54" s="78"/>
      <c r="E54" s="78"/>
      <c r="F54" s="78"/>
      <c r="G54" s="78"/>
      <c r="H54" s="78"/>
      <c r="K54" s="7">
        <v>62.5</v>
      </c>
      <c r="L54" s="48"/>
      <c r="M54" s="48"/>
      <c r="N54" s="48"/>
      <c r="O54" s="57">
        <v>8.9999999999999998E-4</v>
      </c>
      <c r="P54" s="24"/>
    </row>
    <row r="55" spans="1:16" ht="60" customHeight="1" x14ac:dyDescent="0.3">
      <c r="A55" s="12" t="s">
        <v>25</v>
      </c>
      <c r="B55" s="74" t="s">
        <v>323</v>
      </c>
      <c r="C55" s="74"/>
      <c r="D55" s="74"/>
      <c r="E55" s="74"/>
      <c r="F55" s="74"/>
      <c r="G55" s="74"/>
      <c r="H55" s="74"/>
      <c r="I55" s="74"/>
      <c r="J55" s="59" t="s">
        <v>324</v>
      </c>
      <c r="K55" s="7">
        <v>65</v>
      </c>
      <c r="L55" s="48"/>
      <c r="M55" s="48"/>
      <c r="N55" s="48"/>
      <c r="O55" s="57">
        <v>4.0000000000000002E-4</v>
      </c>
      <c r="P55" s="24"/>
    </row>
    <row r="56" spans="1:16" ht="14.4" customHeight="1" x14ac:dyDescent="0.3">
      <c r="K56" s="7">
        <v>67.5</v>
      </c>
      <c r="L56" s="48"/>
      <c r="M56" s="48"/>
      <c r="N56" s="48"/>
      <c r="O56" s="57">
        <v>2.0000000000000001E-4</v>
      </c>
      <c r="P56" s="24"/>
    </row>
    <row r="57" spans="1:16" ht="14.4" customHeight="1" x14ac:dyDescent="0.3">
      <c r="A57" s="38" t="s">
        <v>132</v>
      </c>
      <c r="K57" s="7">
        <v>70</v>
      </c>
      <c r="L57" s="48"/>
      <c r="M57" s="48"/>
      <c r="N57" s="48"/>
      <c r="O57" s="57">
        <v>1E-4</v>
      </c>
      <c r="P57" s="24"/>
    </row>
    <row r="58" spans="1:16" ht="14.4" customHeight="1" x14ac:dyDescent="0.3">
      <c r="A58" s="98" t="s">
        <v>123</v>
      </c>
      <c r="B58" s="99"/>
      <c r="C58" s="98" t="s">
        <v>133</v>
      </c>
      <c r="D58" s="99"/>
      <c r="E58" s="98" t="s">
        <v>134</v>
      </c>
      <c r="F58" s="100"/>
      <c r="G58" s="100"/>
      <c r="H58" s="99"/>
      <c r="K58" s="7"/>
      <c r="L58" s="7"/>
      <c r="M58" s="7"/>
      <c r="N58" s="7"/>
      <c r="O58" s="7"/>
      <c r="P58" s="24"/>
    </row>
    <row r="59" spans="1:16" ht="14.4" customHeight="1" x14ac:dyDescent="0.3">
      <c r="A59" s="95" t="s">
        <v>175</v>
      </c>
      <c r="B59" s="96"/>
      <c r="C59" s="95">
        <v>0.95</v>
      </c>
      <c r="D59" s="96"/>
      <c r="E59" s="95">
        <v>0.89</v>
      </c>
      <c r="F59" s="97"/>
      <c r="G59" s="97"/>
      <c r="H59" s="96"/>
      <c r="K59" s="7"/>
      <c r="L59" s="7"/>
      <c r="M59" s="7"/>
      <c r="N59" s="7"/>
      <c r="O59" s="7"/>
      <c r="P59" s="24"/>
    </row>
    <row r="60" spans="1:16" ht="14.4" customHeight="1" x14ac:dyDescent="0.3">
      <c r="A60" s="95" t="s">
        <v>176</v>
      </c>
      <c r="B60" s="96"/>
      <c r="C60" s="95" t="s">
        <v>177</v>
      </c>
      <c r="D60" s="96"/>
      <c r="E60" s="95" t="s">
        <v>178</v>
      </c>
      <c r="F60" s="97"/>
      <c r="G60" s="97"/>
      <c r="H60" s="96"/>
      <c r="K60" s="7"/>
      <c r="L60" s="7"/>
      <c r="M60" s="7"/>
      <c r="N60" s="7"/>
      <c r="O60" s="7"/>
    </row>
    <row r="61" spans="1:16" ht="14.4" customHeight="1" x14ac:dyDescent="0.3">
      <c r="A61" s="95" t="s">
        <v>179</v>
      </c>
      <c r="B61" s="96"/>
      <c r="C61" s="95" t="s">
        <v>128</v>
      </c>
      <c r="D61" s="96"/>
      <c r="E61" s="95" t="s">
        <v>180</v>
      </c>
      <c r="F61" s="97"/>
      <c r="G61" s="97"/>
      <c r="H61" s="96"/>
      <c r="K61" s="7"/>
      <c r="L61" s="7"/>
      <c r="M61" s="7"/>
      <c r="N61" s="7"/>
      <c r="O61" s="7"/>
    </row>
    <row r="62" spans="1:16" x14ac:dyDescent="0.3">
      <c r="A62" s="95" t="s">
        <v>181</v>
      </c>
      <c r="B62" s="96"/>
      <c r="C62" s="95">
        <v>0.42</v>
      </c>
      <c r="D62" s="96"/>
      <c r="E62" s="95">
        <v>0.57999999999999996</v>
      </c>
      <c r="F62" s="97"/>
      <c r="G62" s="97"/>
      <c r="H62" s="96"/>
      <c r="K62" s="7"/>
      <c r="L62" s="7"/>
      <c r="M62" s="7"/>
      <c r="N62" s="7"/>
      <c r="O62" s="7"/>
    </row>
    <row r="63" spans="1:16" x14ac:dyDescent="0.3">
      <c r="K63" s="7"/>
      <c r="L63" s="7"/>
      <c r="M63" s="7"/>
      <c r="N63" s="7"/>
      <c r="O63" s="7"/>
    </row>
    <row r="64" spans="1:16" ht="14.4" customHeight="1" x14ac:dyDescent="0.3">
      <c r="A64" s="78" t="s">
        <v>291</v>
      </c>
      <c r="B64" s="78"/>
      <c r="C64" s="78"/>
      <c r="D64" s="78"/>
      <c r="E64" s="78"/>
      <c r="F64" s="78"/>
      <c r="G64" s="78"/>
      <c r="H64" s="78"/>
      <c r="I64" s="78"/>
      <c r="J64" s="78"/>
      <c r="K64" s="7"/>
      <c r="L64" s="7"/>
      <c r="M64" s="7"/>
      <c r="N64" s="7"/>
      <c r="O64" s="7"/>
    </row>
    <row r="65" spans="1:15" ht="60" customHeight="1" x14ac:dyDescent="0.3">
      <c r="A65" s="12" t="s">
        <v>25</v>
      </c>
      <c r="B65" s="74" t="s">
        <v>189</v>
      </c>
      <c r="C65" s="74"/>
      <c r="D65" s="74"/>
      <c r="E65" s="74"/>
      <c r="F65" s="74"/>
      <c r="G65" s="74"/>
      <c r="H65" s="74"/>
      <c r="I65" s="74"/>
      <c r="J65" s="43" t="s">
        <v>314</v>
      </c>
      <c r="K65" s="7"/>
      <c r="L65" s="7"/>
      <c r="M65" s="7"/>
      <c r="N65" s="7"/>
      <c r="O65" s="7"/>
    </row>
    <row r="66" spans="1:15" ht="14.4" customHeight="1" x14ac:dyDescent="0.3">
      <c r="A66" s="78" t="s">
        <v>292</v>
      </c>
      <c r="B66" s="78"/>
      <c r="C66" s="78"/>
      <c r="D66" s="78"/>
      <c r="E66" s="78"/>
      <c r="F66" s="78"/>
      <c r="G66" s="78"/>
      <c r="H66" s="78"/>
      <c r="I66" s="78"/>
      <c r="J66" s="78"/>
      <c r="K66" s="78"/>
    </row>
    <row r="67" spans="1:15" ht="60" customHeight="1" x14ac:dyDescent="0.3">
      <c r="A67" s="12" t="s">
        <v>25</v>
      </c>
      <c r="B67" s="74" t="s">
        <v>190</v>
      </c>
      <c r="C67" s="74"/>
      <c r="D67" s="74"/>
      <c r="E67" s="74"/>
      <c r="F67" s="74"/>
      <c r="G67" s="74"/>
      <c r="H67" s="74"/>
      <c r="I67" s="74"/>
      <c r="J67" s="43" t="s">
        <v>314</v>
      </c>
    </row>
    <row r="68" spans="1:15" ht="14.4" customHeight="1" x14ac:dyDescent="0.3"/>
    <row r="69" spans="1:15" ht="14.4" customHeight="1" x14ac:dyDescent="0.3">
      <c r="A69" s="38" t="s">
        <v>135</v>
      </c>
    </row>
    <row r="70" spans="1:15" ht="14.4" customHeight="1" x14ac:dyDescent="0.3">
      <c r="A70" s="35" t="s">
        <v>136</v>
      </c>
      <c r="B70" s="35" t="s">
        <v>101</v>
      </c>
      <c r="C70" s="35" t="s">
        <v>137</v>
      </c>
      <c r="D70" s="98" t="s">
        <v>138</v>
      </c>
      <c r="E70" s="99"/>
      <c r="F70" s="98" t="s">
        <v>139</v>
      </c>
      <c r="G70" s="99"/>
      <c r="H70" s="98" t="s">
        <v>156</v>
      </c>
      <c r="I70" s="99"/>
    </row>
    <row r="71" spans="1:15" ht="14.4" customHeight="1" x14ac:dyDescent="0.3">
      <c r="A71" s="34" t="s">
        <v>140</v>
      </c>
      <c r="B71" s="40">
        <v>75000</v>
      </c>
      <c r="C71" s="37">
        <v>750000</v>
      </c>
      <c r="D71" s="91">
        <v>14000</v>
      </c>
      <c r="E71" s="91"/>
      <c r="F71" s="86">
        <v>690000</v>
      </c>
      <c r="G71" s="86"/>
      <c r="H71" s="86">
        <v>0</v>
      </c>
      <c r="I71" s="86"/>
    </row>
    <row r="72" spans="1:15" ht="14.4" customHeight="1" x14ac:dyDescent="0.3">
      <c r="A72" s="34" t="s">
        <v>141</v>
      </c>
      <c r="B72" s="40">
        <v>150000</v>
      </c>
      <c r="C72" s="37">
        <v>1500000</v>
      </c>
      <c r="D72" s="91">
        <v>27000</v>
      </c>
      <c r="E72" s="91"/>
      <c r="F72" s="86">
        <v>1460000</v>
      </c>
      <c r="G72" s="86"/>
      <c r="H72" s="86">
        <v>0</v>
      </c>
      <c r="I72" s="86"/>
    </row>
    <row r="73" spans="1:15" ht="14.4" customHeight="1" x14ac:dyDescent="0.3">
      <c r="A73" s="34" t="s">
        <v>142</v>
      </c>
      <c r="B73" s="40">
        <v>300000</v>
      </c>
      <c r="C73" s="37">
        <v>3000000</v>
      </c>
      <c r="D73" s="91">
        <v>48000</v>
      </c>
      <c r="E73" s="91"/>
      <c r="F73" s="86">
        <v>2860000</v>
      </c>
      <c r="G73" s="86"/>
      <c r="H73" s="86">
        <v>0</v>
      </c>
      <c r="I73" s="86"/>
    </row>
    <row r="74" spans="1:15" x14ac:dyDescent="0.3">
      <c r="A74" s="34" t="s">
        <v>143</v>
      </c>
      <c r="B74" s="40">
        <v>900000</v>
      </c>
      <c r="C74" s="37">
        <v>9000000</v>
      </c>
      <c r="D74" s="91">
        <v>140000</v>
      </c>
      <c r="E74" s="91"/>
      <c r="F74" s="86">
        <v>9990000</v>
      </c>
      <c r="G74" s="86"/>
      <c r="H74" s="86">
        <v>990000</v>
      </c>
      <c r="I74" s="86"/>
    </row>
    <row r="76" spans="1:15" ht="14.4" customHeight="1" x14ac:dyDescent="0.3">
      <c r="A76" s="78" t="s">
        <v>293</v>
      </c>
      <c r="B76" s="78"/>
      <c r="C76" s="78"/>
      <c r="D76" s="78"/>
      <c r="E76" s="78"/>
      <c r="F76" s="78"/>
      <c r="G76" s="78"/>
      <c r="H76" s="78"/>
      <c r="I76" s="78"/>
      <c r="J76" s="78"/>
    </row>
    <row r="77" spans="1:15" ht="75" customHeight="1" x14ac:dyDescent="0.3">
      <c r="A77" s="12" t="s">
        <v>25</v>
      </c>
      <c r="B77" s="74" t="s">
        <v>320</v>
      </c>
      <c r="C77" s="74"/>
      <c r="D77" s="74"/>
      <c r="E77" s="74"/>
      <c r="F77" s="74"/>
      <c r="G77" s="74"/>
      <c r="H77" s="74"/>
      <c r="I77" s="74"/>
      <c r="J77" s="43" t="s">
        <v>314</v>
      </c>
    </row>
    <row r="78" spans="1:15" ht="14.4" customHeight="1" x14ac:dyDescent="0.3">
      <c r="A78" s="78" t="s">
        <v>294</v>
      </c>
      <c r="B78" s="78"/>
      <c r="C78" s="78"/>
      <c r="D78" s="78"/>
      <c r="E78" s="78"/>
      <c r="F78" s="78"/>
      <c r="G78" s="78"/>
      <c r="H78" s="78"/>
      <c r="I78" s="78"/>
      <c r="J78" s="78"/>
    </row>
    <row r="79" spans="1:15" ht="45" customHeight="1" x14ac:dyDescent="0.3">
      <c r="A79" s="12" t="s">
        <v>25</v>
      </c>
      <c r="B79" s="74" t="s">
        <v>191</v>
      </c>
      <c r="C79" s="74"/>
      <c r="D79" s="74"/>
      <c r="E79" s="74"/>
      <c r="F79" s="74"/>
      <c r="G79" s="74"/>
      <c r="H79" s="74"/>
      <c r="I79" s="74"/>
      <c r="J79" s="43" t="s">
        <v>314</v>
      </c>
    </row>
    <row r="80" spans="1:15" ht="14.4" customHeight="1" x14ac:dyDescent="0.3"/>
    <row r="81" ht="14.4" customHeight="1" x14ac:dyDescent="0.3"/>
    <row r="82" ht="14.4" customHeight="1" x14ac:dyDescent="0.3"/>
    <row r="83" ht="14.4" customHeight="1" x14ac:dyDescent="0.3"/>
    <row r="84" ht="14.4" customHeight="1" x14ac:dyDescent="0.3"/>
    <row r="85" ht="14.4" customHeight="1" x14ac:dyDescent="0.3"/>
  </sheetData>
  <mergeCells count="71">
    <mergeCell ref="A78:J78"/>
    <mergeCell ref="B77:I77"/>
    <mergeCell ref="C12:H12"/>
    <mergeCell ref="A12:B12"/>
    <mergeCell ref="F74:G74"/>
    <mergeCell ref="H71:I71"/>
    <mergeCell ref="H72:I72"/>
    <mergeCell ref="H73:I73"/>
    <mergeCell ref="H74:I74"/>
    <mergeCell ref="D74:E74"/>
    <mergeCell ref="D73:E73"/>
    <mergeCell ref="F71:G71"/>
    <mergeCell ref="F70:G70"/>
    <mergeCell ref="H70:I70"/>
    <mergeCell ref="F72:G72"/>
    <mergeCell ref="C58:D58"/>
    <mergeCell ref="C59:D59"/>
    <mergeCell ref="C61:D61"/>
    <mergeCell ref="C62:D62"/>
    <mergeCell ref="A76:J76"/>
    <mergeCell ref="E59:H59"/>
    <mergeCell ref="E60:H60"/>
    <mergeCell ref="E61:H61"/>
    <mergeCell ref="E62:H62"/>
    <mergeCell ref="B65:I65"/>
    <mergeCell ref="A64:J64"/>
    <mergeCell ref="A61:B61"/>
    <mergeCell ref="A62:B62"/>
    <mergeCell ref="A10:B10"/>
    <mergeCell ref="C10:H10"/>
    <mergeCell ref="A54:H54"/>
    <mergeCell ref="B55:I55"/>
    <mergeCell ref="B79:I79"/>
    <mergeCell ref="C60:D60"/>
    <mergeCell ref="A58:B58"/>
    <mergeCell ref="D70:E70"/>
    <mergeCell ref="D71:E71"/>
    <mergeCell ref="D72:E72"/>
    <mergeCell ref="B67:I67"/>
    <mergeCell ref="A66:K66"/>
    <mergeCell ref="A59:B59"/>
    <mergeCell ref="A60:B60"/>
    <mergeCell ref="F73:G73"/>
    <mergeCell ref="E58:H58"/>
    <mergeCell ref="C13:H13"/>
    <mergeCell ref="A13:B13"/>
    <mergeCell ref="A14:B14"/>
    <mergeCell ref="C14:H14"/>
    <mergeCell ref="A11:B11"/>
    <mergeCell ref="C11:H11"/>
    <mergeCell ref="B42:I42"/>
    <mergeCell ref="A43:H43"/>
    <mergeCell ref="B44:I44"/>
    <mergeCell ref="A45:H45"/>
    <mergeCell ref="D17:E17"/>
    <mergeCell ref="D18:E18"/>
    <mergeCell ref="D19:E19"/>
    <mergeCell ref="D20:E20"/>
    <mergeCell ref="D21:E21"/>
    <mergeCell ref="A41:H41"/>
    <mergeCell ref="A23:H23"/>
    <mergeCell ref="B24:I24"/>
    <mergeCell ref="A3:I3"/>
    <mergeCell ref="A6:B6"/>
    <mergeCell ref="C6:H6"/>
    <mergeCell ref="A9:B9"/>
    <mergeCell ref="C9:H9"/>
    <mergeCell ref="A7:B7"/>
    <mergeCell ref="C7:H7"/>
    <mergeCell ref="A8:B8"/>
    <mergeCell ref="C8:H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B898-9888-4219-93E4-173CB9AFCE8E}">
  <sheetPr>
    <tabColor theme="5" tint="0.39997558519241921"/>
  </sheetPr>
  <dimension ref="A1:V73"/>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0" ht="18" x14ac:dyDescent="0.35">
      <c r="A1" s="2" t="s">
        <v>225</v>
      </c>
    </row>
    <row r="2" spans="1:10" x14ac:dyDescent="0.3">
      <c r="A2" s="39" t="s">
        <v>88</v>
      </c>
    </row>
    <row r="3" spans="1:10" ht="88.2" customHeight="1" x14ac:dyDescent="0.3">
      <c r="A3" s="82" t="s">
        <v>195</v>
      </c>
      <c r="B3" s="82"/>
      <c r="C3" s="82"/>
      <c r="D3" s="82"/>
      <c r="E3" s="82"/>
      <c r="F3" s="82"/>
      <c r="G3" s="82"/>
      <c r="H3" s="82"/>
      <c r="I3" s="82"/>
      <c r="J3" s="29"/>
    </row>
    <row r="4" spans="1:10" x14ac:dyDescent="0.3">
      <c r="A4" s="7"/>
    </row>
    <row r="5" spans="1:10" x14ac:dyDescent="0.3">
      <c r="A5" s="39" t="s">
        <v>106</v>
      </c>
    </row>
    <row r="6" spans="1:10" x14ac:dyDescent="0.3">
      <c r="A6" s="83" t="s">
        <v>94</v>
      </c>
      <c r="B6" s="83"/>
      <c r="C6" s="83" t="s">
        <v>95</v>
      </c>
      <c r="D6" s="83"/>
      <c r="E6" s="83"/>
      <c r="F6" s="83"/>
      <c r="G6" s="83"/>
      <c r="H6" s="83"/>
      <c r="I6" s="30"/>
      <c r="J6" s="30"/>
    </row>
    <row r="7" spans="1:10" x14ac:dyDescent="0.3">
      <c r="A7" s="81" t="s">
        <v>102</v>
      </c>
      <c r="B7" s="81"/>
      <c r="C7" s="84" t="s">
        <v>198</v>
      </c>
      <c r="D7" s="84"/>
      <c r="E7" s="84"/>
      <c r="F7" s="84"/>
      <c r="G7" s="84"/>
      <c r="H7" s="84"/>
      <c r="I7" s="30"/>
      <c r="J7" s="30"/>
    </row>
    <row r="8" spans="1:10" x14ac:dyDescent="0.3">
      <c r="A8" s="81" t="s">
        <v>103</v>
      </c>
      <c r="B8" s="81"/>
      <c r="C8" s="84">
        <v>500</v>
      </c>
      <c r="D8" s="84"/>
      <c r="E8" s="84"/>
      <c r="F8" s="84"/>
      <c r="G8" s="84"/>
      <c r="H8" s="84"/>
      <c r="I8" s="30"/>
      <c r="J8" s="30"/>
    </row>
    <row r="9" spans="1:10" x14ac:dyDescent="0.3">
      <c r="A9" s="81" t="s">
        <v>202</v>
      </c>
      <c r="B9" s="81"/>
      <c r="C9" s="81" t="s">
        <v>201</v>
      </c>
      <c r="D9" s="81"/>
      <c r="E9" s="81"/>
      <c r="F9" s="81"/>
      <c r="G9" s="81"/>
      <c r="H9" s="81"/>
      <c r="I9" s="31"/>
      <c r="J9" s="31"/>
    </row>
    <row r="10" spans="1:10" x14ac:dyDescent="0.3">
      <c r="A10" s="92" t="s">
        <v>204</v>
      </c>
      <c r="B10" s="93"/>
      <c r="C10" s="81" t="s">
        <v>205</v>
      </c>
      <c r="D10" s="81"/>
      <c r="E10" s="81"/>
      <c r="F10" s="81"/>
      <c r="G10" s="81"/>
      <c r="H10" s="81"/>
      <c r="I10" s="31"/>
      <c r="J10" s="31"/>
    </row>
    <row r="11" spans="1:10" x14ac:dyDescent="0.3">
      <c r="A11" s="81" t="s">
        <v>97</v>
      </c>
      <c r="B11" s="81"/>
      <c r="C11" s="81" t="s">
        <v>174</v>
      </c>
      <c r="D11" s="81"/>
      <c r="E11" s="81"/>
      <c r="F11" s="81"/>
      <c r="G11" s="81"/>
      <c r="H11" s="81"/>
      <c r="I11" s="31"/>
      <c r="J11" s="31"/>
    </row>
    <row r="12" spans="1:10" x14ac:dyDescent="0.3">
      <c r="A12" s="81" t="s">
        <v>203</v>
      </c>
      <c r="B12" s="81"/>
      <c r="C12" s="81" t="s">
        <v>199</v>
      </c>
      <c r="D12" s="81"/>
      <c r="E12" s="81"/>
      <c r="F12" s="81"/>
      <c r="G12" s="81"/>
      <c r="H12" s="81"/>
      <c r="I12" s="31"/>
      <c r="J12" s="31"/>
    </row>
    <row r="13" spans="1:10" x14ac:dyDescent="0.3">
      <c r="A13" s="92" t="s">
        <v>101</v>
      </c>
      <c r="B13" s="93"/>
      <c r="C13" s="92" t="s">
        <v>200</v>
      </c>
      <c r="D13" s="94"/>
      <c r="E13" s="94"/>
      <c r="F13" s="94"/>
      <c r="G13" s="94"/>
      <c r="H13" s="93"/>
      <c r="I13" s="31"/>
      <c r="J13" s="31"/>
    </row>
    <row r="14" spans="1:10" x14ac:dyDescent="0.3">
      <c r="A14" s="81" t="s">
        <v>196</v>
      </c>
      <c r="B14" s="81"/>
      <c r="C14" s="84" t="s">
        <v>197</v>
      </c>
      <c r="D14" s="84"/>
      <c r="E14" s="84"/>
      <c r="F14" s="84"/>
      <c r="G14" s="84"/>
      <c r="H14" s="84"/>
      <c r="I14" s="32"/>
      <c r="J14" s="32"/>
    </row>
    <row r="15" spans="1:10" x14ac:dyDescent="0.3">
      <c r="A15" s="81" t="s">
        <v>104</v>
      </c>
      <c r="B15" s="81"/>
      <c r="C15" s="81" t="s">
        <v>105</v>
      </c>
      <c r="D15" s="81"/>
      <c r="E15" s="81"/>
      <c r="F15" s="81"/>
      <c r="G15" s="81"/>
      <c r="H15" s="81"/>
      <c r="I15" s="31"/>
      <c r="J15" s="31"/>
    </row>
    <row r="16" spans="1:10" x14ac:dyDescent="0.3">
      <c r="A16" s="7"/>
    </row>
    <row r="17" spans="1:21" x14ac:dyDescent="0.3">
      <c r="A17" s="39" t="s">
        <v>107</v>
      </c>
    </row>
    <row r="18" spans="1:21" x14ac:dyDescent="0.3">
      <c r="A18" s="35" t="s">
        <v>101</v>
      </c>
      <c r="B18" s="35" t="s">
        <v>311</v>
      </c>
      <c r="C18" s="35" t="s">
        <v>121</v>
      </c>
      <c r="D18" s="85" t="s">
        <v>145</v>
      </c>
      <c r="E18" s="85"/>
    </row>
    <row r="19" spans="1:21" x14ac:dyDescent="0.3">
      <c r="A19" s="34" t="s">
        <v>206</v>
      </c>
      <c r="B19" s="34">
        <v>415</v>
      </c>
      <c r="C19" s="44">
        <v>0.28999999999999998</v>
      </c>
      <c r="D19" s="86">
        <v>14900</v>
      </c>
      <c r="E19" s="86"/>
    </row>
    <row r="20" spans="1:21" x14ac:dyDescent="0.3">
      <c r="A20" s="34" t="s">
        <v>207</v>
      </c>
      <c r="B20" s="40">
        <v>1005</v>
      </c>
      <c r="C20" s="44">
        <v>0.25</v>
      </c>
      <c r="D20" s="86">
        <v>29100</v>
      </c>
      <c r="E20" s="86"/>
    </row>
    <row r="21" spans="1:21" x14ac:dyDescent="0.3">
      <c r="A21" s="34" t="s">
        <v>208</v>
      </c>
      <c r="B21" s="40">
        <v>2950</v>
      </c>
      <c r="C21" s="44">
        <v>0.2</v>
      </c>
      <c r="D21" s="86">
        <v>67300</v>
      </c>
      <c r="E21" s="86"/>
    </row>
    <row r="22" spans="1:21" x14ac:dyDescent="0.3">
      <c r="A22" s="34" t="s">
        <v>209</v>
      </c>
      <c r="B22" s="40">
        <v>5820</v>
      </c>
      <c r="C22" s="44">
        <v>0.17</v>
      </c>
      <c r="D22" s="86">
        <v>122000</v>
      </c>
      <c r="E22" s="86"/>
    </row>
    <row r="23" spans="1:21" x14ac:dyDescent="0.3">
      <c r="A23" s="24"/>
      <c r="B23" s="53"/>
      <c r="C23" s="54"/>
      <c r="D23" s="42"/>
      <c r="E23" s="42"/>
    </row>
    <row r="24" spans="1:21" x14ac:dyDescent="0.3">
      <c r="A24" s="78" t="s">
        <v>295</v>
      </c>
      <c r="B24" s="78"/>
      <c r="C24" s="78"/>
      <c r="D24" s="78"/>
      <c r="E24" s="78"/>
      <c r="F24" s="78"/>
      <c r="G24" s="78"/>
      <c r="H24" s="78"/>
      <c r="I24" s="78"/>
      <c r="J24" s="78"/>
    </row>
    <row r="25" spans="1:21" ht="60" customHeight="1" x14ac:dyDescent="0.3">
      <c r="A25" s="12" t="s">
        <v>25</v>
      </c>
      <c r="B25" s="74"/>
      <c r="C25" s="74"/>
      <c r="D25" s="74"/>
      <c r="E25" s="74"/>
      <c r="F25" s="74"/>
      <c r="G25" s="74"/>
      <c r="H25" s="74"/>
      <c r="I25" s="74"/>
    </row>
    <row r="26" spans="1:21" x14ac:dyDescent="0.3">
      <c r="A26" s="24"/>
      <c r="B26" s="41"/>
      <c r="C26" s="41"/>
      <c r="D26" s="42"/>
      <c r="E26" s="42"/>
    </row>
    <row r="27" spans="1:21" x14ac:dyDescent="0.3">
      <c r="A27" s="38" t="s">
        <v>113</v>
      </c>
    </row>
    <row r="28" spans="1:21" x14ac:dyDescent="0.3">
      <c r="A28" s="1" t="s">
        <v>116</v>
      </c>
      <c r="D28" s="1" t="s">
        <v>117</v>
      </c>
      <c r="L28" t="s">
        <v>109</v>
      </c>
      <c r="Q28" s="50" t="s">
        <v>165</v>
      </c>
      <c r="R28" s="51">
        <v>1.4999999999999999E-2</v>
      </c>
      <c r="S28" s="51">
        <v>1.2E-2</v>
      </c>
      <c r="T28" s="51">
        <v>0.01</v>
      </c>
      <c r="U28" s="52">
        <v>8.0000000000000002E-3</v>
      </c>
    </row>
    <row r="29" spans="1:21" x14ac:dyDescent="0.3">
      <c r="K29" s="26" t="s">
        <v>108</v>
      </c>
      <c r="L29" s="26" t="s">
        <v>210</v>
      </c>
      <c r="M29" s="26" t="s">
        <v>211</v>
      </c>
      <c r="N29" s="26" t="s">
        <v>212</v>
      </c>
      <c r="O29" s="26" t="s">
        <v>213</v>
      </c>
      <c r="P29" s="24"/>
      <c r="Q29" s="26" t="s">
        <v>118</v>
      </c>
      <c r="R29" s="26" t="s">
        <v>210</v>
      </c>
      <c r="S29" s="26" t="s">
        <v>211</v>
      </c>
      <c r="T29" s="26" t="s">
        <v>212</v>
      </c>
      <c r="U29" s="26" t="s">
        <v>213</v>
      </c>
    </row>
    <row r="30" spans="1:21" x14ac:dyDescent="0.3">
      <c r="K30" s="7">
        <v>0</v>
      </c>
      <c r="L30" s="48">
        <v>0</v>
      </c>
      <c r="M30" s="48"/>
      <c r="N30" s="48"/>
      <c r="O30" s="48"/>
      <c r="P30" s="24"/>
      <c r="Q30" s="22">
        <v>0</v>
      </c>
      <c r="R30" s="49">
        <v>1.4999999999999999E-2</v>
      </c>
      <c r="S30" s="49">
        <v>1.2E-2</v>
      </c>
      <c r="T30" s="49">
        <v>0.01</v>
      </c>
      <c r="U30" s="49">
        <v>8.0000000000000002E-3</v>
      </c>
    </row>
    <row r="31" spans="1:21" x14ac:dyDescent="0.3">
      <c r="K31" s="7">
        <v>250</v>
      </c>
      <c r="L31" s="57">
        <v>4.7999999999999996E-3</v>
      </c>
      <c r="M31" s="48">
        <v>0</v>
      </c>
      <c r="N31" s="48"/>
      <c r="O31" s="48"/>
      <c r="P31" s="24"/>
      <c r="Q31" s="22">
        <v>100</v>
      </c>
      <c r="R31" s="49">
        <v>9.0950000000000007E-3</v>
      </c>
      <c r="S31" s="49">
        <v>7.7809999999999997E-3</v>
      </c>
      <c r="T31" s="49">
        <v>6.0650000000000001E-3</v>
      </c>
      <c r="U31" s="49">
        <v>4.8520000000000004E-3</v>
      </c>
    </row>
    <row r="32" spans="1:21" x14ac:dyDescent="0.3">
      <c r="K32" s="7">
        <v>500</v>
      </c>
      <c r="L32" s="57">
        <v>1.83E-2</v>
      </c>
      <c r="M32" s="57">
        <v>2.9999999999999997E-4</v>
      </c>
      <c r="N32" s="48"/>
      <c r="O32" s="48"/>
      <c r="P32" s="24"/>
      <c r="Q32" s="22">
        <v>200</v>
      </c>
      <c r="R32" s="49">
        <v>5.5180000000000003E-3</v>
      </c>
      <c r="S32" s="49">
        <v>5.0410000000000003E-3</v>
      </c>
      <c r="T32" s="49">
        <v>3.679E-3</v>
      </c>
      <c r="U32" s="49">
        <v>2.9450000000000001E-3</v>
      </c>
    </row>
    <row r="33" spans="1:22" x14ac:dyDescent="0.3">
      <c r="K33" s="7">
        <v>750</v>
      </c>
      <c r="L33" s="57">
        <v>2.6499999999999999E-2</v>
      </c>
      <c r="M33" s="57">
        <v>4.8999999999999998E-3</v>
      </c>
      <c r="N33" s="48">
        <v>0</v>
      </c>
      <c r="O33" s="48"/>
      <c r="P33" s="24"/>
      <c r="Q33" s="22">
        <v>300</v>
      </c>
      <c r="R33" s="49">
        <v>3.3470000000000001E-3</v>
      </c>
      <c r="S33" s="49">
        <v>3.2680000000000001E-3</v>
      </c>
      <c r="T33" s="49">
        <v>2.232E-3</v>
      </c>
      <c r="U33" s="49">
        <v>1.786E-3</v>
      </c>
    </row>
    <row r="34" spans="1:22" x14ac:dyDescent="0.3">
      <c r="K34" s="7">
        <v>1000</v>
      </c>
      <c r="L34" s="57">
        <v>1.89E-2</v>
      </c>
      <c r="M34" s="57">
        <v>1.77E-2</v>
      </c>
      <c r="N34" s="57">
        <v>5.9999999999999995E-4</v>
      </c>
      <c r="O34" s="48"/>
      <c r="P34" s="24"/>
      <c r="Q34" s="22">
        <v>400</v>
      </c>
      <c r="R34" s="49">
        <v>2.0300000000000001E-3</v>
      </c>
      <c r="S34" s="49">
        <v>2.1210000000000001E-3</v>
      </c>
      <c r="T34" s="49">
        <v>1.353E-3</v>
      </c>
      <c r="U34" s="49">
        <v>1.083E-3</v>
      </c>
    </row>
    <row r="35" spans="1:22" x14ac:dyDescent="0.3">
      <c r="K35" s="7">
        <v>1250</v>
      </c>
      <c r="L35" s="57">
        <v>6.1000000000000004E-3</v>
      </c>
      <c r="M35" s="57">
        <v>2.9100000000000001E-2</v>
      </c>
      <c r="N35" s="57">
        <v>5.0000000000000001E-3</v>
      </c>
      <c r="O35" s="48"/>
      <c r="P35" s="24"/>
      <c r="Q35" s="22">
        <v>500</v>
      </c>
      <c r="R35" s="49">
        <v>1.2310000000000001E-3</v>
      </c>
      <c r="S35" s="49">
        <v>1.377E-3</v>
      </c>
      <c r="T35" s="49">
        <v>8.1999999999999998E-4</v>
      </c>
      <c r="U35" s="49">
        <v>6.5700000000000003E-4</v>
      </c>
    </row>
    <row r="36" spans="1:22" x14ac:dyDescent="0.3">
      <c r="K36" s="7">
        <v>1500</v>
      </c>
      <c r="L36" s="57">
        <v>1.1000000000000001E-3</v>
      </c>
      <c r="M36" s="57">
        <v>2.24E-2</v>
      </c>
      <c r="N36" s="57">
        <v>1.52E-2</v>
      </c>
      <c r="O36" s="48">
        <v>0</v>
      </c>
      <c r="P36" s="24"/>
      <c r="Q36" s="28"/>
      <c r="R36" s="33"/>
      <c r="S36" s="33"/>
      <c r="T36" s="33"/>
      <c r="U36" s="33"/>
    </row>
    <row r="37" spans="1:22" x14ac:dyDescent="0.3">
      <c r="K37" s="7">
        <v>1750</v>
      </c>
      <c r="L37" s="57">
        <v>2.0000000000000001E-4</v>
      </c>
      <c r="M37" s="57">
        <v>9.4999999999999998E-3</v>
      </c>
      <c r="N37" s="57">
        <v>2.64E-2</v>
      </c>
      <c r="O37" s="57">
        <v>1.1999999999999999E-3</v>
      </c>
      <c r="P37" s="24"/>
      <c r="Q37" s="28"/>
      <c r="R37" s="33"/>
      <c r="S37" s="33"/>
      <c r="T37" s="33"/>
      <c r="U37" s="33"/>
      <c r="V37" s="33"/>
    </row>
    <row r="38" spans="1:22" x14ac:dyDescent="0.3">
      <c r="K38" s="7">
        <v>2000</v>
      </c>
      <c r="L38" s="48">
        <v>0</v>
      </c>
      <c r="M38" s="57">
        <v>2.3E-3</v>
      </c>
      <c r="N38" s="57">
        <v>2.81E-2</v>
      </c>
      <c r="O38" s="57">
        <v>5.3E-3</v>
      </c>
      <c r="P38" s="24"/>
      <c r="Q38" s="28"/>
      <c r="R38" s="33"/>
      <c r="S38" s="33"/>
      <c r="T38" s="33"/>
      <c r="U38" s="33"/>
      <c r="V38" s="33"/>
    </row>
    <row r="39" spans="1:22" x14ac:dyDescent="0.3">
      <c r="K39" s="7">
        <v>2250</v>
      </c>
      <c r="L39" s="48"/>
      <c r="M39" s="57">
        <v>5.0000000000000001E-4</v>
      </c>
      <c r="N39" s="57">
        <v>1.8200000000000001E-2</v>
      </c>
      <c r="O39" s="57">
        <v>1.1599999999999999E-2</v>
      </c>
      <c r="P39" s="24"/>
      <c r="Q39" s="28"/>
      <c r="R39" s="33"/>
      <c r="S39" s="33"/>
      <c r="T39" s="33"/>
      <c r="U39" s="33"/>
      <c r="V39" s="33"/>
    </row>
    <row r="40" spans="1:22" x14ac:dyDescent="0.3">
      <c r="K40" s="7">
        <v>2500</v>
      </c>
      <c r="L40" s="48"/>
      <c r="M40" s="57">
        <v>1E-4</v>
      </c>
      <c r="N40" s="57">
        <v>7.7000000000000002E-3</v>
      </c>
      <c r="O40" s="57">
        <v>1.8700000000000001E-2</v>
      </c>
      <c r="P40" s="24"/>
      <c r="Q40" s="28"/>
      <c r="R40" s="33"/>
      <c r="S40" s="33"/>
      <c r="T40" s="33"/>
      <c r="U40" s="33"/>
      <c r="V40" s="33"/>
    </row>
    <row r="41" spans="1:22" x14ac:dyDescent="0.3">
      <c r="K41" s="7">
        <v>2750</v>
      </c>
      <c r="L41" s="48"/>
      <c r="M41" s="48">
        <v>0</v>
      </c>
      <c r="N41" s="57">
        <v>2.3999999999999998E-3</v>
      </c>
      <c r="O41" s="57">
        <v>2.5399999999999999E-2</v>
      </c>
      <c r="P41" s="24"/>
      <c r="R41" s="33"/>
      <c r="S41" s="33"/>
      <c r="T41" s="33"/>
      <c r="U41" s="33"/>
      <c r="V41" s="33"/>
    </row>
    <row r="42" spans="1:22" ht="30" customHeight="1" x14ac:dyDescent="0.3">
      <c r="A42" s="78" t="s">
        <v>296</v>
      </c>
      <c r="B42" s="78"/>
      <c r="C42" s="78"/>
      <c r="D42" s="78"/>
      <c r="E42" s="78"/>
      <c r="F42" s="78"/>
      <c r="G42" s="78"/>
      <c r="H42" s="78"/>
      <c r="K42" s="7">
        <v>3000</v>
      </c>
      <c r="L42" s="48"/>
      <c r="M42" s="48"/>
      <c r="N42" s="57">
        <v>5.9999999999999995E-4</v>
      </c>
      <c r="O42" s="57">
        <v>3.0300000000000001E-2</v>
      </c>
      <c r="P42" s="24"/>
    </row>
    <row r="43" spans="1:22" ht="60" customHeight="1" x14ac:dyDescent="0.3">
      <c r="A43" s="12" t="s">
        <v>25</v>
      </c>
      <c r="B43" s="74"/>
      <c r="C43" s="74"/>
      <c r="D43" s="74"/>
      <c r="E43" s="74"/>
      <c r="F43" s="74"/>
      <c r="G43" s="74"/>
      <c r="H43" s="74"/>
      <c r="I43" s="74"/>
      <c r="K43" s="7">
        <v>3250</v>
      </c>
      <c r="L43" s="48"/>
      <c r="M43" s="48"/>
      <c r="N43" s="57">
        <v>1E-4</v>
      </c>
      <c r="O43" s="57">
        <v>0.03</v>
      </c>
      <c r="P43" s="24"/>
    </row>
    <row r="44" spans="1:22" x14ac:dyDescent="0.3">
      <c r="A44" s="12"/>
      <c r="K44" s="7">
        <v>3500</v>
      </c>
      <c r="L44" s="48"/>
      <c r="M44" s="48"/>
      <c r="N44" s="48">
        <v>0</v>
      </c>
      <c r="O44" s="57">
        <v>2.46E-2</v>
      </c>
      <c r="P44" s="24"/>
    </row>
    <row r="45" spans="1:22" x14ac:dyDescent="0.3">
      <c r="A45" s="38" t="s">
        <v>131</v>
      </c>
      <c r="K45" s="7">
        <v>3750</v>
      </c>
      <c r="L45" s="48"/>
      <c r="M45" s="48"/>
      <c r="N45" s="48"/>
      <c r="O45" s="57">
        <v>1.6400000000000001E-2</v>
      </c>
      <c r="P45" s="24"/>
    </row>
    <row r="46" spans="1:22" x14ac:dyDescent="0.3">
      <c r="A46" s="26" t="s">
        <v>122</v>
      </c>
      <c r="B46" s="26" t="s">
        <v>121</v>
      </c>
      <c r="D46" s="27"/>
      <c r="E46" s="27"/>
      <c r="F46" s="27"/>
      <c r="G46" s="27"/>
      <c r="H46" s="27"/>
      <c r="K46" s="7">
        <v>4000</v>
      </c>
      <c r="L46" s="48"/>
      <c r="M46" s="48"/>
      <c r="N46" s="48"/>
      <c r="O46" s="57">
        <v>9.1000000000000004E-3</v>
      </c>
      <c r="P46" s="24"/>
    </row>
    <row r="47" spans="1:22" x14ac:dyDescent="0.3">
      <c r="A47" s="34">
        <v>10</v>
      </c>
      <c r="B47" s="45">
        <v>0.34599999999999997</v>
      </c>
      <c r="K47" s="7">
        <v>4250</v>
      </c>
      <c r="L47" s="48"/>
      <c r="M47" s="48"/>
      <c r="N47" s="48"/>
      <c r="O47" s="57">
        <v>4.0000000000000001E-3</v>
      </c>
      <c r="P47" s="24"/>
    </row>
    <row r="48" spans="1:22" x14ac:dyDescent="0.3">
      <c r="A48" s="34">
        <v>15</v>
      </c>
      <c r="B48" s="45">
        <v>0.27900000000000003</v>
      </c>
      <c r="C48" s="55"/>
      <c r="K48" s="7">
        <v>4500</v>
      </c>
      <c r="L48" s="48"/>
      <c r="M48" s="48"/>
      <c r="N48" s="48"/>
      <c r="O48" s="57">
        <v>1.5E-3</v>
      </c>
      <c r="P48" s="24"/>
    </row>
    <row r="49" spans="1:16" x14ac:dyDescent="0.3">
      <c r="A49" s="34">
        <v>20</v>
      </c>
      <c r="B49" s="45">
        <v>0.222</v>
      </c>
      <c r="C49" s="55"/>
      <c r="K49" s="7">
        <v>4750</v>
      </c>
      <c r="L49" s="48"/>
      <c r="M49" s="48"/>
      <c r="N49" s="48"/>
      <c r="O49" s="57">
        <v>5.0000000000000001E-4</v>
      </c>
      <c r="P49" s="24"/>
    </row>
    <row r="50" spans="1:16" x14ac:dyDescent="0.3">
      <c r="A50" s="34">
        <v>25</v>
      </c>
      <c r="B50" s="45">
        <v>0.16400000000000001</v>
      </c>
      <c r="C50" s="55"/>
      <c r="K50" s="7">
        <v>5000</v>
      </c>
      <c r="L50" s="48"/>
      <c r="M50" s="48"/>
      <c r="N50" s="48"/>
      <c r="O50" s="57">
        <v>1E-4</v>
      </c>
      <c r="P50" s="24"/>
    </row>
    <row r="51" spans="1:16" x14ac:dyDescent="0.3">
      <c r="A51" s="34">
        <v>30</v>
      </c>
      <c r="B51" s="45">
        <v>0.107</v>
      </c>
      <c r="C51" s="55"/>
      <c r="K51" s="7"/>
      <c r="L51" s="48"/>
      <c r="M51" s="48"/>
      <c r="N51" s="48"/>
      <c r="O51" s="48"/>
      <c r="P51" s="24"/>
    </row>
    <row r="52" spans="1:16" x14ac:dyDescent="0.3">
      <c r="K52" s="7"/>
      <c r="L52" s="48"/>
      <c r="M52" s="48"/>
      <c r="N52" s="48"/>
      <c r="O52" s="48"/>
      <c r="P52" s="24"/>
    </row>
    <row r="53" spans="1:16" x14ac:dyDescent="0.3">
      <c r="A53" s="78" t="s">
        <v>297</v>
      </c>
      <c r="B53" s="78"/>
      <c r="C53" s="78"/>
      <c r="D53" s="78"/>
      <c r="E53" s="78"/>
      <c r="F53" s="78"/>
      <c r="G53" s="78"/>
      <c r="H53" s="78"/>
      <c r="I53" s="78"/>
      <c r="J53" s="78"/>
      <c r="K53" s="7"/>
      <c r="L53" s="7"/>
      <c r="M53" s="7"/>
      <c r="N53" s="7"/>
      <c r="O53" s="7"/>
      <c r="P53" s="24"/>
    </row>
    <row r="54" spans="1:16" ht="60" customHeight="1" x14ac:dyDescent="0.3">
      <c r="A54" s="12" t="s">
        <v>25</v>
      </c>
      <c r="B54" s="74"/>
      <c r="C54" s="74"/>
      <c r="D54" s="74"/>
      <c r="E54" s="74"/>
      <c r="F54" s="74"/>
      <c r="G54" s="74"/>
      <c r="H54" s="74"/>
      <c r="I54" s="74"/>
      <c r="K54" s="7"/>
      <c r="L54" s="7"/>
      <c r="M54" s="7"/>
      <c r="N54" s="7"/>
      <c r="O54" s="7"/>
      <c r="P54" s="24"/>
    </row>
    <row r="55" spans="1:16" x14ac:dyDescent="0.3">
      <c r="K55" s="7">
        <v>3750</v>
      </c>
      <c r="L55" s="48">
        <v>0</v>
      </c>
      <c r="M55" s="48">
        <v>0</v>
      </c>
      <c r="N55" s="48">
        <v>0</v>
      </c>
      <c r="O55" s="48">
        <v>1.6400000000000001E-2</v>
      </c>
      <c r="P55" s="24"/>
    </row>
    <row r="56" spans="1:16" x14ac:dyDescent="0.3">
      <c r="A56" s="38" t="s">
        <v>132</v>
      </c>
      <c r="K56" s="7">
        <v>4000</v>
      </c>
      <c r="L56" s="48">
        <v>0</v>
      </c>
      <c r="M56" s="48">
        <v>0</v>
      </c>
      <c r="N56" s="48">
        <v>0</v>
      </c>
      <c r="O56" s="48">
        <v>9.1000000000000004E-3</v>
      </c>
      <c r="P56" s="24"/>
    </row>
    <row r="57" spans="1:16" x14ac:dyDescent="0.3">
      <c r="A57" s="98" t="s">
        <v>123</v>
      </c>
      <c r="B57" s="99"/>
      <c r="C57" s="98" t="s">
        <v>133</v>
      </c>
      <c r="D57" s="99"/>
      <c r="E57" s="98" t="s">
        <v>134</v>
      </c>
      <c r="F57" s="100"/>
      <c r="G57" s="100"/>
      <c r="H57" s="99"/>
      <c r="K57" s="7">
        <v>4250</v>
      </c>
      <c r="L57" s="48">
        <v>0</v>
      </c>
      <c r="M57" s="48">
        <v>0</v>
      </c>
      <c r="N57" s="48">
        <v>0</v>
      </c>
      <c r="O57" s="48">
        <v>4.0000000000000001E-3</v>
      </c>
    </row>
    <row r="58" spans="1:16" ht="15.6" x14ac:dyDescent="0.3">
      <c r="A58" s="101" t="s">
        <v>214</v>
      </c>
      <c r="B58" s="101"/>
      <c r="C58" s="95">
        <v>0.94</v>
      </c>
      <c r="D58" s="96"/>
      <c r="E58" s="95">
        <v>0.87</v>
      </c>
      <c r="F58" s="97"/>
      <c r="G58" s="97"/>
      <c r="H58" s="96"/>
      <c r="K58" s="7">
        <v>4500</v>
      </c>
      <c r="L58" s="48">
        <v>0</v>
      </c>
      <c r="M58" s="48">
        <v>0</v>
      </c>
      <c r="N58" s="48">
        <v>0</v>
      </c>
      <c r="O58" s="48">
        <v>1.5E-3</v>
      </c>
    </row>
    <row r="59" spans="1:16" ht="15.6" x14ac:dyDescent="0.3">
      <c r="A59" s="101" t="s">
        <v>176</v>
      </c>
      <c r="B59" s="101"/>
      <c r="C59" s="95" t="s">
        <v>215</v>
      </c>
      <c r="D59" s="96"/>
      <c r="E59" s="95" t="s">
        <v>216</v>
      </c>
      <c r="F59" s="97"/>
      <c r="G59" s="97"/>
      <c r="H59" s="96"/>
      <c r="K59" s="7">
        <v>4750</v>
      </c>
      <c r="L59" s="48">
        <v>0</v>
      </c>
      <c r="M59" s="48">
        <v>0</v>
      </c>
      <c r="N59" s="48">
        <v>0</v>
      </c>
      <c r="O59" s="48">
        <v>5.0000000000000001E-4</v>
      </c>
    </row>
    <row r="60" spans="1:16" ht="15.6" x14ac:dyDescent="0.3">
      <c r="A60" s="101" t="s">
        <v>217</v>
      </c>
      <c r="B60" s="101"/>
      <c r="C60" s="95" t="s">
        <v>218</v>
      </c>
      <c r="D60" s="96"/>
      <c r="E60" s="95" t="s">
        <v>219</v>
      </c>
      <c r="F60" s="97"/>
      <c r="G60" s="97"/>
      <c r="H60" s="96"/>
      <c r="K60" s="7">
        <v>5000</v>
      </c>
      <c r="L60" s="48">
        <v>0</v>
      </c>
      <c r="M60" s="48">
        <v>0</v>
      </c>
      <c r="N60" s="48">
        <v>0</v>
      </c>
      <c r="O60" s="48">
        <v>1E-4</v>
      </c>
    </row>
    <row r="61" spans="1:16" ht="15.6" x14ac:dyDescent="0.3">
      <c r="A61" s="101" t="s">
        <v>220</v>
      </c>
      <c r="B61" s="101"/>
      <c r="C61" s="95">
        <v>0.43</v>
      </c>
      <c r="D61" s="96"/>
      <c r="E61" s="95">
        <v>0.59</v>
      </c>
      <c r="F61" s="97"/>
      <c r="G61" s="97"/>
      <c r="H61" s="96"/>
      <c r="K61" s="7"/>
      <c r="L61" s="7"/>
      <c r="M61" s="7"/>
      <c r="N61" s="7"/>
      <c r="O61" s="7"/>
    </row>
    <row r="62" spans="1:16" x14ac:dyDescent="0.3">
      <c r="K62" s="7"/>
      <c r="L62" s="7"/>
      <c r="M62" s="7"/>
      <c r="N62" s="7"/>
      <c r="O62" s="7"/>
    </row>
    <row r="63" spans="1:16" ht="33" customHeight="1" x14ac:dyDescent="0.3">
      <c r="A63" s="78" t="s">
        <v>298</v>
      </c>
      <c r="B63" s="78"/>
      <c r="C63" s="78"/>
      <c r="D63" s="78"/>
      <c r="E63" s="78"/>
      <c r="F63" s="78"/>
      <c r="G63" s="78"/>
      <c r="H63" s="78"/>
      <c r="I63" s="78"/>
      <c r="J63" s="78"/>
      <c r="K63" s="7"/>
      <c r="L63" s="7"/>
      <c r="M63" s="7"/>
      <c r="N63" s="7"/>
      <c r="O63" s="7"/>
    </row>
    <row r="64" spans="1:16" ht="106.2" customHeight="1" x14ac:dyDescent="0.3">
      <c r="A64" s="12" t="s">
        <v>25</v>
      </c>
      <c r="B64" s="74"/>
      <c r="C64" s="74"/>
      <c r="D64" s="74"/>
      <c r="E64" s="74"/>
      <c r="F64" s="74"/>
      <c r="G64" s="74"/>
      <c r="H64" s="74"/>
      <c r="I64" s="74"/>
      <c r="K64" s="7"/>
      <c r="L64" s="7"/>
      <c r="M64" s="7"/>
      <c r="N64" s="7"/>
      <c r="O64" s="7"/>
    </row>
    <row r="66" spans="1:10" x14ac:dyDescent="0.3">
      <c r="A66" s="38" t="s">
        <v>135</v>
      </c>
    </row>
    <row r="67" spans="1:10" x14ac:dyDescent="0.3">
      <c r="A67" s="35" t="s">
        <v>136</v>
      </c>
      <c r="B67" s="35" t="s">
        <v>101</v>
      </c>
      <c r="C67" s="35" t="s">
        <v>137</v>
      </c>
      <c r="D67" s="98" t="s">
        <v>138</v>
      </c>
      <c r="E67" s="99"/>
      <c r="F67" s="98" t="s">
        <v>139</v>
      </c>
      <c r="G67" s="99"/>
      <c r="H67" s="98" t="s">
        <v>156</v>
      </c>
      <c r="I67" s="99"/>
    </row>
    <row r="68" spans="1:10" x14ac:dyDescent="0.3">
      <c r="A68" s="34" t="s">
        <v>140</v>
      </c>
      <c r="B68" s="40">
        <v>3000</v>
      </c>
      <c r="C68" s="37">
        <v>60000</v>
      </c>
      <c r="D68" s="90">
        <v>360</v>
      </c>
      <c r="E68" s="90"/>
      <c r="F68" s="86">
        <v>51400</v>
      </c>
      <c r="G68" s="86"/>
      <c r="H68" s="86">
        <v>0</v>
      </c>
      <c r="I68" s="86"/>
    </row>
    <row r="69" spans="1:10" x14ac:dyDescent="0.3">
      <c r="A69" s="34" t="s">
        <v>141</v>
      </c>
      <c r="B69" s="40">
        <v>10000</v>
      </c>
      <c r="C69" s="37">
        <v>200000</v>
      </c>
      <c r="D69" s="91">
        <v>1060</v>
      </c>
      <c r="E69" s="91"/>
      <c r="F69" s="86">
        <v>218700</v>
      </c>
      <c r="G69" s="86"/>
      <c r="H69" s="86">
        <v>18700</v>
      </c>
      <c r="I69" s="86"/>
    </row>
    <row r="70" spans="1:10" x14ac:dyDescent="0.3">
      <c r="A70" s="34" t="s">
        <v>142</v>
      </c>
      <c r="B70" s="40">
        <v>40000</v>
      </c>
      <c r="C70" s="37">
        <v>800000</v>
      </c>
      <c r="D70" s="91">
        <v>5320</v>
      </c>
      <c r="E70" s="91"/>
      <c r="F70" s="86">
        <v>771300</v>
      </c>
      <c r="G70" s="86"/>
      <c r="H70" s="86">
        <v>0</v>
      </c>
      <c r="I70" s="86"/>
    </row>
    <row r="72" spans="1:10" x14ac:dyDescent="0.3">
      <c r="A72" s="78" t="s">
        <v>299</v>
      </c>
      <c r="B72" s="78"/>
      <c r="C72" s="78"/>
      <c r="D72" s="78"/>
      <c r="E72" s="78"/>
      <c r="F72" s="78"/>
      <c r="G72" s="78"/>
      <c r="H72" s="78"/>
      <c r="I72" s="78"/>
      <c r="J72" s="78"/>
    </row>
    <row r="73" spans="1:10" ht="60" customHeight="1" x14ac:dyDescent="0.3">
      <c r="A73" s="12" t="s">
        <v>25</v>
      </c>
      <c r="B73" s="74"/>
      <c r="C73" s="74"/>
      <c r="D73" s="74"/>
      <c r="E73" s="74"/>
      <c r="F73" s="74"/>
      <c r="G73" s="74"/>
      <c r="H73" s="74"/>
      <c r="I73" s="74"/>
    </row>
  </sheetData>
  <mergeCells count="63">
    <mergeCell ref="D70:E70"/>
    <mergeCell ref="F70:G70"/>
    <mergeCell ref="H70:I70"/>
    <mergeCell ref="A72:J72"/>
    <mergeCell ref="B73:I73"/>
    <mergeCell ref="D68:E68"/>
    <mergeCell ref="F68:G68"/>
    <mergeCell ref="H68:I68"/>
    <mergeCell ref="D69:E69"/>
    <mergeCell ref="F69:G69"/>
    <mergeCell ref="H69:I69"/>
    <mergeCell ref="D67:E67"/>
    <mergeCell ref="F67:G67"/>
    <mergeCell ref="H67:I67"/>
    <mergeCell ref="A59:B59"/>
    <mergeCell ref="C59:D59"/>
    <mergeCell ref="E59:H59"/>
    <mergeCell ref="A60:B60"/>
    <mergeCell ref="C60:D60"/>
    <mergeCell ref="E60:H60"/>
    <mergeCell ref="A61:B61"/>
    <mergeCell ref="C61:D61"/>
    <mergeCell ref="E61:H61"/>
    <mergeCell ref="A63:J63"/>
    <mergeCell ref="B64:I64"/>
    <mergeCell ref="B54:I54"/>
    <mergeCell ref="A57:B57"/>
    <mergeCell ref="C57:D57"/>
    <mergeCell ref="E57:H57"/>
    <mergeCell ref="A58:B58"/>
    <mergeCell ref="C58:D58"/>
    <mergeCell ref="E58:H58"/>
    <mergeCell ref="A53:J53"/>
    <mergeCell ref="A15:B15"/>
    <mergeCell ref="C15:H15"/>
    <mergeCell ref="D18:E18"/>
    <mergeCell ref="D19:E19"/>
    <mergeCell ref="D20:E20"/>
    <mergeCell ref="D21:E21"/>
    <mergeCell ref="D22:E22"/>
    <mergeCell ref="A24:J24"/>
    <mergeCell ref="B25:I25"/>
    <mergeCell ref="A42:H42"/>
    <mergeCell ref="B43:I43"/>
    <mergeCell ref="A12:B12"/>
    <mergeCell ref="C12:H12"/>
    <mergeCell ref="A13:B13"/>
    <mergeCell ref="C13:H13"/>
    <mergeCell ref="A14:B14"/>
    <mergeCell ref="C14:H14"/>
    <mergeCell ref="A9:B9"/>
    <mergeCell ref="C9:H9"/>
    <mergeCell ref="A10:B10"/>
    <mergeCell ref="C10:H10"/>
    <mergeCell ref="A11:B11"/>
    <mergeCell ref="C11:H11"/>
    <mergeCell ref="A8:B8"/>
    <mergeCell ref="C8:H8"/>
    <mergeCell ref="A3:I3"/>
    <mergeCell ref="A6:B6"/>
    <mergeCell ref="C6:H6"/>
    <mergeCell ref="A7:B7"/>
    <mergeCell ref="C7:H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2C9D-B901-40F1-B40C-8DC74045A291}">
  <sheetPr>
    <tabColor theme="9" tint="0.39997558519241921"/>
  </sheetPr>
  <dimension ref="A1:V73"/>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0" ht="18" x14ac:dyDescent="0.35">
      <c r="A1" s="2" t="s">
        <v>194</v>
      </c>
    </row>
    <row r="2" spans="1:10" x14ac:dyDescent="0.3">
      <c r="A2" s="39" t="s">
        <v>88</v>
      </c>
    </row>
    <row r="3" spans="1:10" ht="84" customHeight="1" x14ac:dyDescent="0.3">
      <c r="A3" s="82" t="s">
        <v>195</v>
      </c>
      <c r="B3" s="82"/>
      <c r="C3" s="82"/>
      <c r="D3" s="82"/>
      <c r="E3" s="82"/>
      <c r="F3" s="82"/>
      <c r="G3" s="82"/>
      <c r="H3" s="82"/>
      <c r="I3" s="82"/>
      <c r="J3" s="29"/>
    </row>
    <row r="4" spans="1:10" x14ac:dyDescent="0.3">
      <c r="A4" s="7"/>
    </row>
    <row r="5" spans="1:10" x14ac:dyDescent="0.3">
      <c r="A5" s="39" t="s">
        <v>106</v>
      </c>
    </row>
    <row r="6" spans="1:10" x14ac:dyDescent="0.3">
      <c r="A6" s="83" t="s">
        <v>94</v>
      </c>
      <c r="B6" s="83"/>
      <c r="C6" s="83" t="s">
        <v>95</v>
      </c>
      <c r="D6" s="83"/>
      <c r="E6" s="83"/>
      <c r="F6" s="83"/>
      <c r="G6" s="83"/>
      <c r="H6" s="83"/>
      <c r="I6" s="30"/>
      <c r="J6" s="30"/>
    </row>
    <row r="7" spans="1:10" x14ac:dyDescent="0.3">
      <c r="A7" s="81" t="s">
        <v>102</v>
      </c>
      <c r="B7" s="81"/>
      <c r="C7" s="84" t="s">
        <v>198</v>
      </c>
      <c r="D7" s="84"/>
      <c r="E7" s="84"/>
      <c r="F7" s="84"/>
      <c r="G7" s="84"/>
      <c r="H7" s="84"/>
      <c r="I7" s="30"/>
      <c r="J7" s="30"/>
    </row>
    <row r="8" spans="1:10" x14ac:dyDescent="0.3">
      <c r="A8" s="81" t="s">
        <v>103</v>
      </c>
      <c r="B8" s="81"/>
      <c r="C8" s="84">
        <v>500</v>
      </c>
      <c r="D8" s="84"/>
      <c r="E8" s="84"/>
      <c r="F8" s="84"/>
      <c r="G8" s="84"/>
      <c r="H8" s="84"/>
      <c r="I8" s="30"/>
      <c r="J8" s="30"/>
    </row>
    <row r="9" spans="1:10" x14ac:dyDescent="0.3">
      <c r="A9" s="81" t="s">
        <v>202</v>
      </c>
      <c r="B9" s="81"/>
      <c r="C9" s="81" t="s">
        <v>201</v>
      </c>
      <c r="D9" s="81"/>
      <c r="E9" s="81"/>
      <c r="F9" s="81"/>
      <c r="G9" s="81"/>
      <c r="H9" s="81"/>
      <c r="I9" s="31"/>
      <c r="J9" s="31"/>
    </row>
    <row r="10" spans="1:10" x14ac:dyDescent="0.3">
      <c r="A10" s="92" t="s">
        <v>204</v>
      </c>
      <c r="B10" s="93"/>
      <c r="C10" s="81" t="s">
        <v>205</v>
      </c>
      <c r="D10" s="81"/>
      <c r="E10" s="81"/>
      <c r="F10" s="81"/>
      <c r="G10" s="81"/>
      <c r="H10" s="81"/>
      <c r="I10" s="31"/>
      <c r="J10" s="31"/>
    </row>
    <row r="11" spans="1:10" x14ac:dyDescent="0.3">
      <c r="A11" s="81" t="s">
        <v>97</v>
      </c>
      <c r="B11" s="81"/>
      <c r="C11" s="81" t="s">
        <v>174</v>
      </c>
      <c r="D11" s="81"/>
      <c r="E11" s="81"/>
      <c r="F11" s="81"/>
      <c r="G11" s="81"/>
      <c r="H11" s="81"/>
      <c r="I11" s="31"/>
      <c r="J11" s="31"/>
    </row>
    <row r="12" spans="1:10" x14ac:dyDescent="0.3">
      <c r="A12" s="81" t="s">
        <v>203</v>
      </c>
      <c r="B12" s="81"/>
      <c r="C12" s="81" t="s">
        <v>199</v>
      </c>
      <c r="D12" s="81"/>
      <c r="E12" s="81"/>
      <c r="F12" s="81"/>
      <c r="G12" s="81"/>
      <c r="H12" s="81"/>
      <c r="I12" s="31"/>
      <c r="J12" s="31"/>
    </row>
    <row r="13" spans="1:10" x14ac:dyDescent="0.3">
      <c r="A13" s="92" t="s">
        <v>101</v>
      </c>
      <c r="B13" s="93"/>
      <c r="C13" s="92" t="s">
        <v>200</v>
      </c>
      <c r="D13" s="94"/>
      <c r="E13" s="94"/>
      <c r="F13" s="94"/>
      <c r="G13" s="94"/>
      <c r="H13" s="93"/>
      <c r="I13" s="31"/>
      <c r="J13" s="31"/>
    </row>
    <row r="14" spans="1:10" x14ac:dyDescent="0.3">
      <c r="A14" s="81" t="s">
        <v>196</v>
      </c>
      <c r="B14" s="81"/>
      <c r="C14" s="84" t="s">
        <v>197</v>
      </c>
      <c r="D14" s="84"/>
      <c r="E14" s="84"/>
      <c r="F14" s="84"/>
      <c r="G14" s="84"/>
      <c r="H14" s="84"/>
      <c r="I14" s="32"/>
      <c r="J14" s="32"/>
    </row>
    <row r="15" spans="1:10" x14ac:dyDescent="0.3">
      <c r="A15" s="81" t="s">
        <v>104</v>
      </c>
      <c r="B15" s="81"/>
      <c r="C15" s="81" t="s">
        <v>105</v>
      </c>
      <c r="D15" s="81"/>
      <c r="E15" s="81"/>
      <c r="F15" s="81"/>
      <c r="G15" s="81"/>
      <c r="H15" s="81"/>
      <c r="I15" s="31"/>
      <c r="J15" s="31"/>
    </row>
    <row r="16" spans="1:10" x14ac:dyDescent="0.3">
      <c r="A16" s="7"/>
    </row>
    <row r="17" spans="1:21" x14ac:dyDescent="0.3">
      <c r="A17" s="39" t="s">
        <v>107</v>
      </c>
    </row>
    <row r="18" spans="1:21" x14ac:dyDescent="0.3">
      <c r="A18" s="35" t="s">
        <v>101</v>
      </c>
      <c r="B18" s="35" t="s">
        <v>311</v>
      </c>
      <c r="C18" s="35" t="s">
        <v>121</v>
      </c>
      <c r="D18" s="85" t="s">
        <v>145</v>
      </c>
      <c r="E18" s="85"/>
    </row>
    <row r="19" spans="1:21" x14ac:dyDescent="0.3">
      <c r="A19" s="34" t="s">
        <v>206</v>
      </c>
      <c r="B19" s="34">
        <v>415</v>
      </c>
      <c r="C19" s="44">
        <v>0.28999999999999998</v>
      </c>
      <c r="D19" s="86">
        <v>14900</v>
      </c>
      <c r="E19" s="86"/>
    </row>
    <row r="20" spans="1:21" x14ac:dyDescent="0.3">
      <c r="A20" s="34" t="s">
        <v>207</v>
      </c>
      <c r="B20" s="40">
        <v>1005</v>
      </c>
      <c r="C20" s="44">
        <v>0.25</v>
      </c>
      <c r="D20" s="86">
        <v>29100</v>
      </c>
      <c r="E20" s="86"/>
    </row>
    <row r="21" spans="1:21" x14ac:dyDescent="0.3">
      <c r="A21" s="34" t="s">
        <v>208</v>
      </c>
      <c r="B21" s="40">
        <v>2950</v>
      </c>
      <c r="C21" s="44">
        <v>0.2</v>
      </c>
      <c r="D21" s="86">
        <v>67300</v>
      </c>
      <c r="E21" s="86"/>
    </row>
    <row r="22" spans="1:21" x14ac:dyDescent="0.3">
      <c r="A22" s="34" t="s">
        <v>209</v>
      </c>
      <c r="B22" s="40">
        <v>5820</v>
      </c>
      <c r="C22" s="44">
        <v>0.17</v>
      </c>
      <c r="D22" s="86">
        <v>122000</v>
      </c>
      <c r="E22" s="86"/>
    </row>
    <row r="23" spans="1:21" x14ac:dyDescent="0.3">
      <c r="A23" s="24"/>
      <c r="B23" s="53"/>
      <c r="C23" s="54"/>
      <c r="D23" s="42"/>
      <c r="E23" s="42"/>
    </row>
    <row r="24" spans="1:21" ht="14.4" customHeight="1" x14ac:dyDescent="0.3">
      <c r="A24" s="78" t="s">
        <v>295</v>
      </c>
      <c r="B24" s="78"/>
      <c r="C24" s="78"/>
      <c r="D24" s="78"/>
      <c r="E24" s="78"/>
      <c r="F24" s="78"/>
      <c r="G24" s="78"/>
      <c r="H24" s="78"/>
      <c r="I24" s="78"/>
      <c r="J24" s="78"/>
    </row>
    <row r="25" spans="1:21" ht="45" customHeight="1" x14ac:dyDescent="0.3">
      <c r="A25" s="12" t="s">
        <v>25</v>
      </c>
      <c r="B25" s="74" t="s">
        <v>222</v>
      </c>
      <c r="C25" s="74"/>
      <c r="D25" s="74"/>
      <c r="E25" s="74"/>
      <c r="F25" s="74"/>
      <c r="G25" s="74"/>
      <c r="H25" s="74"/>
      <c r="I25" s="74"/>
    </row>
    <row r="26" spans="1:21" x14ac:dyDescent="0.3">
      <c r="A26" s="24"/>
      <c r="B26" s="41"/>
      <c r="C26" s="41"/>
      <c r="D26" s="42"/>
      <c r="E26" s="42"/>
    </row>
    <row r="27" spans="1:21" x14ac:dyDescent="0.3">
      <c r="A27" s="38" t="s">
        <v>113</v>
      </c>
    </row>
    <row r="28" spans="1:21" x14ac:dyDescent="0.3">
      <c r="A28" s="1" t="s">
        <v>116</v>
      </c>
      <c r="D28" s="1" t="s">
        <v>117</v>
      </c>
      <c r="L28" t="s">
        <v>109</v>
      </c>
      <c r="Q28" s="50" t="s">
        <v>165</v>
      </c>
      <c r="R28" s="51">
        <v>1.4999999999999999E-2</v>
      </c>
      <c r="S28" s="51">
        <v>1.2E-2</v>
      </c>
      <c r="T28" s="51">
        <v>0.01</v>
      </c>
      <c r="U28" s="52">
        <v>8.0000000000000002E-3</v>
      </c>
    </row>
    <row r="29" spans="1:21" x14ac:dyDescent="0.3">
      <c r="K29" s="26" t="s">
        <v>108</v>
      </c>
      <c r="L29" s="26" t="s">
        <v>210</v>
      </c>
      <c r="M29" s="26" t="s">
        <v>211</v>
      </c>
      <c r="N29" s="26" t="s">
        <v>212</v>
      </c>
      <c r="O29" s="26" t="s">
        <v>213</v>
      </c>
      <c r="P29" s="24"/>
      <c r="Q29" s="26" t="s">
        <v>118</v>
      </c>
      <c r="R29" s="26" t="s">
        <v>210</v>
      </c>
      <c r="S29" s="26" t="s">
        <v>211</v>
      </c>
      <c r="T29" s="26" t="s">
        <v>212</v>
      </c>
      <c r="U29" s="26" t="s">
        <v>213</v>
      </c>
    </row>
    <row r="30" spans="1:21" x14ac:dyDescent="0.3">
      <c r="K30" s="7">
        <v>0</v>
      </c>
      <c r="L30" s="48">
        <v>0</v>
      </c>
      <c r="M30" s="48"/>
      <c r="N30" s="48"/>
      <c r="O30" s="48"/>
      <c r="P30" s="24"/>
      <c r="Q30" s="22">
        <v>0</v>
      </c>
      <c r="R30" s="49">
        <v>1.4999999999999999E-2</v>
      </c>
      <c r="S30" s="49">
        <v>1.2E-2</v>
      </c>
      <c r="T30" s="49">
        <v>0.01</v>
      </c>
      <c r="U30" s="49">
        <v>8.0000000000000002E-3</v>
      </c>
    </row>
    <row r="31" spans="1:21" x14ac:dyDescent="0.3">
      <c r="K31" s="7">
        <v>250</v>
      </c>
      <c r="L31" s="57">
        <v>4.7999999999999996E-3</v>
      </c>
      <c r="M31" s="48">
        <v>0</v>
      </c>
      <c r="N31" s="48"/>
      <c r="O31" s="48"/>
      <c r="P31" s="24"/>
      <c r="Q31" s="22">
        <v>100</v>
      </c>
      <c r="R31" s="49">
        <v>9.0950000000000007E-3</v>
      </c>
      <c r="S31" s="49">
        <v>7.7809999999999997E-3</v>
      </c>
      <c r="T31" s="49">
        <v>6.0650000000000001E-3</v>
      </c>
      <c r="U31" s="49">
        <v>4.8520000000000004E-3</v>
      </c>
    </row>
    <row r="32" spans="1:21" x14ac:dyDescent="0.3">
      <c r="K32" s="7">
        <v>500</v>
      </c>
      <c r="L32" s="57">
        <v>1.83E-2</v>
      </c>
      <c r="M32" s="57">
        <v>2.9999999999999997E-4</v>
      </c>
      <c r="N32" s="48"/>
      <c r="O32" s="48"/>
      <c r="P32" s="24"/>
      <c r="Q32" s="22">
        <v>200</v>
      </c>
      <c r="R32" s="49">
        <v>5.5180000000000003E-3</v>
      </c>
      <c r="S32" s="49">
        <v>5.0410000000000003E-3</v>
      </c>
      <c r="T32" s="49">
        <v>3.679E-3</v>
      </c>
      <c r="U32" s="49">
        <v>2.9450000000000001E-3</v>
      </c>
    </row>
    <row r="33" spans="1:22" x14ac:dyDescent="0.3">
      <c r="K33" s="7">
        <v>750</v>
      </c>
      <c r="L33" s="57">
        <v>2.6499999999999999E-2</v>
      </c>
      <c r="M33" s="57">
        <v>4.8999999999999998E-3</v>
      </c>
      <c r="N33" s="48">
        <v>0</v>
      </c>
      <c r="O33" s="48"/>
      <c r="P33" s="24"/>
      <c r="Q33" s="22">
        <v>300</v>
      </c>
      <c r="R33" s="49">
        <v>3.3470000000000001E-3</v>
      </c>
      <c r="S33" s="49">
        <v>3.2680000000000001E-3</v>
      </c>
      <c r="T33" s="49">
        <v>2.232E-3</v>
      </c>
      <c r="U33" s="49">
        <v>1.786E-3</v>
      </c>
    </row>
    <row r="34" spans="1:22" x14ac:dyDescent="0.3">
      <c r="K34" s="7">
        <v>1000</v>
      </c>
      <c r="L34" s="57">
        <v>1.89E-2</v>
      </c>
      <c r="M34" s="57">
        <v>1.77E-2</v>
      </c>
      <c r="N34" s="57">
        <v>5.9999999999999995E-4</v>
      </c>
      <c r="O34" s="48"/>
      <c r="P34" s="24"/>
      <c r="Q34" s="22">
        <v>400</v>
      </c>
      <c r="R34" s="49">
        <v>2.0300000000000001E-3</v>
      </c>
      <c r="S34" s="49">
        <v>2.1210000000000001E-3</v>
      </c>
      <c r="T34" s="49">
        <v>1.353E-3</v>
      </c>
      <c r="U34" s="49">
        <v>1.083E-3</v>
      </c>
    </row>
    <row r="35" spans="1:22" x14ac:dyDescent="0.3">
      <c r="K35" s="7">
        <v>1250</v>
      </c>
      <c r="L35" s="57">
        <v>6.1000000000000004E-3</v>
      </c>
      <c r="M35" s="57">
        <v>2.9100000000000001E-2</v>
      </c>
      <c r="N35" s="57">
        <v>5.0000000000000001E-3</v>
      </c>
      <c r="O35" s="48"/>
      <c r="P35" s="24"/>
      <c r="Q35" s="22">
        <v>500</v>
      </c>
      <c r="R35" s="49">
        <v>1.2310000000000001E-3</v>
      </c>
      <c r="S35" s="49">
        <v>1.377E-3</v>
      </c>
      <c r="T35" s="49">
        <v>8.1999999999999998E-4</v>
      </c>
      <c r="U35" s="49">
        <v>6.5700000000000003E-4</v>
      </c>
    </row>
    <row r="36" spans="1:22" x14ac:dyDescent="0.3">
      <c r="K36" s="7">
        <v>1500</v>
      </c>
      <c r="L36" s="57">
        <v>1.1000000000000001E-3</v>
      </c>
      <c r="M36" s="57">
        <v>2.24E-2</v>
      </c>
      <c r="N36" s="57">
        <v>1.52E-2</v>
      </c>
      <c r="O36" s="48">
        <v>0</v>
      </c>
      <c r="P36" s="24"/>
      <c r="Q36" s="28"/>
      <c r="R36" s="33"/>
      <c r="S36" s="33"/>
      <c r="T36" s="33"/>
      <c r="U36" s="33"/>
    </row>
    <row r="37" spans="1:22" x14ac:dyDescent="0.3">
      <c r="K37" s="7">
        <v>1750</v>
      </c>
      <c r="L37" s="57">
        <v>2.0000000000000001E-4</v>
      </c>
      <c r="M37" s="57">
        <v>9.4999999999999998E-3</v>
      </c>
      <c r="N37" s="57">
        <v>2.64E-2</v>
      </c>
      <c r="O37" s="57">
        <v>1.1999999999999999E-3</v>
      </c>
      <c r="P37" s="24"/>
      <c r="Q37" s="28"/>
      <c r="R37" s="33"/>
      <c r="S37" s="33"/>
      <c r="T37" s="33"/>
      <c r="U37" s="33"/>
      <c r="V37" s="33"/>
    </row>
    <row r="38" spans="1:22" x14ac:dyDescent="0.3">
      <c r="K38" s="7">
        <v>2000</v>
      </c>
      <c r="L38" s="48">
        <v>0</v>
      </c>
      <c r="M38" s="57">
        <v>2.3E-3</v>
      </c>
      <c r="N38" s="57">
        <v>2.81E-2</v>
      </c>
      <c r="O38" s="57">
        <v>5.3E-3</v>
      </c>
      <c r="P38" s="24"/>
      <c r="Q38" s="28"/>
      <c r="R38" s="33"/>
      <c r="S38" s="33"/>
      <c r="T38" s="33"/>
      <c r="U38" s="33"/>
      <c r="V38" s="33"/>
    </row>
    <row r="39" spans="1:22" x14ac:dyDescent="0.3">
      <c r="K39" s="7">
        <v>2250</v>
      </c>
      <c r="L39" s="48"/>
      <c r="M39" s="57">
        <v>5.0000000000000001E-4</v>
      </c>
      <c r="N39" s="57">
        <v>1.8200000000000001E-2</v>
      </c>
      <c r="O39" s="57">
        <v>1.1599999999999999E-2</v>
      </c>
      <c r="P39" s="24"/>
      <c r="Q39" s="28"/>
      <c r="R39" s="33"/>
      <c r="S39" s="33"/>
      <c r="T39" s="33"/>
      <c r="U39" s="33"/>
      <c r="V39" s="33"/>
    </row>
    <row r="40" spans="1:22" x14ac:dyDescent="0.3">
      <c r="K40" s="7">
        <v>2500</v>
      </c>
      <c r="L40" s="48"/>
      <c r="M40" s="57">
        <v>1E-4</v>
      </c>
      <c r="N40" s="57">
        <v>7.7000000000000002E-3</v>
      </c>
      <c r="O40" s="57">
        <v>1.8700000000000001E-2</v>
      </c>
      <c r="P40" s="24"/>
      <c r="Q40" s="28"/>
      <c r="R40" s="33"/>
      <c r="S40" s="33"/>
      <c r="T40" s="33"/>
      <c r="U40" s="33"/>
      <c r="V40" s="33"/>
    </row>
    <row r="41" spans="1:22" x14ac:dyDescent="0.3">
      <c r="K41" s="7">
        <v>2750</v>
      </c>
      <c r="L41" s="48"/>
      <c r="M41" s="48">
        <v>0</v>
      </c>
      <c r="N41" s="57">
        <v>2.3999999999999998E-3</v>
      </c>
      <c r="O41" s="57">
        <v>2.5399999999999999E-2</v>
      </c>
      <c r="P41" s="24"/>
      <c r="R41" s="33"/>
      <c r="S41" s="33"/>
      <c r="T41" s="33"/>
      <c r="U41" s="33"/>
      <c r="V41" s="33"/>
    </row>
    <row r="42" spans="1:22" ht="32.4" customHeight="1" x14ac:dyDescent="0.3">
      <c r="A42" s="78" t="s">
        <v>296</v>
      </c>
      <c r="B42" s="78"/>
      <c r="C42" s="78"/>
      <c r="D42" s="78"/>
      <c r="E42" s="78"/>
      <c r="F42" s="78"/>
      <c r="G42" s="78"/>
      <c r="H42" s="78"/>
      <c r="K42" s="7">
        <v>3000</v>
      </c>
      <c r="L42" s="48"/>
      <c r="M42" s="48"/>
      <c r="N42" s="57">
        <v>5.9999999999999995E-4</v>
      </c>
      <c r="O42" s="57">
        <v>3.0300000000000001E-2</v>
      </c>
      <c r="P42" s="24"/>
    </row>
    <row r="43" spans="1:22" ht="45" customHeight="1" x14ac:dyDescent="0.3">
      <c r="A43" s="12" t="s">
        <v>25</v>
      </c>
      <c r="B43" s="74" t="s">
        <v>221</v>
      </c>
      <c r="C43" s="74"/>
      <c r="D43" s="74"/>
      <c r="E43" s="74"/>
      <c r="F43" s="74"/>
      <c r="G43" s="74"/>
      <c r="H43" s="74"/>
      <c r="I43" s="74"/>
      <c r="K43" s="7">
        <v>3250</v>
      </c>
      <c r="L43" s="48"/>
      <c r="M43" s="48"/>
      <c r="N43" s="57">
        <v>1E-4</v>
      </c>
      <c r="O43" s="57">
        <v>0.03</v>
      </c>
      <c r="P43" s="24"/>
    </row>
    <row r="44" spans="1:22" x14ac:dyDescent="0.3">
      <c r="A44" s="12"/>
      <c r="K44" s="7">
        <v>3500</v>
      </c>
      <c r="L44" s="48"/>
      <c r="M44" s="48"/>
      <c r="N44" s="48">
        <v>0</v>
      </c>
      <c r="O44" s="57">
        <v>2.46E-2</v>
      </c>
      <c r="P44" s="24"/>
    </row>
    <row r="45" spans="1:22" x14ac:dyDescent="0.3">
      <c r="A45" s="38" t="s">
        <v>131</v>
      </c>
      <c r="K45" s="7">
        <v>3750</v>
      </c>
      <c r="L45" s="48"/>
      <c r="M45" s="48"/>
      <c r="N45" s="48"/>
      <c r="O45" s="57">
        <v>1.6400000000000001E-2</v>
      </c>
      <c r="P45" s="24"/>
    </row>
    <row r="46" spans="1:22" x14ac:dyDescent="0.3">
      <c r="A46" s="26" t="s">
        <v>122</v>
      </c>
      <c r="B46" s="26" t="s">
        <v>121</v>
      </c>
      <c r="D46" s="27"/>
      <c r="E46" s="27"/>
      <c r="F46" s="27"/>
      <c r="G46" s="27"/>
      <c r="H46" s="27"/>
      <c r="K46" s="7">
        <v>4000</v>
      </c>
      <c r="L46" s="48"/>
      <c r="M46" s="48"/>
      <c r="N46" s="48"/>
      <c r="O46" s="57">
        <v>9.1000000000000004E-3</v>
      </c>
      <c r="P46" s="24"/>
    </row>
    <row r="47" spans="1:22" x14ac:dyDescent="0.3">
      <c r="A47" s="34">
        <v>10</v>
      </c>
      <c r="B47" s="45">
        <v>0.34599999999999997</v>
      </c>
      <c r="K47" s="7">
        <v>4250</v>
      </c>
      <c r="L47" s="48"/>
      <c r="M47" s="48"/>
      <c r="N47" s="48"/>
      <c r="O47" s="57">
        <v>4.0000000000000001E-3</v>
      </c>
      <c r="P47" s="24"/>
    </row>
    <row r="48" spans="1:22" x14ac:dyDescent="0.3">
      <c r="A48" s="34">
        <v>15</v>
      </c>
      <c r="B48" s="45">
        <v>0.27900000000000003</v>
      </c>
      <c r="C48" s="55"/>
      <c r="K48" s="7">
        <v>4500</v>
      </c>
      <c r="L48" s="48"/>
      <c r="M48" s="48"/>
      <c r="N48" s="48"/>
      <c r="O48" s="57">
        <v>1.5E-3</v>
      </c>
      <c r="P48" s="24"/>
    </row>
    <row r="49" spans="1:16" x14ac:dyDescent="0.3">
      <c r="A49" s="34">
        <v>20</v>
      </c>
      <c r="B49" s="45">
        <v>0.222</v>
      </c>
      <c r="C49" s="55"/>
      <c r="K49" s="7">
        <v>4750</v>
      </c>
      <c r="L49" s="48"/>
      <c r="M49" s="48"/>
      <c r="N49" s="48"/>
      <c r="O49" s="57">
        <v>5.0000000000000001E-4</v>
      </c>
      <c r="P49" s="24"/>
    </row>
    <row r="50" spans="1:16" x14ac:dyDescent="0.3">
      <c r="A50" s="34">
        <v>25</v>
      </c>
      <c r="B50" s="45">
        <v>0.16400000000000001</v>
      </c>
      <c r="C50" s="55"/>
      <c r="K50" s="7">
        <v>5000</v>
      </c>
      <c r="L50" s="48"/>
      <c r="M50" s="48"/>
      <c r="N50" s="48"/>
      <c r="O50" s="57">
        <v>1E-4</v>
      </c>
      <c r="P50" s="24"/>
    </row>
    <row r="51" spans="1:16" x14ac:dyDescent="0.3">
      <c r="A51" s="34">
        <v>30</v>
      </c>
      <c r="B51" s="45">
        <v>0.107</v>
      </c>
      <c r="C51" s="55"/>
      <c r="K51" s="7"/>
      <c r="L51" s="48"/>
      <c r="M51" s="48"/>
      <c r="N51" s="48"/>
      <c r="O51" s="48"/>
      <c r="P51" s="24"/>
    </row>
    <row r="52" spans="1:16" x14ac:dyDescent="0.3">
      <c r="K52" s="7"/>
      <c r="L52" s="48"/>
      <c r="M52" s="48"/>
      <c r="N52" s="48"/>
      <c r="O52" s="48"/>
      <c r="P52" s="24"/>
    </row>
    <row r="53" spans="1:16" ht="14.4" customHeight="1" x14ac:dyDescent="0.3">
      <c r="A53" s="78" t="s">
        <v>297</v>
      </c>
      <c r="B53" s="78"/>
      <c r="C53" s="78"/>
      <c r="D53" s="78"/>
      <c r="E53" s="78"/>
      <c r="F53" s="78"/>
      <c r="G53" s="78"/>
      <c r="H53" s="78"/>
      <c r="I53" s="78"/>
      <c r="J53" s="78"/>
      <c r="K53" s="7"/>
      <c r="L53" s="7"/>
      <c r="M53" s="7"/>
      <c r="N53" s="7"/>
      <c r="O53" s="7"/>
      <c r="P53" s="24"/>
    </row>
    <row r="54" spans="1:16" ht="57.6" customHeight="1" x14ac:dyDescent="0.3">
      <c r="A54" s="12" t="s">
        <v>25</v>
      </c>
      <c r="B54" s="74" t="s">
        <v>313</v>
      </c>
      <c r="C54" s="74"/>
      <c r="D54" s="74"/>
      <c r="E54" s="74"/>
      <c r="F54" s="74"/>
      <c r="G54" s="74"/>
      <c r="H54" s="74"/>
      <c r="I54" s="74"/>
      <c r="K54" s="7"/>
      <c r="L54" s="7"/>
      <c r="M54" s="7"/>
      <c r="N54" s="7"/>
      <c r="O54" s="7"/>
      <c r="P54" s="24"/>
    </row>
    <row r="55" spans="1:16" x14ac:dyDescent="0.3">
      <c r="K55" s="7">
        <v>3750</v>
      </c>
      <c r="L55" s="48">
        <v>0</v>
      </c>
      <c r="M55" s="48">
        <v>0</v>
      </c>
      <c r="N55" s="48">
        <v>0</v>
      </c>
      <c r="O55" s="48">
        <v>1.6400000000000001E-2</v>
      </c>
      <c r="P55" s="24"/>
    </row>
    <row r="56" spans="1:16" x14ac:dyDescent="0.3">
      <c r="A56" s="38" t="s">
        <v>132</v>
      </c>
      <c r="K56" s="7">
        <v>4000</v>
      </c>
      <c r="L56" s="48">
        <v>0</v>
      </c>
      <c r="M56" s="48">
        <v>0</v>
      </c>
      <c r="N56" s="48">
        <v>0</v>
      </c>
      <c r="O56" s="48">
        <v>9.1000000000000004E-3</v>
      </c>
      <c r="P56" s="24"/>
    </row>
    <row r="57" spans="1:16" x14ac:dyDescent="0.3">
      <c r="A57" s="98" t="s">
        <v>123</v>
      </c>
      <c r="B57" s="99"/>
      <c r="C57" s="98" t="s">
        <v>133</v>
      </c>
      <c r="D57" s="99"/>
      <c r="E57" s="98" t="s">
        <v>134</v>
      </c>
      <c r="F57" s="100"/>
      <c r="G57" s="100"/>
      <c r="H57" s="99"/>
      <c r="K57" s="7">
        <v>4250</v>
      </c>
      <c r="L57" s="48">
        <v>0</v>
      </c>
      <c r="M57" s="48">
        <v>0</v>
      </c>
      <c r="N57" s="48">
        <v>0</v>
      </c>
      <c r="O57" s="48">
        <v>4.0000000000000001E-3</v>
      </c>
    </row>
    <row r="58" spans="1:16" ht="14.4" customHeight="1" x14ac:dyDescent="0.3">
      <c r="A58" s="101" t="s">
        <v>214</v>
      </c>
      <c r="B58" s="101"/>
      <c r="C58" s="95">
        <v>0.94</v>
      </c>
      <c r="D58" s="96"/>
      <c r="E58" s="95">
        <v>0.87</v>
      </c>
      <c r="F58" s="97"/>
      <c r="G58" s="97"/>
      <c r="H58" s="96"/>
      <c r="K58" s="7">
        <v>4500</v>
      </c>
      <c r="L58" s="48">
        <v>0</v>
      </c>
      <c r="M58" s="48">
        <v>0</v>
      </c>
      <c r="N58" s="48">
        <v>0</v>
      </c>
      <c r="O58" s="48">
        <v>1.5E-3</v>
      </c>
    </row>
    <row r="59" spans="1:16" ht="14.4" customHeight="1" x14ac:dyDescent="0.3">
      <c r="A59" s="101" t="s">
        <v>176</v>
      </c>
      <c r="B59" s="101"/>
      <c r="C59" s="95" t="s">
        <v>215</v>
      </c>
      <c r="D59" s="96"/>
      <c r="E59" s="95" t="s">
        <v>216</v>
      </c>
      <c r="F59" s="97"/>
      <c r="G59" s="97"/>
      <c r="H59" s="96"/>
      <c r="K59" s="7">
        <v>4750</v>
      </c>
      <c r="L59" s="48">
        <v>0</v>
      </c>
      <c r="M59" s="48">
        <v>0</v>
      </c>
      <c r="N59" s="48">
        <v>0</v>
      </c>
      <c r="O59" s="48">
        <v>5.0000000000000001E-4</v>
      </c>
    </row>
    <row r="60" spans="1:16" ht="14.4" customHeight="1" x14ac:dyDescent="0.3">
      <c r="A60" s="101" t="s">
        <v>217</v>
      </c>
      <c r="B60" s="101"/>
      <c r="C60" s="95" t="s">
        <v>218</v>
      </c>
      <c r="D60" s="96"/>
      <c r="E60" s="95" t="s">
        <v>219</v>
      </c>
      <c r="F60" s="97"/>
      <c r="G60" s="97"/>
      <c r="H60" s="96"/>
      <c r="K60" s="7">
        <v>5000</v>
      </c>
      <c r="L60" s="48">
        <v>0</v>
      </c>
      <c r="M60" s="48">
        <v>0</v>
      </c>
      <c r="N60" s="48">
        <v>0</v>
      </c>
      <c r="O60" s="48">
        <v>1E-4</v>
      </c>
    </row>
    <row r="61" spans="1:16" ht="14.4" customHeight="1" x14ac:dyDescent="0.3">
      <c r="A61" s="101" t="s">
        <v>220</v>
      </c>
      <c r="B61" s="101"/>
      <c r="C61" s="95">
        <v>0.43</v>
      </c>
      <c r="D61" s="96"/>
      <c r="E61" s="95">
        <v>0.59</v>
      </c>
      <c r="F61" s="97"/>
      <c r="G61" s="97"/>
      <c r="H61" s="96"/>
      <c r="K61" s="7"/>
      <c r="L61" s="7"/>
      <c r="M61" s="7"/>
      <c r="N61" s="7"/>
      <c r="O61" s="7"/>
    </row>
    <row r="62" spans="1:16" x14ac:dyDescent="0.3">
      <c r="K62" s="7"/>
      <c r="L62" s="7"/>
      <c r="M62" s="7"/>
      <c r="N62" s="7"/>
      <c r="O62" s="7"/>
    </row>
    <row r="63" spans="1:16" ht="30.6" customHeight="1" x14ac:dyDescent="0.3">
      <c r="A63" s="78" t="s">
        <v>298</v>
      </c>
      <c r="B63" s="78"/>
      <c r="C63" s="78"/>
      <c r="D63" s="78"/>
      <c r="E63" s="78"/>
      <c r="F63" s="78"/>
      <c r="G63" s="78"/>
      <c r="H63" s="78"/>
      <c r="I63" s="78"/>
      <c r="J63" s="78"/>
      <c r="K63" s="7"/>
      <c r="L63" s="7"/>
      <c r="M63" s="7"/>
      <c r="N63" s="7"/>
      <c r="O63" s="7"/>
    </row>
    <row r="64" spans="1:16" ht="76.8" customHeight="1" x14ac:dyDescent="0.3">
      <c r="A64" s="12" t="s">
        <v>25</v>
      </c>
      <c r="B64" s="74" t="s">
        <v>224</v>
      </c>
      <c r="C64" s="74"/>
      <c r="D64" s="74"/>
      <c r="E64" s="74"/>
      <c r="F64" s="74"/>
      <c r="G64" s="74"/>
      <c r="H64" s="74"/>
      <c r="I64" s="74"/>
      <c r="J64" s="43" t="s">
        <v>314</v>
      </c>
      <c r="K64" s="7"/>
      <c r="L64" s="7"/>
      <c r="M64" s="7"/>
      <c r="N64" s="7"/>
      <c r="O64" s="7"/>
    </row>
    <row r="66" spans="1:10" x14ac:dyDescent="0.3">
      <c r="A66" s="38" t="s">
        <v>135</v>
      </c>
    </row>
    <row r="67" spans="1:10" x14ac:dyDescent="0.3">
      <c r="A67" s="35" t="s">
        <v>136</v>
      </c>
      <c r="B67" s="35" t="s">
        <v>101</v>
      </c>
      <c r="C67" s="35" t="s">
        <v>137</v>
      </c>
      <c r="D67" s="98" t="s">
        <v>138</v>
      </c>
      <c r="E67" s="99"/>
      <c r="F67" s="98" t="s">
        <v>139</v>
      </c>
      <c r="G67" s="99"/>
      <c r="H67" s="98" t="s">
        <v>156</v>
      </c>
      <c r="I67" s="99"/>
    </row>
    <row r="68" spans="1:10" x14ac:dyDescent="0.3">
      <c r="A68" s="34" t="s">
        <v>140</v>
      </c>
      <c r="B68" s="40">
        <v>3000</v>
      </c>
      <c r="C68" s="37">
        <v>60000</v>
      </c>
      <c r="D68" s="90">
        <v>360</v>
      </c>
      <c r="E68" s="90"/>
      <c r="F68" s="86">
        <v>51400</v>
      </c>
      <c r="G68" s="86"/>
      <c r="H68" s="86">
        <v>0</v>
      </c>
      <c r="I68" s="86"/>
    </row>
    <row r="69" spans="1:10" x14ac:dyDescent="0.3">
      <c r="A69" s="34" t="s">
        <v>141</v>
      </c>
      <c r="B69" s="40">
        <v>10000</v>
      </c>
      <c r="C69" s="37">
        <v>200000</v>
      </c>
      <c r="D69" s="91">
        <v>1060</v>
      </c>
      <c r="E69" s="91"/>
      <c r="F69" s="86">
        <v>218700</v>
      </c>
      <c r="G69" s="86"/>
      <c r="H69" s="86">
        <v>18700</v>
      </c>
      <c r="I69" s="86"/>
    </row>
    <row r="70" spans="1:10" x14ac:dyDescent="0.3">
      <c r="A70" s="34" t="s">
        <v>142</v>
      </c>
      <c r="B70" s="40">
        <v>40000</v>
      </c>
      <c r="C70" s="37">
        <v>800000</v>
      </c>
      <c r="D70" s="91">
        <v>5320</v>
      </c>
      <c r="E70" s="91"/>
      <c r="F70" s="86">
        <v>771300</v>
      </c>
      <c r="G70" s="86"/>
      <c r="H70" s="86">
        <v>0</v>
      </c>
      <c r="I70" s="86"/>
    </row>
    <row r="72" spans="1:10" x14ac:dyDescent="0.3">
      <c r="A72" s="78" t="s">
        <v>299</v>
      </c>
      <c r="B72" s="78"/>
      <c r="C72" s="78"/>
      <c r="D72" s="78"/>
      <c r="E72" s="78"/>
      <c r="F72" s="78"/>
      <c r="G72" s="78"/>
      <c r="H72" s="78"/>
      <c r="I72" s="78"/>
      <c r="J72" s="78"/>
    </row>
    <row r="73" spans="1:10" ht="45" customHeight="1" x14ac:dyDescent="0.3">
      <c r="A73" s="12" t="s">
        <v>25</v>
      </c>
      <c r="B73" s="74" t="s">
        <v>223</v>
      </c>
      <c r="C73" s="74"/>
      <c r="D73" s="74"/>
      <c r="E73" s="74"/>
      <c r="F73" s="74"/>
      <c r="G73" s="74"/>
      <c r="H73" s="74"/>
      <c r="I73" s="74"/>
      <c r="J73" s="43" t="s">
        <v>314</v>
      </c>
    </row>
  </sheetData>
  <mergeCells count="63">
    <mergeCell ref="A53:J53"/>
    <mergeCell ref="A72:J72"/>
    <mergeCell ref="D67:E67"/>
    <mergeCell ref="F67:G67"/>
    <mergeCell ref="H67:I67"/>
    <mergeCell ref="D68:E68"/>
    <mergeCell ref="F68:G68"/>
    <mergeCell ref="H68:I68"/>
    <mergeCell ref="A61:B61"/>
    <mergeCell ref="C61:D61"/>
    <mergeCell ref="E61:H61"/>
    <mergeCell ref="A63:J63"/>
    <mergeCell ref="B64:I64"/>
    <mergeCell ref="A59:B59"/>
    <mergeCell ref="C59:D59"/>
    <mergeCell ref="E59:H59"/>
    <mergeCell ref="B73:I73"/>
    <mergeCell ref="D69:E69"/>
    <mergeCell ref="F69:G69"/>
    <mergeCell ref="H69:I69"/>
    <mergeCell ref="D70:E70"/>
    <mergeCell ref="F70:G70"/>
    <mergeCell ref="H70:I70"/>
    <mergeCell ref="A60:B60"/>
    <mergeCell ref="C60:D60"/>
    <mergeCell ref="E60:H60"/>
    <mergeCell ref="B54:I54"/>
    <mergeCell ref="A57:B57"/>
    <mergeCell ref="C57:D57"/>
    <mergeCell ref="E57:H57"/>
    <mergeCell ref="A58:B58"/>
    <mergeCell ref="C58:D58"/>
    <mergeCell ref="E58:H58"/>
    <mergeCell ref="B25:I25"/>
    <mergeCell ref="A42:H42"/>
    <mergeCell ref="B43:I43"/>
    <mergeCell ref="D18:E18"/>
    <mergeCell ref="D19:E19"/>
    <mergeCell ref="D20:E20"/>
    <mergeCell ref="D21:E21"/>
    <mergeCell ref="D22:E22"/>
    <mergeCell ref="A24:J24"/>
    <mergeCell ref="A13:B13"/>
    <mergeCell ref="C13:H13"/>
    <mergeCell ref="A14:B14"/>
    <mergeCell ref="C14:H14"/>
    <mergeCell ref="A15:B15"/>
    <mergeCell ref="C15:H15"/>
    <mergeCell ref="A9:B9"/>
    <mergeCell ref="C9:H9"/>
    <mergeCell ref="A11:B11"/>
    <mergeCell ref="C11:H11"/>
    <mergeCell ref="A12:B12"/>
    <mergeCell ref="C12:H12"/>
    <mergeCell ref="A10:B10"/>
    <mergeCell ref="C10:H10"/>
    <mergeCell ref="A8:B8"/>
    <mergeCell ref="C8:H8"/>
    <mergeCell ref="A3:I3"/>
    <mergeCell ref="A6:B6"/>
    <mergeCell ref="C6:H6"/>
    <mergeCell ref="A7:B7"/>
    <mergeCell ref="C7:H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12EAF-4C9A-4B38-AA2A-6CB9CAC56EE2}">
  <sheetPr>
    <tabColor theme="5" tint="0.39997558519241921"/>
  </sheetPr>
  <dimension ref="A1:V73"/>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1" ht="18" x14ac:dyDescent="0.35">
      <c r="A1" s="2" t="s">
        <v>244</v>
      </c>
    </row>
    <row r="2" spans="1:11" x14ac:dyDescent="0.3">
      <c r="A2" s="39" t="s">
        <v>88</v>
      </c>
    </row>
    <row r="3" spans="1:11" x14ac:dyDescent="0.3">
      <c r="A3" s="82" t="s">
        <v>227</v>
      </c>
      <c r="B3" s="82"/>
      <c r="C3" s="82"/>
      <c r="D3" s="82"/>
      <c r="E3" s="82"/>
      <c r="F3" s="82"/>
      <c r="G3" s="82"/>
      <c r="H3" s="82"/>
      <c r="I3" s="82"/>
      <c r="J3" s="82"/>
      <c r="K3" s="82"/>
    </row>
    <row r="4" spans="1:11" x14ac:dyDescent="0.3">
      <c r="A4" s="7"/>
    </row>
    <row r="5" spans="1:11" x14ac:dyDescent="0.3">
      <c r="A5" s="39" t="s">
        <v>106</v>
      </c>
    </row>
    <row r="6" spans="1:11" x14ac:dyDescent="0.3">
      <c r="A6" s="83" t="s">
        <v>94</v>
      </c>
      <c r="B6" s="83"/>
      <c r="C6" s="83" t="s">
        <v>95</v>
      </c>
      <c r="D6" s="83"/>
      <c r="E6" s="83"/>
      <c r="F6" s="83"/>
      <c r="G6" s="83"/>
      <c r="H6" s="83"/>
      <c r="I6" s="30"/>
      <c r="J6" s="30"/>
    </row>
    <row r="7" spans="1:11" x14ac:dyDescent="0.3">
      <c r="A7" s="81" t="s">
        <v>102</v>
      </c>
      <c r="B7" s="81"/>
      <c r="C7" s="84" t="s">
        <v>228</v>
      </c>
      <c r="D7" s="84"/>
      <c r="E7" s="84"/>
      <c r="F7" s="84"/>
      <c r="G7" s="84"/>
      <c r="H7" s="84"/>
      <c r="I7" s="30"/>
      <c r="J7" s="30"/>
    </row>
    <row r="8" spans="1:11" x14ac:dyDescent="0.3">
      <c r="A8" s="81" t="s">
        <v>103</v>
      </c>
      <c r="B8" s="81"/>
      <c r="C8" s="84">
        <v>1000</v>
      </c>
      <c r="D8" s="84"/>
      <c r="E8" s="84"/>
      <c r="F8" s="84"/>
      <c r="G8" s="84"/>
      <c r="H8" s="84"/>
      <c r="I8" s="30"/>
      <c r="J8" s="30"/>
    </row>
    <row r="9" spans="1:11" x14ac:dyDescent="0.3">
      <c r="A9" s="81" t="s">
        <v>202</v>
      </c>
      <c r="B9" s="81"/>
      <c r="C9" s="81" t="s">
        <v>229</v>
      </c>
      <c r="D9" s="81"/>
      <c r="E9" s="81"/>
      <c r="F9" s="81"/>
      <c r="G9" s="81"/>
      <c r="H9" s="81"/>
      <c r="I9" s="31"/>
      <c r="J9" s="31"/>
    </row>
    <row r="10" spans="1:11" x14ac:dyDescent="0.3">
      <c r="A10" s="81" t="s">
        <v>97</v>
      </c>
      <c r="B10" s="81"/>
      <c r="C10" s="81" t="s">
        <v>174</v>
      </c>
      <c r="D10" s="81"/>
      <c r="E10" s="81"/>
      <c r="F10" s="81"/>
      <c r="G10" s="81"/>
      <c r="H10" s="81"/>
      <c r="I10" s="31"/>
      <c r="J10" s="31"/>
    </row>
    <row r="11" spans="1:11" x14ac:dyDescent="0.3">
      <c r="A11" s="81" t="s">
        <v>203</v>
      </c>
      <c r="B11" s="81"/>
      <c r="C11" s="81" t="s">
        <v>231</v>
      </c>
      <c r="D11" s="81"/>
      <c r="E11" s="81"/>
      <c r="F11" s="81"/>
      <c r="G11" s="81"/>
      <c r="H11" s="81"/>
      <c r="I11" s="31"/>
      <c r="J11" s="31"/>
    </row>
    <row r="12" spans="1:11" x14ac:dyDescent="0.3">
      <c r="A12" s="92" t="s">
        <v>101</v>
      </c>
      <c r="B12" s="93"/>
      <c r="C12" s="92" t="s">
        <v>232</v>
      </c>
      <c r="D12" s="94"/>
      <c r="E12" s="94"/>
      <c r="F12" s="94"/>
      <c r="G12" s="94"/>
      <c r="H12" s="93"/>
      <c r="I12" s="31"/>
      <c r="J12" s="31"/>
    </row>
    <row r="13" spans="1:11" x14ac:dyDescent="0.3">
      <c r="A13" s="81" t="s">
        <v>196</v>
      </c>
      <c r="B13" s="81"/>
      <c r="C13" s="84" t="s">
        <v>230</v>
      </c>
      <c r="D13" s="84"/>
      <c r="E13" s="84"/>
      <c r="F13" s="84"/>
      <c r="G13" s="84"/>
      <c r="H13" s="84"/>
      <c r="I13" s="32"/>
      <c r="J13" s="32"/>
    </row>
    <row r="14" spans="1:11" x14ac:dyDescent="0.3">
      <c r="A14" s="81" t="s">
        <v>104</v>
      </c>
      <c r="B14" s="81"/>
      <c r="C14" s="81" t="s">
        <v>105</v>
      </c>
      <c r="D14" s="81"/>
      <c r="E14" s="81"/>
      <c r="F14" s="81"/>
      <c r="G14" s="81"/>
      <c r="H14" s="81"/>
      <c r="I14" s="31"/>
      <c r="J14" s="31"/>
    </row>
    <row r="15" spans="1:11" x14ac:dyDescent="0.3">
      <c r="A15" s="7"/>
    </row>
    <row r="16" spans="1:11" x14ac:dyDescent="0.3">
      <c r="A16" s="39" t="s">
        <v>107</v>
      </c>
    </row>
    <row r="17" spans="1:21" x14ac:dyDescent="0.3">
      <c r="A17" s="35" t="s">
        <v>101</v>
      </c>
      <c r="B17" s="35" t="s">
        <v>311</v>
      </c>
      <c r="C17" s="35" t="s">
        <v>121</v>
      </c>
      <c r="D17" s="85" t="s">
        <v>145</v>
      </c>
      <c r="E17" s="85"/>
    </row>
    <row r="18" spans="1:21" x14ac:dyDescent="0.3">
      <c r="A18" s="34" t="s">
        <v>235</v>
      </c>
      <c r="B18" s="34">
        <v>670</v>
      </c>
      <c r="C18" s="44">
        <v>0.33</v>
      </c>
      <c r="D18" s="86">
        <v>38200</v>
      </c>
      <c r="E18" s="86"/>
    </row>
    <row r="19" spans="1:21" x14ac:dyDescent="0.3">
      <c r="A19" s="34" t="s">
        <v>208</v>
      </c>
      <c r="B19" s="40">
        <v>1650</v>
      </c>
      <c r="C19" s="44">
        <v>0.27</v>
      </c>
      <c r="D19" s="86">
        <v>82100</v>
      </c>
      <c r="E19" s="86"/>
    </row>
    <row r="20" spans="1:21" x14ac:dyDescent="0.3">
      <c r="A20" s="34" t="s">
        <v>209</v>
      </c>
      <c r="B20" s="40">
        <v>3330</v>
      </c>
      <c r="C20" s="44">
        <v>0.22</v>
      </c>
      <c r="D20" s="86">
        <v>160800</v>
      </c>
      <c r="E20" s="86"/>
    </row>
    <row r="21" spans="1:21" x14ac:dyDescent="0.3">
      <c r="A21" s="34" t="s">
        <v>236</v>
      </c>
      <c r="B21" s="40">
        <v>6800</v>
      </c>
      <c r="C21" s="44">
        <v>0.18</v>
      </c>
      <c r="D21" s="86">
        <v>301500</v>
      </c>
      <c r="E21" s="86"/>
    </row>
    <row r="22" spans="1:21" x14ac:dyDescent="0.3">
      <c r="A22" s="24"/>
      <c r="B22" s="53"/>
      <c r="C22" s="54"/>
      <c r="D22" s="42"/>
      <c r="E22" s="42"/>
    </row>
    <row r="23" spans="1:21" x14ac:dyDescent="0.3">
      <c r="A23" s="78" t="s">
        <v>300</v>
      </c>
      <c r="B23" s="78"/>
      <c r="C23" s="78"/>
      <c r="D23" s="78"/>
      <c r="E23" s="78"/>
      <c r="F23" s="78"/>
      <c r="G23" s="78"/>
      <c r="H23" s="78"/>
      <c r="I23" s="78"/>
      <c r="J23" s="78"/>
    </row>
    <row r="24" spans="1:21" ht="45" customHeight="1" x14ac:dyDescent="0.3">
      <c r="A24" s="12" t="s">
        <v>25</v>
      </c>
      <c r="B24" s="74"/>
      <c r="C24" s="74"/>
      <c r="D24" s="74"/>
      <c r="E24" s="74"/>
      <c r="F24" s="74"/>
      <c r="G24" s="74"/>
      <c r="H24" s="74"/>
      <c r="I24" s="74"/>
    </row>
    <row r="25" spans="1:21" x14ac:dyDescent="0.3">
      <c r="A25" s="24"/>
      <c r="B25" s="41"/>
      <c r="C25" s="41"/>
      <c r="D25" s="42"/>
      <c r="E25" s="42"/>
    </row>
    <row r="26" spans="1:21" x14ac:dyDescent="0.3">
      <c r="A26" s="38" t="s">
        <v>113</v>
      </c>
    </row>
    <row r="27" spans="1:21" x14ac:dyDescent="0.3">
      <c r="A27" s="1" t="s">
        <v>116</v>
      </c>
      <c r="D27" s="1" t="s">
        <v>117</v>
      </c>
      <c r="L27" t="s">
        <v>109</v>
      </c>
      <c r="Q27" s="50" t="s">
        <v>165</v>
      </c>
      <c r="R27" s="51">
        <v>1.4999999999999999E-2</v>
      </c>
      <c r="S27" s="51">
        <v>1.2E-2</v>
      </c>
      <c r="T27" s="51">
        <v>8.9999999999999993E-3</v>
      </c>
      <c r="U27" s="51">
        <v>7.0000000000000001E-3</v>
      </c>
    </row>
    <row r="28" spans="1:21" x14ac:dyDescent="0.3">
      <c r="K28" s="26" t="s">
        <v>108</v>
      </c>
      <c r="L28" s="26" t="s">
        <v>233</v>
      </c>
      <c r="M28" s="26" t="s">
        <v>212</v>
      </c>
      <c r="N28" s="26" t="s">
        <v>213</v>
      </c>
      <c r="O28" s="26" t="s">
        <v>234</v>
      </c>
      <c r="P28" s="24"/>
      <c r="Q28" s="26" t="s">
        <v>118</v>
      </c>
      <c r="R28" s="26" t="s">
        <v>233</v>
      </c>
      <c r="S28" s="26" t="s">
        <v>212</v>
      </c>
      <c r="T28" s="26" t="s">
        <v>213</v>
      </c>
      <c r="U28" s="26" t="s">
        <v>234</v>
      </c>
    </row>
    <row r="29" spans="1:21" x14ac:dyDescent="0.3">
      <c r="K29" s="48">
        <v>0</v>
      </c>
      <c r="L29" s="48">
        <v>0</v>
      </c>
      <c r="M29" s="48">
        <v>0</v>
      </c>
      <c r="N29" s="48"/>
      <c r="O29" s="48"/>
      <c r="P29" s="24"/>
      <c r="Q29" s="22">
        <v>0</v>
      </c>
      <c r="R29" s="49">
        <v>1.4999999999999999E-2</v>
      </c>
      <c r="S29" s="49">
        <v>1.2E-2</v>
      </c>
      <c r="T29" s="49">
        <v>8.9999999999999993E-3</v>
      </c>
      <c r="U29" s="49">
        <v>7.0000000000000001E-3</v>
      </c>
    </row>
    <row r="30" spans="1:21" x14ac:dyDescent="0.3">
      <c r="K30" s="48">
        <v>500</v>
      </c>
      <c r="L30" s="57">
        <v>4.1000000000000003E-3</v>
      </c>
      <c r="M30" s="57">
        <v>5.0000000000000001E-4</v>
      </c>
      <c r="N30" s="48">
        <v>0</v>
      </c>
      <c r="O30" s="48"/>
      <c r="P30" s="24"/>
      <c r="Q30" s="22">
        <v>250</v>
      </c>
      <c r="R30" s="49">
        <v>8.8330000000000006E-3</v>
      </c>
      <c r="S30" s="49">
        <v>6.6779999999999999E-3</v>
      </c>
      <c r="T30" s="49">
        <v>4.6769999999999997E-3</v>
      </c>
      <c r="U30" s="49">
        <v>3.496E-3</v>
      </c>
    </row>
    <row r="31" spans="1:21" x14ac:dyDescent="0.3">
      <c r="K31" s="48">
        <v>1000</v>
      </c>
      <c r="L31" s="57">
        <v>1.3899999999999999E-2</v>
      </c>
      <c r="M31" s="57">
        <v>3.3E-3</v>
      </c>
      <c r="N31" s="57">
        <v>2.9999999999999997E-4</v>
      </c>
      <c r="O31" s="48">
        <v>0</v>
      </c>
      <c r="P31" s="24"/>
      <c r="Q31" s="22">
        <v>500</v>
      </c>
      <c r="R31" s="49">
        <v>5.1999999999999998E-3</v>
      </c>
      <c r="S31" s="49">
        <v>3.7169999999999998E-3</v>
      </c>
      <c r="T31" s="49">
        <v>2.431E-3</v>
      </c>
      <c r="U31" s="49">
        <v>1.7470000000000001E-3</v>
      </c>
    </row>
    <row r="32" spans="1:21" x14ac:dyDescent="0.3">
      <c r="K32" s="48">
        <v>1500</v>
      </c>
      <c r="L32" s="57">
        <v>2.1100000000000001E-2</v>
      </c>
      <c r="M32" s="57">
        <v>1.01E-2</v>
      </c>
      <c r="N32" s="57">
        <v>1.1000000000000001E-3</v>
      </c>
      <c r="O32" s="57">
        <v>1E-4</v>
      </c>
      <c r="P32" s="24"/>
      <c r="Q32" s="22">
        <v>750</v>
      </c>
      <c r="R32" s="49">
        <v>3.0620000000000001E-3</v>
      </c>
      <c r="S32" s="49">
        <v>2.0699999999999998E-3</v>
      </c>
      <c r="T32" s="49">
        <v>1.263E-3</v>
      </c>
      <c r="U32" s="49">
        <v>8.7299999999999997E-4</v>
      </c>
    </row>
    <row r="33" spans="1:22" x14ac:dyDescent="0.3">
      <c r="K33" s="48">
        <v>2000</v>
      </c>
      <c r="L33" s="57">
        <v>1.52E-2</v>
      </c>
      <c r="M33" s="57">
        <v>1.9099999999999999E-2</v>
      </c>
      <c r="N33" s="57">
        <v>3.3E-3</v>
      </c>
      <c r="O33" s="57">
        <v>4.0000000000000002E-4</v>
      </c>
      <c r="P33" s="24"/>
      <c r="Q33" s="22">
        <v>1000</v>
      </c>
      <c r="R33" s="49">
        <v>1.804E-3</v>
      </c>
      <c r="S33" s="49">
        <v>1.152E-3</v>
      </c>
      <c r="T33" s="49">
        <v>6.5600000000000001E-4</v>
      </c>
      <c r="U33" s="49">
        <v>4.37E-4</v>
      </c>
    </row>
    <row r="34" spans="1:22" x14ac:dyDescent="0.3">
      <c r="K34" s="48">
        <v>2500</v>
      </c>
      <c r="L34" s="57">
        <v>6.4999999999999997E-3</v>
      </c>
      <c r="M34" s="57">
        <v>2.1399999999999999E-2</v>
      </c>
      <c r="N34" s="57">
        <v>7.1999999999999998E-3</v>
      </c>
      <c r="O34" s="57">
        <v>1.1999999999999999E-3</v>
      </c>
      <c r="P34" s="24"/>
      <c r="Q34" s="22"/>
      <c r="R34" s="49"/>
      <c r="S34" s="49"/>
      <c r="T34" s="49"/>
      <c r="U34" s="49"/>
    </row>
    <row r="35" spans="1:22" x14ac:dyDescent="0.3">
      <c r="K35" s="48">
        <v>3000</v>
      </c>
      <c r="L35" s="57">
        <v>1.9E-3</v>
      </c>
      <c r="M35" s="57">
        <v>1.47E-2</v>
      </c>
      <c r="N35" s="57">
        <v>1.21E-2</v>
      </c>
      <c r="O35" s="57">
        <v>2.8E-3</v>
      </c>
      <c r="P35" s="24"/>
      <c r="Q35" s="28"/>
      <c r="R35" s="33"/>
      <c r="S35" s="33"/>
      <c r="T35" s="33"/>
      <c r="U35" s="33"/>
    </row>
    <row r="36" spans="1:22" x14ac:dyDescent="0.3">
      <c r="K36" s="48">
        <v>3500</v>
      </c>
      <c r="L36" s="57">
        <v>5.0000000000000001E-4</v>
      </c>
      <c r="M36" s="57">
        <v>6.6E-3</v>
      </c>
      <c r="N36" s="57">
        <v>1.6400000000000001E-2</v>
      </c>
      <c r="O36" s="57">
        <v>5.4999999999999997E-3</v>
      </c>
      <c r="P36" s="24"/>
      <c r="Q36" s="28"/>
      <c r="R36" s="33"/>
      <c r="S36" s="33"/>
      <c r="T36" s="33"/>
      <c r="U36" s="33"/>
      <c r="V36" s="33"/>
    </row>
    <row r="37" spans="1:22" x14ac:dyDescent="0.3">
      <c r="K37" s="48">
        <v>4000</v>
      </c>
      <c r="L37" s="57">
        <v>1E-4</v>
      </c>
      <c r="M37" s="57">
        <v>2.0999999999999999E-3</v>
      </c>
      <c r="N37" s="57">
        <v>1.7999999999999999E-2</v>
      </c>
      <c r="O37" s="57">
        <v>8.9999999999999993E-3</v>
      </c>
      <c r="P37" s="24"/>
      <c r="Q37" s="28"/>
      <c r="R37" s="33"/>
      <c r="S37" s="33"/>
      <c r="T37" s="33"/>
      <c r="U37" s="33"/>
      <c r="V37" s="33"/>
    </row>
    <row r="38" spans="1:22" x14ac:dyDescent="0.3">
      <c r="K38" s="48">
        <v>4500</v>
      </c>
      <c r="L38" s="48">
        <v>0</v>
      </c>
      <c r="M38" s="57">
        <v>5.9999999999999995E-4</v>
      </c>
      <c r="N38" s="57">
        <v>1.6E-2</v>
      </c>
      <c r="O38" s="57">
        <v>1.2800000000000001E-2</v>
      </c>
      <c r="P38" s="24"/>
      <c r="Q38" s="28"/>
      <c r="R38" s="33"/>
      <c r="S38" s="33"/>
      <c r="T38" s="33"/>
      <c r="U38" s="33"/>
      <c r="V38" s="33"/>
    </row>
    <row r="39" spans="1:22" x14ac:dyDescent="0.3">
      <c r="K39" s="48">
        <v>5000</v>
      </c>
      <c r="L39" s="48"/>
      <c r="M39" s="57">
        <v>1E-4</v>
      </c>
      <c r="N39" s="57">
        <v>1.18E-2</v>
      </c>
      <c r="O39" s="57">
        <v>1.61E-2</v>
      </c>
      <c r="P39" s="24"/>
      <c r="Q39" s="28"/>
      <c r="R39" s="33"/>
      <c r="S39" s="33"/>
      <c r="T39" s="33"/>
      <c r="U39" s="33"/>
      <c r="V39" s="33"/>
    </row>
    <row r="40" spans="1:22" x14ac:dyDescent="0.3">
      <c r="K40" s="48">
        <v>5500</v>
      </c>
      <c r="L40" s="48"/>
      <c r="M40" s="48">
        <v>0</v>
      </c>
      <c r="N40" s="57">
        <v>7.1000000000000004E-3</v>
      </c>
      <c r="O40" s="57">
        <v>1.8200000000000001E-2</v>
      </c>
      <c r="P40" s="24"/>
      <c r="R40" s="33"/>
      <c r="S40" s="33"/>
      <c r="T40" s="33"/>
      <c r="U40" s="33"/>
      <c r="V40" s="33"/>
    </row>
    <row r="41" spans="1:22" ht="33.6" customHeight="1" x14ac:dyDescent="0.3">
      <c r="A41" s="78" t="s">
        <v>301</v>
      </c>
      <c r="B41" s="78"/>
      <c r="C41" s="78"/>
      <c r="D41" s="78"/>
      <c r="E41" s="78"/>
      <c r="F41" s="78"/>
      <c r="G41" s="78"/>
      <c r="H41" s="78"/>
      <c r="K41" s="48">
        <v>6000</v>
      </c>
      <c r="L41" s="48"/>
      <c r="M41" s="48"/>
      <c r="N41" s="57">
        <v>3.5000000000000001E-3</v>
      </c>
      <c r="O41" s="57">
        <v>1.8700000000000001E-2</v>
      </c>
      <c r="P41" s="24"/>
    </row>
    <row r="42" spans="1:22" ht="102" customHeight="1" x14ac:dyDescent="0.3">
      <c r="A42" s="12" t="s">
        <v>25</v>
      </c>
      <c r="B42" s="74"/>
      <c r="C42" s="74"/>
      <c r="D42" s="74"/>
      <c r="E42" s="74"/>
      <c r="F42" s="74"/>
      <c r="G42" s="74"/>
      <c r="H42" s="74"/>
      <c r="I42" s="74"/>
      <c r="K42" s="48">
        <v>6500</v>
      </c>
      <c r="L42" s="48"/>
      <c r="M42" s="48"/>
      <c r="N42" s="57">
        <v>1.4E-3</v>
      </c>
      <c r="O42" s="57">
        <v>1.7600000000000001E-2</v>
      </c>
      <c r="P42" s="24"/>
    </row>
    <row r="43" spans="1:22" x14ac:dyDescent="0.3">
      <c r="A43" s="12"/>
      <c r="K43" s="48">
        <v>7000</v>
      </c>
      <c r="L43" s="48"/>
      <c r="M43" s="48"/>
      <c r="N43" s="57">
        <v>5.0000000000000001E-4</v>
      </c>
      <c r="O43" s="57">
        <v>1.49E-2</v>
      </c>
      <c r="P43" s="24"/>
    </row>
    <row r="44" spans="1:22" x14ac:dyDescent="0.3">
      <c r="A44" s="38" t="s">
        <v>131</v>
      </c>
      <c r="K44" s="48">
        <v>7500</v>
      </c>
      <c r="L44" s="48"/>
      <c r="M44" s="48"/>
      <c r="N44" s="57">
        <v>1E-4</v>
      </c>
      <c r="O44" s="57">
        <v>1.12E-2</v>
      </c>
      <c r="P44" s="24"/>
    </row>
    <row r="45" spans="1:22" x14ac:dyDescent="0.3">
      <c r="A45" s="26" t="s">
        <v>122</v>
      </c>
      <c r="B45" s="26" t="s">
        <v>121</v>
      </c>
      <c r="D45" s="27"/>
      <c r="E45" s="27"/>
      <c r="F45" s="27"/>
      <c r="G45" s="27"/>
      <c r="H45" s="27"/>
      <c r="K45" s="48">
        <v>8000</v>
      </c>
      <c r="L45" s="48"/>
      <c r="M45" s="48"/>
      <c r="N45" s="48">
        <v>0</v>
      </c>
      <c r="O45" s="57">
        <v>7.4000000000000003E-3</v>
      </c>
      <c r="P45" s="24"/>
    </row>
    <row r="46" spans="1:22" x14ac:dyDescent="0.3">
      <c r="A46" s="34">
        <v>5</v>
      </c>
      <c r="B46" s="45">
        <v>0.35799999999999998</v>
      </c>
      <c r="K46" s="48">
        <v>8500</v>
      </c>
      <c r="L46" s="48"/>
      <c r="M46" s="48"/>
      <c r="N46" s="48"/>
      <c r="O46" s="57">
        <v>4.1000000000000003E-3</v>
      </c>
      <c r="P46" s="24"/>
    </row>
    <row r="47" spans="1:22" x14ac:dyDescent="0.3">
      <c r="A47" s="34">
        <v>7.5</v>
      </c>
      <c r="B47" s="45">
        <v>0.28899999999999998</v>
      </c>
      <c r="C47" s="55"/>
      <c r="K47" s="48">
        <v>9000</v>
      </c>
      <c r="L47" s="48"/>
      <c r="M47" s="48"/>
      <c r="N47" s="48"/>
      <c r="O47" s="57">
        <v>2E-3</v>
      </c>
      <c r="P47" s="24"/>
    </row>
    <row r="48" spans="1:22" x14ac:dyDescent="0.3">
      <c r="A48" s="34">
        <v>10</v>
      </c>
      <c r="B48" s="45">
        <v>0.224</v>
      </c>
      <c r="C48" s="55"/>
      <c r="K48" s="48">
        <v>9500</v>
      </c>
      <c r="L48" s="48"/>
      <c r="M48" s="48"/>
      <c r="N48" s="48"/>
      <c r="O48" s="57">
        <v>8.0000000000000004E-4</v>
      </c>
      <c r="P48" s="24"/>
    </row>
    <row r="49" spans="1:16" x14ac:dyDescent="0.3">
      <c r="A49" s="34">
        <v>12.5</v>
      </c>
      <c r="B49" s="45">
        <v>0.17499999999999999</v>
      </c>
      <c r="C49" s="55"/>
      <c r="K49" s="48">
        <v>10000</v>
      </c>
      <c r="L49" s="48"/>
      <c r="M49" s="48"/>
      <c r="N49" s="48"/>
      <c r="O49" s="57">
        <v>2.9999999999999997E-4</v>
      </c>
      <c r="P49" s="24"/>
    </row>
    <row r="50" spans="1:16" x14ac:dyDescent="0.3">
      <c r="A50" s="34">
        <v>15</v>
      </c>
      <c r="B50" s="45">
        <v>0.13800000000000001</v>
      </c>
      <c r="C50" s="55"/>
      <c r="K50" s="48">
        <v>10500</v>
      </c>
      <c r="L50" s="48"/>
      <c r="M50" s="48"/>
      <c r="N50" s="48"/>
      <c r="O50" s="57">
        <v>1E-4</v>
      </c>
      <c r="P50" s="24"/>
    </row>
    <row r="51" spans="1:16" x14ac:dyDescent="0.3">
      <c r="A51" s="34">
        <v>17.5</v>
      </c>
      <c r="B51" s="45">
        <v>0.11</v>
      </c>
      <c r="K51" s="48">
        <v>11000</v>
      </c>
      <c r="L51" s="48"/>
      <c r="M51" s="48"/>
      <c r="N51" s="48"/>
      <c r="O51" s="48">
        <v>0</v>
      </c>
      <c r="P51" s="24"/>
    </row>
    <row r="52" spans="1:16" x14ac:dyDescent="0.3">
      <c r="K52" s="48"/>
      <c r="L52" s="48"/>
      <c r="M52" s="48"/>
      <c r="N52" s="48"/>
      <c r="O52" s="48"/>
      <c r="P52" s="24"/>
    </row>
    <row r="53" spans="1:16" ht="32.4" customHeight="1" x14ac:dyDescent="0.3">
      <c r="A53" s="78" t="s">
        <v>317</v>
      </c>
      <c r="B53" s="78"/>
      <c r="C53" s="78"/>
      <c r="D53" s="78"/>
      <c r="E53" s="78"/>
      <c r="F53" s="78"/>
      <c r="G53" s="78"/>
      <c r="H53" s="78"/>
      <c r="I53" s="78"/>
      <c r="J53" s="78"/>
      <c r="K53" s="48"/>
      <c r="L53" s="48"/>
      <c r="M53" s="48"/>
      <c r="N53" s="48"/>
      <c r="O53" s="48"/>
      <c r="P53" s="24"/>
    </row>
    <row r="54" spans="1:16" ht="45" customHeight="1" x14ac:dyDescent="0.3">
      <c r="A54" s="12" t="s">
        <v>25</v>
      </c>
      <c r="B54" s="74"/>
      <c r="C54" s="74"/>
      <c r="D54" s="74"/>
      <c r="E54" s="74"/>
      <c r="F54" s="74"/>
      <c r="G54" s="74"/>
      <c r="H54" s="74"/>
      <c r="I54" s="74"/>
      <c r="K54" s="48"/>
      <c r="L54" s="48"/>
      <c r="M54" s="48"/>
      <c r="N54" s="48"/>
      <c r="O54" s="48"/>
      <c r="P54" s="24"/>
    </row>
    <row r="55" spans="1:16" x14ac:dyDescent="0.3">
      <c r="K55" s="48"/>
      <c r="L55" s="48"/>
      <c r="M55" s="48"/>
      <c r="N55" s="48"/>
      <c r="O55" s="48"/>
      <c r="P55" s="24"/>
    </row>
    <row r="56" spans="1:16" x14ac:dyDescent="0.3">
      <c r="A56" s="38" t="s">
        <v>132</v>
      </c>
      <c r="K56" s="48"/>
      <c r="L56" s="48"/>
      <c r="M56" s="48"/>
      <c r="N56" s="48"/>
      <c r="O56" s="48"/>
      <c r="P56" s="24"/>
    </row>
    <row r="57" spans="1:16" x14ac:dyDescent="0.3">
      <c r="A57" s="98" t="s">
        <v>123</v>
      </c>
      <c r="B57" s="99"/>
      <c r="C57" s="98" t="s">
        <v>133</v>
      </c>
      <c r="D57" s="99"/>
      <c r="E57" s="98" t="s">
        <v>134</v>
      </c>
      <c r="F57" s="100"/>
      <c r="G57" s="100"/>
      <c r="H57" s="99"/>
      <c r="K57" s="48"/>
      <c r="L57" s="48"/>
      <c r="M57" s="48"/>
      <c r="N57" s="48"/>
      <c r="O57" s="48"/>
    </row>
    <row r="58" spans="1:16" ht="15.6" x14ac:dyDescent="0.3">
      <c r="A58" s="101" t="s">
        <v>214</v>
      </c>
      <c r="B58" s="101"/>
      <c r="C58" s="95">
        <v>0.94</v>
      </c>
      <c r="D58" s="96"/>
      <c r="E58" s="95">
        <v>0.88</v>
      </c>
      <c r="F58" s="97"/>
      <c r="G58" s="97"/>
      <c r="H58" s="96"/>
      <c r="K58" s="48"/>
      <c r="L58" s="48"/>
      <c r="M58" s="48"/>
      <c r="N58" s="48"/>
      <c r="O58" s="48"/>
    </row>
    <row r="59" spans="1:16" ht="15.6" x14ac:dyDescent="0.3">
      <c r="A59" s="101" t="s">
        <v>176</v>
      </c>
      <c r="B59" s="101"/>
      <c r="C59" s="95" t="s">
        <v>177</v>
      </c>
      <c r="D59" s="96"/>
      <c r="E59" s="95" t="s">
        <v>237</v>
      </c>
      <c r="F59" s="97"/>
      <c r="G59" s="97"/>
      <c r="H59" s="96"/>
      <c r="K59" s="48"/>
      <c r="L59" s="48"/>
      <c r="M59" s="48"/>
      <c r="N59" s="48"/>
      <c r="O59" s="48"/>
    </row>
    <row r="60" spans="1:16" ht="15.6" x14ac:dyDescent="0.3">
      <c r="A60" s="101" t="s">
        <v>217</v>
      </c>
      <c r="B60" s="101"/>
      <c r="C60" s="95" t="s">
        <v>218</v>
      </c>
      <c r="D60" s="96"/>
      <c r="E60" s="95" t="s">
        <v>238</v>
      </c>
      <c r="F60" s="97"/>
      <c r="G60" s="97"/>
      <c r="H60" s="96"/>
      <c r="K60" s="48"/>
      <c r="L60" s="48"/>
      <c r="M60" s="48"/>
      <c r="N60" s="48"/>
      <c r="O60" s="48"/>
    </row>
    <row r="61" spans="1:16" ht="15.6" x14ac:dyDescent="0.3">
      <c r="A61" s="101" t="s">
        <v>220</v>
      </c>
      <c r="B61" s="101"/>
      <c r="C61" s="95">
        <v>0.41</v>
      </c>
      <c r="D61" s="96"/>
      <c r="E61" s="95">
        <v>0.59</v>
      </c>
      <c r="F61" s="97"/>
      <c r="G61" s="97"/>
      <c r="H61" s="96"/>
      <c r="K61" s="7"/>
      <c r="L61" s="7"/>
      <c r="M61" s="7"/>
      <c r="N61" s="7"/>
      <c r="O61" s="7"/>
    </row>
    <row r="62" spans="1:16" x14ac:dyDescent="0.3">
      <c r="K62" s="7"/>
      <c r="L62" s="7"/>
      <c r="M62" s="7"/>
      <c r="N62" s="7"/>
      <c r="O62" s="7"/>
    </row>
    <row r="63" spans="1:16" x14ac:dyDescent="0.3">
      <c r="A63" s="78" t="s">
        <v>302</v>
      </c>
      <c r="B63" s="78"/>
      <c r="C63" s="78"/>
      <c r="D63" s="78"/>
      <c r="E63" s="78"/>
      <c r="F63" s="78"/>
      <c r="G63" s="78"/>
      <c r="H63" s="78"/>
      <c r="I63" s="78"/>
      <c r="J63" s="78"/>
      <c r="K63" s="78"/>
      <c r="L63" s="7"/>
      <c r="M63" s="7"/>
      <c r="N63" s="7"/>
      <c r="O63" s="7"/>
    </row>
    <row r="64" spans="1:16" ht="45" customHeight="1" x14ac:dyDescent="0.3">
      <c r="A64" s="12" t="s">
        <v>25</v>
      </c>
      <c r="B64" s="74"/>
      <c r="C64" s="74"/>
      <c r="D64" s="74"/>
      <c r="E64" s="74"/>
      <c r="F64" s="74"/>
      <c r="G64" s="74"/>
      <c r="H64" s="74"/>
      <c r="I64" s="74"/>
      <c r="K64" s="7"/>
      <c r="L64" s="7"/>
      <c r="M64" s="7"/>
      <c r="N64" s="7"/>
      <c r="O64" s="7"/>
    </row>
    <row r="66" spans="1:10" x14ac:dyDescent="0.3">
      <c r="A66" s="38" t="s">
        <v>135</v>
      </c>
    </row>
    <row r="67" spans="1:10" x14ac:dyDescent="0.3">
      <c r="A67" s="35" t="s">
        <v>136</v>
      </c>
      <c r="B67" s="35" t="s">
        <v>101</v>
      </c>
      <c r="C67" s="35" t="s">
        <v>137</v>
      </c>
      <c r="D67" s="98" t="s">
        <v>138</v>
      </c>
      <c r="E67" s="99"/>
      <c r="F67" s="98" t="s">
        <v>139</v>
      </c>
      <c r="G67" s="99"/>
      <c r="H67" s="98" t="s">
        <v>156</v>
      </c>
      <c r="I67" s="99"/>
    </row>
    <row r="68" spans="1:10" x14ac:dyDescent="0.3">
      <c r="A68" s="34" t="s">
        <v>140</v>
      </c>
      <c r="B68" s="40">
        <v>8000</v>
      </c>
      <c r="C68" s="37">
        <v>4160000</v>
      </c>
      <c r="D68" s="90">
        <v>710</v>
      </c>
      <c r="E68" s="90"/>
      <c r="F68" s="86">
        <v>3930000</v>
      </c>
      <c r="G68" s="86"/>
      <c r="H68" s="86">
        <v>0</v>
      </c>
      <c r="I68" s="86"/>
    </row>
    <row r="69" spans="1:10" x14ac:dyDescent="0.3">
      <c r="A69" s="34" t="s">
        <v>141</v>
      </c>
      <c r="B69" s="40">
        <v>20000</v>
      </c>
      <c r="C69" s="37">
        <v>10400000</v>
      </c>
      <c r="D69" s="91">
        <v>2100</v>
      </c>
      <c r="E69" s="91"/>
      <c r="F69" s="86">
        <v>10920000</v>
      </c>
      <c r="G69" s="86"/>
      <c r="H69" s="86">
        <v>520000</v>
      </c>
      <c r="I69" s="86"/>
    </row>
    <row r="70" spans="1:10" x14ac:dyDescent="0.3">
      <c r="A70" s="34" t="s">
        <v>142</v>
      </c>
      <c r="B70" s="40">
        <v>90000</v>
      </c>
      <c r="C70" s="37">
        <v>46800000</v>
      </c>
      <c r="D70" s="91">
        <v>8900</v>
      </c>
      <c r="E70" s="91"/>
      <c r="F70" s="86">
        <v>45200000</v>
      </c>
      <c r="G70" s="86"/>
      <c r="H70" s="86">
        <v>0</v>
      </c>
      <c r="I70" s="86"/>
    </row>
    <row r="72" spans="1:10" x14ac:dyDescent="0.3">
      <c r="A72" s="78" t="s">
        <v>303</v>
      </c>
      <c r="B72" s="78"/>
      <c r="C72" s="78"/>
      <c r="D72" s="78"/>
      <c r="E72" s="78"/>
      <c r="F72" s="78"/>
      <c r="G72" s="78"/>
      <c r="H72" s="78"/>
      <c r="I72" s="78"/>
      <c r="J72" s="78"/>
    </row>
    <row r="73" spans="1:10" ht="45" customHeight="1" x14ac:dyDescent="0.3">
      <c r="A73" s="12" t="s">
        <v>25</v>
      </c>
      <c r="B73" s="74"/>
      <c r="C73" s="74"/>
      <c r="D73" s="74"/>
      <c r="E73" s="74"/>
      <c r="F73" s="74"/>
      <c r="G73" s="74"/>
      <c r="H73" s="74"/>
      <c r="I73" s="74"/>
    </row>
  </sheetData>
  <mergeCells count="61">
    <mergeCell ref="A72:J72"/>
    <mergeCell ref="B73:I73"/>
    <mergeCell ref="D69:E69"/>
    <mergeCell ref="F69:G69"/>
    <mergeCell ref="H69:I69"/>
    <mergeCell ref="D70:E70"/>
    <mergeCell ref="F70:G70"/>
    <mergeCell ref="H70:I70"/>
    <mergeCell ref="D68:E68"/>
    <mergeCell ref="F68:G68"/>
    <mergeCell ref="H68:I68"/>
    <mergeCell ref="A60:B60"/>
    <mergeCell ref="C60:D60"/>
    <mergeCell ref="E60:H60"/>
    <mergeCell ref="A61:B61"/>
    <mergeCell ref="C61:D61"/>
    <mergeCell ref="E61:H61"/>
    <mergeCell ref="A63:K63"/>
    <mergeCell ref="B64:I64"/>
    <mergeCell ref="D67:E67"/>
    <mergeCell ref="F67:G67"/>
    <mergeCell ref="H67:I67"/>
    <mergeCell ref="A58:B58"/>
    <mergeCell ref="C58:D58"/>
    <mergeCell ref="E58:H58"/>
    <mergeCell ref="A59:B59"/>
    <mergeCell ref="C59:D59"/>
    <mergeCell ref="E59:H59"/>
    <mergeCell ref="A57:B57"/>
    <mergeCell ref="C57:D57"/>
    <mergeCell ref="E57:H57"/>
    <mergeCell ref="D17:E17"/>
    <mergeCell ref="D18:E18"/>
    <mergeCell ref="D19:E19"/>
    <mergeCell ref="D20:E20"/>
    <mergeCell ref="D21:E21"/>
    <mergeCell ref="A23:J23"/>
    <mergeCell ref="B24:I24"/>
    <mergeCell ref="A41:H41"/>
    <mergeCell ref="B42:I42"/>
    <mergeCell ref="A53:J53"/>
    <mergeCell ref="B54:I54"/>
    <mergeCell ref="A12:B12"/>
    <mergeCell ref="C12:H12"/>
    <mergeCell ref="A13:B13"/>
    <mergeCell ref="C13:H13"/>
    <mergeCell ref="A14:B14"/>
    <mergeCell ref="C14:H14"/>
    <mergeCell ref="A9:B9"/>
    <mergeCell ref="C9:H9"/>
    <mergeCell ref="A10:B10"/>
    <mergeCell ref="C10:H10"/>
    <mergeCell ref="A11:B11"/>
    <mergeCell ref="C11:H11"/>
    <mergeCell ref="A8:B8"/>
    <mergeCell ref="C8:H8"/>
    <mergeCell ref="A3:K3"/>
    <mergeCell ref="A6:B6"/>
    <mergeCell ref="C6:H6"/>
    <mergeCell ref="A7:B7"/>
    <mergeCell ref="C7:H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06F89-A56C-44F5-A886-962EC8EAD953}">
  <sheetPr>
    <tabColor theme="9" tint="0.39997558519241921"/>
  </sheetPr>
  <dimension ref="A1:V73"/>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0" max="10" width="14.664062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1" ht="18" x14ac:dyDescent="0.35">
      <c r="A1" s="2" t="s">
        <v>226</v>
      </c>
    </row>
    <row r="2" spans="1:11" x14ac:dyDescent="0.3">
      <c r="A2" s="39" t="s">
        <v>88</v>
      </c>
    </row>
    <row r="3" spans="1:11" ht="135" customHeight="1" x14ac:dyDescent="0.3">
      <c r="A3" s="82" t="s">
        <v>227</v>
      </c>
      <c r="B3" s="82"/>
      <c r="C3" s="82"/>
      <c r="D3" s="82"/>
      <c r="E3" s="82"/>
      <c r="F3" s="82"/>
      <c r="G3" s="82"/>
      <c r="H3" s="82"/>
      <c r="I3" s="82"/>
      <c r="J3" s="82"/>
      <c r="K3" s="82"/>
    </row>
    <row r="4" spans="1:11" x14ac:dyDescent="0.3">
      <c r="A4" s="7"/>
    </row>
    <row r="5" spans="1:11" x14ac:dyDescent="0.3">
      <c r="A5" s="39" t="s">
        <v>106</v>
      </c>
    </row>
    <row r="6" spans="1:11" x14ac:dyDescent="0.3">
      <c r="A6" s="83" t="s">
        <v>94</v>
      </c>
      <c r="B6" s="83"/>
      <c r="C6" s="83" t="s">
        <v>95</v>
      </c>
      <c r="D6" s="83"/>
      <c r="E6" s="83"/>
      <c r="F6" s="83"/>
      <c r="G6" s="83"/>
      <c r="H6" s="83"/>
      <c r="I6" s="30"/>
      <c r="J6" s="30"/>
    </row>
    <row r="7" spans="1:11" x14ac:dyDescent="0.3">
      <c r="A7" s="81" t="s">
        <v>102</v>
      </c>
      <c r="B7" s="81"/>
      <c r="C7" s="84" t="s">
        <v>228</v>
      </c>
      <c r="D7" s="84"/>
      <c r="E7" s="84"/>
      <c r="F7" s="84"/>
      <c r="G7" s="84"/>
      <c r="H7" s="84"/>
      <c r="I7" s="30"/>
      <c r="J7" s="30"/>
    </row>
    <row r="8" spans="1:11" x14ac:dyDescent="0.3">
      <c r="A8" s="81" t="s">
        <v>103</v>
      </c>
      <c r="B8" s="81"/>
      <c r="C8" s="84">
        <v>1000</v>
      </c>
      <c r="D8" s="84"/>
      <c r="E8" s="84"/>
      <c r="F8" s="84"/>
      <c r="G8" s="84"/>
      <c r="H8" s="84"/>
      <c r="I8" s="30"/>
      <c r="J8" s="30"/>
    </row>
    <row r="9" spans="1:11" x14ac:dyDescent="0.3">
      <c r="A9" s="81" t="s">
        <v>202</v>
      </c>
      <c r="B9" s="81"/>
      <c r="C9" s="81" t="s">
        <v>229</v>
      </c>
      <c r="D9" s="81"/>
      <c r="E9" s="81"/>
      <c r="F9" s="81"/>
      <c r="G9" s="81"/>
      <c r="H9" s="81"/>
      <c r="I9" s="31"/>
      <c r="J9" s="31"/>
    </row>
    <row r="10" spans="1:11" x14ac:dyDescent="0.3">
      <c r="A10" s="81" t="s">
        <v>97</v>
      </c>
      <c r="B10" s="81"/>
      <c r="C10" s="81" t="s">
        <v>174</v>
      </c>
      <c r="D10" s="81"/>
      <c r="E10" s="81"/>
      <c r="F10" s="81"/>
      <c r="G10" s="81"/>
      <c r="H10" s="81"/>
      <c r="I10" s="31"/>
      <c r="J10" s="31"/>
    </row>
    <row r="11" spans="1:11" x14ac:dyDescent="0.3">
      <c r="A11" s="81" t="s">
        <v>203</v>
      </c>
      <c r="B11" s="81"/>
      <c r="C11" s="81" t="s">
        <v>231</v>
      </c>
      <c r="D11" s="81"/>
      <c r="E11" s="81"/>
      <c r="F11" s="81"/>
      <c r="G11" s="81"/>
      <c r="H11" s="81"/>
      <c r="I11" s="31"/>
      <c r="J11" s="31"/>
    </row>
    <row r="12" spans="1:11" x14ac:dyDescent="0.3">
      <c r="A12" s="92" t="s">
        <v>101</v>
      </c>
      <c r="B12" s="93"/>
      <c r="C12" s="92" t="s">
        <v>232</v>
      </c>
      <c r="D12" s="94"/>
      <c r="E12" s="94"/>
      <c r="F12" s="94"/>
      <c r="G12" s="94"/>
      <c r="H12" s="93"/>
      <c r="I12" s="31"/>
      <c r="J12" s="31"/>
    </row>
    <row r="13" spans="1:11" x14ac:dyDescent="0.3">
      <c r="A13" s="81" t="s">
        <v>196</v>
      </c>
      <c r="B13" s="81"/>
      <c r="C13" s="84" t="s">
        <v>230</v>
      </c>
      <c r="D13" s="84"/>
      <c r="E13" s="84"/>
      <c r="F13" s="84"/>
      <c r="G13" s="84"/>
      <c r="H13" s="84"/>
      <c r="I13" s="32"/>
      <c r="J13" s="32"/>
    </row>
    <row r="14" spans="1:11" x14ac:dyDescent="0.3">
      <c r="A14" s="81" t="s">
        <v>104</v>
      </c>
      <c r="B14" s="81"/>
      <c r="C14" s="81" t="s">
        <v>105</v>
      </c>
      <c r="D14" s="81"/>
      <c r="E14" s="81"/>
      <c r="F14" s="81"/>
      <c r="G14" s="81"/>
      <c r="H14" s="81"/>
      <c r="I14" s="31"/>
      <c r="J14" s="31"/>
    </row>
    <row r="15" spans="1:11" x14ac:dyDescent="0.3">
      <c r="A15" s="7"/>
    </row>
    <row r="16" spans="1:11" x14ac:dyDescent="0.3">
      <c r="A16" s="39" t="s">
        <v>107</v>
      </c>
    </row>
    <row r="17" spans="1:21" x14ac:dyDescent="0.3">
      <c r="A17" s="35" t="s">
        <v>101</v>
      </c>
      <c r="B17" s="35" t="s">
        <v>311</v>
      </c>
      <c r="C17" s="35" t="s">
        <v>121</v>
      </c>
      <c r="D17" s="85" t="s">
        <v>145</v>
      </c>
      <c r="E17" s="85"/>
    </row>
    <row r="18" spans="1:21" x14ac:dyDescent="0.3">
      <c r="A18" s="34" t="s">
        <v>235</v>
      </c>
      <c r="B18" s="34">
        <v>670</v>
      </c>
      <c r="C18" s="44">
        <v>0.33</v>
      </c>
      <c r="D18" s="86">
        <v>38200</v>
      </c>
      <c r="E18" s="86"/>
    </row>
    <row r="19" spans="1:21" x14ac:dyDescent="0.3">
      <c r="A19" s="34" t="s">
        <v>208</v>
      </c>
      <c r="B19" s="40">
        <v>1650</v>
      </c>
      <c r="C19" s="44">
        <v>0.27</v>
      </c>
      <c r="D19" s="86">
        <v>82100</v>
      </c>
      <c r="E19" s="86"/>
    </row>
    <row r="20" spans="1:21" x14ac:dyDescent="0.3">
      <c r="A20" s="34" t="s">
        <v>209</v>
      </c>
      <c r="B20" s="40">
        <v>3330</v>
      </c>
      <c r="C20" s="44">
        <v>0.22</v>
      </c>
      <c r="D20" s="86">
        <v>160800</v>
      </c>
      <c r="E20" s="86"/>
    </row>
    <row r="21" spans="1:21" x14ac:dyDescent="0.3">
      <c r="A21" s="34" t="s">
        <v>236</v>
      </c>
      <c r="B21" s="40">
        <v>6800</v>
      </c>
      <c r="C21" s="44">
        <v>0.18</v>
      </c>
      <c r="D21" s="86">
        <v>301500</v>
      </c>
      <c r="E21" s="86"/>
    </row>
    <row r="22" spans="1:21" x14ac:dyDescent="0.3">
      <c r="A22" s="24"/>
      <c r="B22" s="53"/>
      <c r="C22" s="54"/>
      <c r="D22" s="42"/>
      <c r="E22" s="42"/>
    </row>
    <row r="23" spans="1:21" x14ac:dyDescent="0.3">
      <c r="A23" s="78" t="s">
        <v>300</v>
      </c>
      <c r="B23" s="78"/>
      <c r="C23" s="78"/>
      <c r="D23" s="78"/>
      <c r="E23" s="78"/>
      <c r="F23" s="78"/>
      <c r="G23" s="78"/>
      <c r="H23" s="78"/>
      <c r="I23" s="78"/>
      <c r="J23" s="78"/>
    </row>
    <row r="24" spans="1:21" ht="60" customHeight="1" x14ac:dyDescent="0.3">
      <c r="A24" s="12" t="s">
        <v>25</v>
      </c>
      <c r="B24" s="74" t="s">
        <v>239</v>
      </c>
      <c r="C24" s="74"/>
      <c r="D24" s="74"/>
      <c r="E24" s="74"/>
      <c r="F24" s="74"/>
      <c r="G24" s="74"/>
      <c r="H24" s="74"/>
      <c r="I24" s="74"/>
    </row>
    <row r="25" spans="1:21" x14ac:dyDescent="0.3">
      <c r="A25" s="24"/>
      <c r="B25" s="41"/>
      <c r="C25" s="41"/>
      <c r="D25" s="42"/>
      <c r="E25" s="42"/>
    </row>
    <row r="26" spans="1:21" x14ac:dyDescent="0.3">
      <c r="A26" s="38" t="s">
        <v>113</v>
      </c>
    </row>
    <row r="27" spans="1:21" x14ac:dyDescent="0.3">
      <c r="A27" s="1" t="s">
        <v>116</v>
      </c>
      <c r="D27" s="1" t="s">
        <v>117</v>
      </c>
      <c r="L27" t="s">
        <v>109</v>
      </c>
      <c r="Q27" s="50" t="s">
        <v>165</v>
      </c>
      <c r="R27" s="51">
        <v>1.4999999999999999E-2</v>
      </c>
      <c r="S27" s="51">
        <v>1.2E-2</v>
      </c>
      <c r="T27" s="51">
        <v>8.9999999999999993E-3</v>
      </c>
      <c r="U27" s="51">
        <v>7.0000000000000001E-3</v>
      </c>
    </row>
    <row r="28" spans="1:21" x14ac:dyDescent="0.3">
      <c r="K28" s="26" t="s">
        <v>108</v>
      </c>
      <c r="L28" s="26" t="s">
        <v>233</v>
      </c>
      <c r="M28" s="26" t="s">
        <v>212</v>
      </c>
      <c r="N28" s="26" t="s">
        <v>213</v>
      </c>
      <c r="O28" s="26" t="s">
        <v>234</v>
      </c>
      <c r="P28" s="24"/>
      <c r="Q28" s="26" t="s">
        <v>118</v>
      </c>
      <c r="R28" s="26" t="s">
        <v>233</v>
      </c>
      <c r="S28" s="26" t="s">
        <v>212</v>
      </c>
      <c r="T28" s="26" t="s">
        <v>213</v>
      </c>
      <c r="U28" s="26" t="s">
        <v>234</v>
      </c>
    </row>
    <row r="29" spans="1:21" x14ac:dyDescent="0.3">
      <c r="K29" s="48">
        <v>0</v>
      </c>
      <c r="L29" s="48">
        <v>0</v>
      </c>
      <c r="M29" s="48">
        <v>0</v>
      </c>
      <c r="N29" s="48"/>
      <c r="O29" s="48"/>
      <c r="P29" s="24"/>
      <c r="Q29" s="22">
        <v>0</v>
      </c>
      <c r="R29" s="49">
        <v>1.4999999999999999E-2</v>
      </c>
      <c r="S29" s="49">
        <v>1.2E-2</v>
      </c>
      <c r="T29" s="49">
        <v>8.9999999999999993E-3</v>
      </c>
      <c r="U29" s="49">
        <v>7.0000000000000001E-3</v>
      </c>
    </row>
    <row r="30" spans="1:21" x14ac:dyDescent="0.3">
      <c r="K30" s="48">
        <v>500</v>
      </c>
      <c r="L30" s="57">
        <v>4.1000000000000003E-3</v>
      </c>
      <c r="M30" s="57">
        <v>5.0000000000000001E-4</v>
      </c>
      <c r="N30" s="48">
        <v>0</v>
      </c>
      <c r="O30" s="48"/>
      <c r="P30" s="24"/>
      <c r="Q30" s="22">
        <v>250</v>
      </c>
      <c r="R30" s="49">
        <v>8.8330000000000006E-3</v>
      </c>
      <c r="S30" s="49">
        <v>6.6779999999999999E-3</v>
      </c>
      <c r="T30" s="49">
        <v>4.6769999999999997E-3</v>
      </c>
      <c r="U30" s="49">
        <v>3.496E-3</v>
      </c>
    </row>
    <row r="31" spans="1:21" x14ac:dyDescent="0.3">
      <c r="K31" s="48">
        <v>1000</v>
      </c>
      <c r="L31" s="57">
        <v>1.3899999999999999E-2</v>
      </c>
      <c r="M31" s="57">
        <v>3.3E-3</v>
      </c>
      <c r="N31" s="57">
        <v>2.9999999999999997E-4</v>
      </c>
      <c r="O31" s="48">
        <v>0</v>
      </c>
      <c r="P31" s="24"/>
      <c r="Q31" s="22">
        <v>500</v>
      </c>
      <c r="R31" s="49">
        <v>5.1999999999999998E-3</v>
      </c>
      <c r="S31" s="49">
        <v>3.7169999999999998E-3</v>
      </c>
      <c r="T31" s="49">
        <v>2.431E-3</v>
      </c>
      <c r="U31" s="49">
        <v>1.7470000000000001E-3</v>
      </c>
    </row>
    <row r="32" spans="1:21" x14ac:dyDescent="0.3">
      <c r="K32" s="48">
        <v>1500</v>
      </c>
      <c r="L32" s="57">
        <v>2.1100000000000001E-2</v>
      </c>
      <c r="M32" s="57">
        <v>1.01E-2</v>
      </c>
      <c r="N32" s="57">
        <v>1.1000000000000001E-3</v>
      </c>
      <c r="O32" s="57">
        <v>1E-4</v>
      </c>
      <c r="P32" s="24"/>
      <c r="Q32" s="22">
        <v>750</v>
      </c>
      <c r="R32" s="49">
        <v>3.0620000000000001E-3</v>
      </c>
      <c r="S32" s="49">
        <v>2.0699999999999998E-3</v>
      </c>
      <c r="T32" s="49">
        <v>1.263E-3</v>
      </c>
      <c r="U32" s="49">
        <v>8.7299999999999997E-4</v>
      </c>
    </row>
    <row r="33" spans="1:22" x14ac:dyDescent="0.3">
      <c r="K33" s="48">
        <v>2000</v>
      </c>
      <c r="L33" s="57">
        <v>1.52E-2</v>
      </c>
      <c r="M33" s="57">
        <v>1.9099999999999999E-2</v>
      </c>
      <c r="N33" s="57">
        <v>3.3E-3</v>
      </c>
      <c r="O33" s="57">
        <v>4.0000000000000002E-4</v>
      </c>
      <c r="P33" s="24"/>
      <c r="Q33" s="22">
        <v>1000</v>
      </c>
      <c r="R33" s="49">
        <v>1.804E-3</v>
      </c>
      <c r="S33" s="49">
        <v>1.152E-3</v>
      </c>
      <c r="T33" s="49">
        <v>6.5600000000000001E-4</v>
      </c>
      <c r="U33" s="49">
        <v>4.37E-4</v>
      </c>
    </row>
    <row r="34" spans="1:22" x14ac:dyDescent="0.3">
      <c r="K34" s="48">
        <v>2500</v>
      </c>
      <c r="L34" s="57">
        <v>6.4999999999999997E-3</v>
      </c>
      <c r="M34" s="57">
        <v>2.1399999999999999E-2</v>
      </c>
      <c r="N34" s="57">
        <v>7.1999999999999998E-3</v>
      </c>
      <c r="O34" s="57">
        <v>1.1999999999999999E-3</v>
      </c>
      <c r="P34" s="24"/>
      <c r="Q34" s="22"/>
      <c r="R34" s="49"/>
      <c r="S34" s="49"/>
      <c r="T34" s="49"/>
      <c r="U34" s="49"/>
    </row>
    <row r="35" spans="1:22" x14ac:dyDescent="0.3">
      <c r="K35" s="48">
        <v>3000</v>
      </c>
      <c r="L35" s="57">
        <v>1.9E-3</v>
      </c>
      <c r="M35" s="57">
        <v>1.47E-2</v>
      </c>
      <c r="N35" s="57">
        <v>1.21E-2</v>
      </c>
      <c r="O35" s="57">
        <v>2.8E-3</v>
      </c>
      <c r="P35" s="24"/>
      <c r="Q35" s="28"/>
      <c r="R35" s="33"/>
      <c r="S35" s="33"/>
      <c r="T35" s="33"/>
      <c r="U35" s="33"/>
    </row>
    <row r="36" spans="1:22" x14ac:dyDescent="0.3">
      <c r="K36" s="48">
        <v>3500</v>
      </c>
      <c r="L36" s="57">
        <v>5.0000000000000001E-4</v>
      </c>
      <c r="M36" s="57">
        <v>6.6E-3</v>
      </c>
      <c r="N36" s="57">
        <v>1.6400000000000001E-2</v>
      </c>
      <c r="O36" s="57">
        <v>5.4999999999999997E-3</v>
      </c>
      <c r="P36" s="24"/>
      <c r="Q36" s="28"/>
      <c r="R36" s="33"/>
      <c r="S36" s="33"/>
      <c r="T36" s="33"/>
      <c r="U36" s="33"/>
      <c r="V36" s="33"/>
    </row>
    <row r="37" spans="1:22" x14ac:dyDescent="0.3">
      <c r="K37" s="48">
        <v>4000</v>
      </c>
      <c r="L37" s="57">
        <v>1E-4</v>
      </c>
      <c r="M37" s="57">
        <v>2.0999999999999999E-3</v>
      </c>
      <c r="N37" s="57">
        <v>1.7999999999999999E-2</v>
      </c>
      <c r="O37" s="57">
        <v>8.9999999999999993E-3</v>
      </c>
      <c r="P37" s="24"/>
      <c r="Q37" s="28"/>
      <c r="R37" s="33"/>
      <c r="S37" s="33"/>
      <c r="T37" s="33"/>
      <c r="U37" s="33"/>
      <c r="V37" s="33"/>
    </row>
    <row r="38" spans="1:22" x14ac:dyDescent="0.3">
      <c r="K38" s="48">
        <v>4500</v>
      </c>
      <c r="L38" s="48">
        <v>0</v>
      </c>
      <c r="M38" s="57">
        <v>5.9999999999999995E-4</v>
      </c>
      <c r="N38" s="57">
        <v>1.6E-2</v>
      </c>
      <c r="O38" s="57">
        <v>1.2800000000000001E-2</v>
      </c>
      <c r="P38" s="24"/>
      <c r="Q38" s="28"/>
      <c r="R38" s="33"/>
      <c r="S38" s="33"/>
      <c r="T38" s="33"/>
      <c r="U38" s="33"/>
      <c r="V38" s="33"/>
    </row>
    <row r="39" spans="1:22" x14ac:dyDescent="0.3">
      <c r="K39" s="48">
        <v>5000</v>
      </c>
      <c r="L39" s="48"/>
      <c r="M39" s="57">
        <v>1E-4</v>
      </c>
      <c r="N39" s="57">
        <v>1.18E-2</v>
      </c>
      <c r="O39" s="57">
        <v>1.61E-2</v>
      </c>
      <c r="P39" s="24"/>
      <c r="Q39" s="28"/>
      <c r="R39" s="33"/>
      <c r="S39" s="33"/>
      <c r="T39" s="33"/>
      <c r="U39" s="33"/>
      <c r="V39" s="33"/>
    </row>
    <row r="40" spans="1:22" x14ac:dyDescent="0.3">
      <c r="K40" s="48">
        <v>5500</v>
      </c>
      <c r="L40" s="48"/>
      <c r="M40" s="48">
        <v>0</v>
      </c>
      <c r="N40" s="57">
        <v>7.1000000000000004E-3</v>
      </c>
      <c r="O40" s="57">
        <v>1.8200000000000001E-2</v>
      </c>
      <c r="P40" s="24"/>
      <c r="R40" s="33"/>
      <c r="S40" s="33"/>
      <c r="T40" s="33"/>
      <c r="U40" s="33"/>
      <c r="V40" s="33"/>
    </row>
    <row r="41" spans="1:22" ht="32.4" customHeight="1" x14ac:dyDescent="0.3">
      <c r="A41" s="78" t="s">
        <v>301</v>
      </c>
      <c r="B41" s="78"/>
      <c r="C41" s="78"/>
      <c r="D41" s="78"/>
      <c r="E41" s="78"/>
      <c r="F41" s="78"/>
      <c r="G41" s="78"/>
      <c r="H41" s="78"/>
      <c r="K41" s="48">
        <v>6000</v>
      </c>
      <c r="L41" s="48"/>
      <c r="M41" s="48"/>
      <c r="N41" s="57">
        <v>3.5000000000000001E-3</v>
      </c>
      <c r="O41" s="57">
        <v>1.8700000000000001E-2</v>
      </c>
      <c r="P41" s="24"/>
    </row>
    <row r="42" spans="1:22" ht="109.2" customHeight="1" x14ac:dyDescent="0.3">
      <c r="A42" s="12" t="s">
        <v>25</v>
      </c>
      <c r="B42" s="74" t="s">
        <v>243</v>
      </c>
      <c r="C42" s="74"/>
      <c r="D42" s="74"/>
      <c r="E42" s="74"/>
      <c r="F42" s="74"/>
      <c r="G42" s="74"/>
      <c r="H42" s="74"/>
      <c r="I42" s="74"/>
      <c r="J42" s="59" t="s">
        <v>314</v>
      </c>
      <c r="K42" s="48">
        <v>6500</v>
      </c>
      <c r="L42" s="48"/>
      <c r="M42" s="48"/>
      <c r="N42" s="57">
        <v>1.4E-3</v>
      </c>
      <c r="O42" s="57">
        <v>1.7600000000000001E-2</v>
      </c>
      <c r="P42" s="24"/>
    </row>
    <row r="43" spans="1:22" x14ac:dyDescent="0.3">
      <c r="A43" s="12"/>
      <c r="K43" s="48">
        <v>7000</v>
      </c>
      <c r="L43" s="48"/>
      <c r="M43" s="48"/>
      <c r="N43" s="57">
        <v>5.0000000000000001E-4</v>
      </c>
      <c r="O43" s="57">
        <v>1.49E-2</v>
      </c>
      <c r="P43" s="24"/>
    </row>
    <row r="44" spans="1:22" x14ac:dyDescent="0.3">
      <c r="A44" s="38" t="s">
        <v>131</v>
      </c>
      <c r="K44" s="48">
        <v>7500</v>
      </c>
      <c r="L44" s="48"/>
      <c r="M44" s="48"/>
      <c r="N44" s="57">
        <v>1E-4</v>
      </c>
      <c r="O44" s="57">
        <v>1.12E-2</v>
      </c>
      <c r="P44" s="24"/>
    </row>
    <row r="45" spans="1:22" x14ac:dyDescent="0.3">
      <c r="A45" s="26" t="s">
        <v>122</v>
      </c>
      <c r="B45" s="26" t="s">
        <v>121</v>
      </c>
      <c r="D45" s="27"/>
      <c r="E45" s="27"/>
      <c r="F45" s="27"/>
      <c r="G45" s="27"/>
      <c r="H45" s="27"/>
      <c r="K45" s="48">
        <v>8000</v>
      </c>
      <c r="L45" s="48"/>
      <c r="M45" s="48"/>
      <c r="N45" s="48">
        <v>0</v>
      </c>
      <c r="O45" s="57">
        <v>7.4000000000000003E-3</v>
      </c>
      <c r="P45" s="24"/>
    </row>
    <row r="46" spans="1:22" x14ac:dyDescent="0.3">
      <c r="A46" s="34">
        <v>5</v>
      </c>
      <c r="B46" s="45">
        <v>0.35799999999999998</v>
      </c>
      <c r="K46" s="48">
        <v>8500</v>
      </c>
      <c r="L46" s="48"/>
      <c r="M46" s="48"/>
      <c r="N46" s="48"/>
      <c r="O46" s="57">
        <v>4.1000000000000003E-3</v>
      </c>
      <c r="P46" s="24"/>
    </row>
    <row r="47" spans="1:22" x14ac:dyDescent="0.3">
      <c r="A47" s="34">
        <v>7.5</v>
      </c>
      <c r="B47" s="45">
        <v>0.28899999999999998</v>
      </c>
      <c r="C47" s="55"/>
      <c r="K47" s="48">
        <v>9000</v>
      </c>
      <c r="L47" s="48"/>
      <c r="M47" s="48"/>
      <c r="N47" s="48"/>
      <c r="O47" s="57">
        <v>2E-3</v>
      </c>
      <c r="P47" s="24"/>
    </row>
    <row r="48" spans="1:22" x14ac:dyDescent="0.3">
      <c r="A48" s="34">
        <v>10</v>
      </c>
      <c r="B48" s="45">
        <v>0.224</v>
      </c>
      <c r="C48" s="55"/>
      <c r="D48" s="55"/>
      <c r="K48" s="48">
        <v>9500</v>
      </c>
      <c r="L48" s="48"/>
      <c r="M48" s="48"/>
      <c r="N48" s="48"/>
      <c r="O48" s="57">
        <v>8.0000000000000004E-4</v>
      </c>
      <c r="P48" s="24"/>
    </row>
    <row r="49" spans="1:16" x14ac:dyDescent="0.3">
      <c r="A49" s="34">
        <v>12.5</v>
      </c>
      <c r="B49" s="45">
        <v>0.17499999999999999</v>
      </c>
      <c r="C49" s="55"/>
      <c r="D49" s="55"/>
      <c r="K49" s="48">
        <v>10000</v>
      </c>
      <c r="L49" s="48"/>
      <c r="M49" s="48"/>
      <c r="N49" s="48"/>
      <c r="O49" s="57">
        <v>2.9999999999999997E-4</v>
      </c>
      <c r="P49" s="24"/>
    </row>
    <row r="50" spans="1:16" x14ac:dyDescent="0.3">
      <c r="A50" s="34">
        <v>15</v>
      </c>
      <c r="B50" s="45">
        <v>0.13800000000000001</v>
      </c>
      <c r="C50" s="55"/>
      <c r="D50" s="55"/>
      <c r="K50" s="48">
        <v>10500</v>
      </c>
      <c r="L50" s="48"/>
      <c r="M50" s="48"/>
      <c r="N50" s="48"/>
      <c r="O50" s="57">
        <v>1E-4</v>
      </c>
      <c r="P50" s="24"/>
    </row>
    <row r="51" spans="1:16" x14ac:dyDescent="0.3">
      <c r="A51" s="34">
        <v>17.5</v>
      </c>
      <c r="B51" s="45">
        <v>0.11</v>
      </c>
      <c r="C51" s="55"/>
      <c r="D51" s="55"/>
      <c r="K51" s="48">
        <v>11000</v>
      </c>
      <c r="L51" s="48"/>
      <c r="M51" s="48"/>
      <c r="N51" s="48"/>
      <c r="O51" s="48">
        <v>0</v>
      </c>
      <c r="P51" s="24"/>
    </row>
    <row r="52" spans="1:16" x14ac:dyDescent="0.3">
      <c r="K52" s="48"/>
      <c r="L52" s="48"/>
      <c r="M52" s="48"/>
      <c r="N52" s="48"/>
      <c r="O52" s="48"/>
      <c r="P52" s="24"/>
    </row>
    <row r="53" spans="1:16" ht="32.4" customHeight="1" x14ac:dyDescent="0.3">
      <c r="A53" s="78" t="s">
        <v>317</v>
      </c>
      <c r="B53" s="78"/>
      <c r="C53" s="78"/>
      <c r="D53" s="78"/>
      <c r="E53" s="78"/>
      <c r="F53" s="78"/>
      <c r="G53" s="78"/>
      <c r="H53" s="78"/>
      <c r="I53" s="78"/>
      <c r="J53" s="78"/>
      <c r="K53" s="48"/>
      <c r="L53" s="48"/>
      <c r="M53" s="48"/>
      <c r="N53" s="48"/>
      <c r="O53" s="48"/>
      <c r="P53" s="24"/>
    </row>
    <row r="54" spans="1:16" ht="60" customHeight="1" x14ac:dyDescent="0.3">
      <c r="A54" s="12" t="s">
        <v>25</v>
      </c>
      <c r="B54" s="74" t="s">
        <v>240</v>
      </c>
      <c r="C54" s="74"/>
      <c r="D54" s="74"/>
      <c r="E54" s="74"/>
      <c r="F54" s="74"/>
      <c r="G54" s="74"/>
      <c r="H54" s="74"/>
      <c r="I54" s="74"/>
      <c r="K54" s="48"/>
      <c r="L54" s="48"/>
      <c r="M54" s="48"/>
      <c r="N54" s="48"/>
      <c r="O54" s="48"/>
      <c r="P54" s="24"/>
    </row>
    <row r="55" spans="1:16" x14ac:dyDescent="0.3">
      <c r="K55" s="48"/>
      <c r="L55" s="48"/>
      <c r="M55" s="48"/>
      <c r="N55" s="48"/>
      <c r="O55" s="48"/>
      <c r="P55" s="24"/>
    </row>
    <row r="56" spans="1:16" x14ac:dyDescent="0.3">
      <c r="A56" s="38" t="s">
        <v>132</v>
      </c>
      <c r="K56" s="48"/>
      <c r="L56" s="48"/>
      <c r="M56" s="48"/>
      <c r="N56" s="48"/>
      <c r="O56" s="48"/>
      <c r="P56" s="24"/>
    </row>
    <row r="57" spans="1:16" x14ac:dyDescent="0.3">
      <c r="A57" s="98" t="s">
        <v>123</v>
      </c>
      <c r="B57" s="99"/>
      <c r="C57" s="98" t="s">
        <v>133</v>
      </c>
      <c r="D57" s="99"/>
      <c r="E57" s="98" t="s">
        <v>134</v>
      </c>
      <c r="F57" s="100"/>
      <c r="G57" s="100"/>
      <c r="H57" s="99"/>
      <c r="K57" s="48"/>
      <c r="L57" s="48"/>
      <c r="M57" s="48"/>
      <c r="N57" s="48"/>
      <c r="O57" s="48"/>
    </row>
    <row r="58" spans="1:16" ht="15.6" x14ac:dyDescent="0.3">
      <c r="A58" s="101" t="s">
        <v>214</v>
      </c>
      <c r="B58" s="101"/>
      <c r="C58" s="95">
        <v>0.94</v>
      </c>
      <c r="D58" s="96"/>
      <c r="E58" s="95">
        <v>0.88</v>
      </c>
      <c r="F58" s="97"/>
      <c r="G58" s="97"/>
      <c r="H58" s="96"/>
      <c r="K58" s="48"/>
      <c r="L58" s="48"/>
      <c r="M58" s="48"/>
      <c r="N58" s="48"/>
      <c r="O58" s="48"/>
    </row>
    <row r="59" spans="1:16" ht="15.6" x14ac:dyDescent="0.3">
      <c r="A59" s="101" t="s">
        <v>176</v>
      </c>
      <c r="B59" s="101"/>
      <c r="C59" s="95" t="s">
        <v>177</v>
      </c>
      <c r="D59" s="96"/>
      <c r="E59" s="95" t="s">
        <v>237</v>
      </c>
      <c r="F59" s="97"/>
      <c r="G59" s="97"/>
      <c r="H59" s="96"/>
      <c r="K59" s="48"/>
      <c r="L59" s="48"/>
      <c r="M59" s="48"/>
      <c r="N59" s="48"/>
      <c r="O59" s="48"/>
    </row>
    <row r="60" spans="1:16" ht="15.6" x14ac:dyDescent="0.3">
      <c r="A60" s="101" t="s">
        <v>217</v>
      </c>
      <c r="B60" s="101"/>
      <c r="C60" s="95" t="s">
        <v>218</v>
      </c>
      <c r="D60" s="96"/>
      <c r="E60" s="95" t="s">
        <v>238</v>
      </c>
      <c r="F60" s="97"/>
      <c r="G60" s="97"/>
      <c r="H60" s="96"/>
      <c r="K60" s="48"/>
      <c r="L60" s="48"/>
      <c r="M60" s="48"/>
      <c r="N60" s="48"/>
      <c r="O60" s="48"/>
    </row>
    <row r="61" spans="1:16" ht="15.6" x14ac:dyDescent="0.3">
      <c r="A61" s="101" t="s">
        <v>220</v>
      </c>
      <c r="B61" s="101"/>
      <c r="C61" s="95">
        <v>0.41</v>
      </c>
      <c r="D61" s="96"/>
      <c r="E61" s="95">
        <v>0.59</v>
      </c>
      <c r="F61" s="97"/>
      <c r="G61" s="97"/>
      <c r="H61" s="96"/>
      <c r="K61" s="7"/>
      <c r="L61" s="7"/>
      <c r="M61" s="7"/>
      <c r="N61" s="7"/>
      <c r="O61" s="7"/>
    </row>
    <row r="62" spans="1:16" x14ac:dyDescent="0.3">
      <c r="K62" s="7"/>
      <c r="L62" s="7"/>
      <c r="M62" s="7"/>
      <c r="N62" s="7"/>
      <c r="O62" s="7"/>
    </row>
    <row r="63" spans="1:16" ht="14.4" customHeight="1" x14ac:dyDescent="0.3">
      <c r="A63" s="78" t="s">
        <v>302</v>
      </c>
      <c r="B63" s="78"/>
      <c r="C63" s="78"/>
      <c r="D63" s="78"/>
      <c r="E63" s="78"/>
      <c r="F63" s="78"/>
      <c r="G63" s="78"/>
      <c r="H63" s="78"/>
      <c r="I63" s="78"/>
      <c r="J63" s="78"/>
      <c r="K63" s="78"/>
      <c r="L63" s="7"/>
      <c r="M63" s="7"/>
      <c r="N63" s="7"/>
      <c r="O63" s="7"/>
    </row>
    <row r="64" spans="1:16" ht="60" customHeight="1" x14ac:dyDescent="0.3">
      <c r="A64" s="12" t="s">
        <v>25</v>
      </c>
      <c r="B64" s="74" t="s">
        <v>241</v>
      </c>
      <c r="C64" s="74"/>
      <c r="D64" s="74"/>
      <c r="E64" s="74"/>
      <c r="F64" s="74"/>
      <c r="G64" s="74"/>
      <c r="H64" s="74"/>
      <c r="I64" s="74"/>
      <c r="K64" s="7"/>
      <c r="L64" s="7"/>
      <c r="M64" s="7"/>
      <c r="N64" s="7"/>
      <c r="O64" s="7"/>
    </row>
    <row r="66" spans="1:10" x14ac:dyDescent="0.3">
      <c r="A66" s="38" t="s">
        <v>135</v>
      </c>
    </row>
    <row r="67" spans="1:10" x14ac:dyDescent="0.3">
      <c r="A67" s="35" t="s">
        <v>136</v>
      </c>
      <c r="B67" s="35" t="s">
        <v>101</v>
      </c>
      <c r="C67" s="35" t="s">
        <v>137</v>
      </c>
      <c r="D67" s="98" t="s">
        <v>138</v>
      </c>
      <c r="E67" s="99"/>
      <c r="F67" s="98" t="s">
        <v>139</v>
      </c>
      <c r="G67" s="99"/>
      <c r="H67" s="98" t="s">
        <v>156</v>
      </c>
      <c r="I67" s="99"/>
    </row>
    <row r="68" spans="1:10" x14ac:dyDescent="0.3">
      <c r="A68" s="34" t="s">
        <v>140</v>
      </c>
      <c r="B68" s="40">
        <v>8000</v>
      </c>
      <c r="C68" s="37">
        <v>4160000</v>
      </c>
      <c r="D68" s="90">
        <v>710</v>
      </c>
      <c r="E68" s="90"/>
      <c r="F68" s="86">
        <v>3930000</v>
      </c>
      <c r="G68" s="86"/>
      <c r="H68" s="86">
        <v>0</v>
      </c>
      <c r="I68" s="86"/>
    </row>
    <row r="69" spans="1:10" x14ac:dyDescent="0.3">
      <c r="A69" s="34" t="s">
        <v>141</v>
      </c>
      <c r="B69" s="40">
        <v>20000</v>
      </c>
      <c r="C69" s="37">
        <v>10400000</v>
      </c>
      <c r="D69" s="91">
        <v>2100</v>
      </c>
      <c r="E69" s="91"/>
      <c r="F69" s="86">
        <v>10920000</v>
      </c>
      <c r="G69" s="86"/>
      <c r="H69" s="86">
        <v>520000</v>
      </c>
      <c r="I69" s="86"/>
    </row>
    <row r="70" spans="1:10" x14ac:dyDescent="0.3">
      <c r="A70" s="34" t="s">
        <v>142</v>
      </c>
      <c r="B70" s="40">
        <v>90000</v>
      </c>
      <c r="C70" s="37">
        <v>46800000</v>
      </c>
      <c r="D70" s="91">
        <v>8900</v>
      </c>
      <c r="E70" s="91"/>
      <c r="F70" s="86">
        <v>45200000</v>
      </c>
      <c r="G70" s="86"/>
      <c r="H70" s="86">
        <v>0</v>
      </c>
      <c r="I70" s="86"/>
    </row>
    <row r="72" spans="1:10" x14ac:dyDescent="0.3">
      <c r="A72" s="78" t="s">
        <v>303</v>
      </c>
      <c r="B72" s="78"/>
      <c r="C72" s="78"/>
      <c r="D72" s="78"/>
      <c r="E72" s="78"/>
      <c r="F72" s="78"/>
      <c r="G72" s="78"/>
      <c r="H72" s="78"/>
      <c r="I72" s="78"/>
      <c r="J72" s="78"/>
    </row>
    <row r="73" spans="1:10" ht="60" customHeight="1" x14ac:dyDescent="0.3">
      <c r="A73" s="12" t="s">
        <v>25</v>
      </c>
      <c r="B73" s="74" t="s">
        <v>242</v>
      </c>
      <c r="C73" s="74"/>
      <c r="D73" s="74"/>
      <c r="E73" s="74"/>
      <c r="F73" s="74"/>
      <c r="G73" s="74"/>
      <c r="H73" s="74"/>
      <c r="I73" s="74"/>
      <c r="J73" s="43" t="s">
        <v>314</v>
      </c>
    </row>
  </sheetData>
  <mergeCells count="61">
    <mergeCell ref="D70:E70"/>
    <mergeCell ref="F70:G70"/>
    <mergeCell ref="H70:I70"/>
    <mergeCell ref="A72:J72"/>
    <mergeCell ref="B73:I73"/>
    <mergeCell ref="A3:K3"/>
    <mergeCell ref="A63:K63"/>
    <mergeCell ref="D68:E68"/>
    <mergeCell ref="F68:G68"/>
    <mergeCell ref="H68:I68"/>
    <mergeCell ref="A59:B59"/>
    <mergeCell ref="C59:D59"/>
    <mergeCell ref="E59:H59"/>
    <mergeCell ref="A60:B60"/>
    <mergeCell ref="C60:D60"/>
    <mergeCell ref="E60:H60"/>
    <mergeCell ref="B54:I54"/>
    <mergeCell ref="A57:B57"/>
    <mergeCell ref="C57:D57"/>
    <mergeCell ref="E57:H57"/>
    <mergeCell ref="A58:B58"/>
    <mergeCell ref="D69:E69"/>
    <mergeCell ref="F69:G69"/>
    <mergeCell ref="H69:I69"/>
    <mergeCell ref="A61:B61"/>
    <mergeCell ref="C61:D61"/>
    <mergeCell ref="E61:H61"/>
    <mergeCell ref="B64:I64"/>
    <mergeCell ref="D67:E67"/>
    <mergeCell ref="F67:G67"/>
    <mergeCell ref="H67:I67"/>
    <mergeCell ref="C58:D58"/>
    <mergeCell ref="E58:H58"/>
    <mergeCell ref="D21:E21"/>
    <mergeCell ref="A23:J23"/>
    <mergeCell ref="B24:I24"/>
    <mergeCell ref="A41:H41"/>
    <mergeCell ref="B42:I42"/>
    <mergeCell ref="A53:J53"/>
    <mergeCell ref="D20:E20"/>
    <mergeCell ref="A11:B11"/>
    <mergeCell ref="C11:H11"/>
    <mergeCell ref="A12:B12"/>
    <mergeCell ref="C12:H12"/>
    <mergeCell ref="A13:B13"/>
    <mergeCell ref="C13:H13"/>
    <mergeCell ref="A14:B14"/>
    <mergeCell ref="C14:H14"/>
    <mergeCell ref="D17:E17"/>
    <mergeCell ref="D18:E18"/>
    <mergeCell ref="D19:E19"/>
    <mergeCell ref="A9:B9"/>
    <mergeCell ref="C9:H9"/>
    <mergeCell ref="A10:B10"/>
    <mergeCell ref="C10:H10"/>
    <mergeCell ref="A6:B6"/>
    <mergeCell ref="C6:H6"/>
    <mergeCell ref="A7:B7"/>
    <mergeCell ref="C7:H7"/>
    <mergeCell ref="A8:B8"/>
    <mergeCell ref="C8:H8"/>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391D-F201-456A-9AB0-1ECE311D008C}">
  <sheetPr>
    <tabColor theme="5" tint="0.39997558519241921"/>
  </sheetPr>
  <dimension ref="A1:V74"/>
  <sheetViews>
    <sheetView showGridLines="0" zoomScale="115" zoomScaleNormal="115" workbookViewId="0"/>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1" ht="18" x14ac:dyDescent="0.35">
      <c r="A1" s="2" t="s">
        <v>277</v>
      </c>
    </row>
    <row r="2" spans="1:11" x14ac:dyDescent="0.3">
      <c r="A2" s="39" t="s">
        <v>88</v>
      </c>
    </row>
    <row r="3" spans="1:11" ht="126.6" customHeight="1" x14ac:dyDescent="0.3">
      <c r="A3" s="82" t="s">
        <v>264</v>
      </c>
      <c r="B3" s="82"/>
      <c r="C3" s="82"/>
      <c r="D3" s="82"/>
      <c r="E3" s="82"/>
      <c r="F3" s="82"/>
      <c r="G3" s="82"/>
      <c r="H3" s="82"/>
      <c r="I3" s="82"/>
      <c r="J3" s="82"/>
      <c r="K3" s="82"/>
    </row>
    <row r="4" spans="1:11" x14ac:dyDescent="0.3">
      <c r="A4" s="7"/>
    </row>
    <row r="5" spans="1:11" x14ac:dyDescent="0.3">
      <c r="A5" s="39" t="s">
        <v>106</v>
      </c>
    </row>
    <row r="6" spans="1:11" x14ac:dyDescent="0.3">
      <c r="A6" s="83" t="s">
        <v>94</v>
      </c>
      <c r="B6" s="83"/>
      <c r="C6" s="83" t="s">
        <v>95</v>
      </c>
      <c r="D6" s="83"/>
      <c r="E6" s="83"/>
      <c r="F6" s="83"/>
      <c r="G6" s="83"/>
      <c r="H6" s="83"/>
      <c r="I6" s="30"/>
      <c r="J6" s="30"/>
    </row>
    <row r="7" spans="1:11" x14ac:dyDescent="0.3">
      <c r="A7" s="81" t="s">
        <v>102</v>
      </c>
      <c r="B7" s="81"/>
      <c r="C7" s="84" t="s">
        <v>258</v>
      </c>
      <c r="D7" s="84"/>
      <c r="E7" s="84"/>
      <c r="F7" s="84"/>
      <c r="G7" s="84"/>
      <c r="H7" s="84"/>
      <c r="I7" s="30"/>
      <c r="J7" s="30"/>
    </row>
    <row r="8" spans="1:11" x14ac:dyDescent="0.3">
      <c r="A8" s="81" t="s">
        <v>259</v>
      </c>
      <c r="B8" s="81"/>
      <c r="C8" s="81" t="s">
        <v>260</v>
      </c>
      <c r="D8" s="81"/>
      <c r="E8" s="81"/>
      <c r="F8" s="81"/>
      <c r="G8" s="81"/>
      <c r="H8" s="81"/>
      <c r="I8" s="31"/>
      <c r="J8" s="31"/>
    </row>
    <row r="9" spans="1:11" x14ac:dyDescent="0.3">
      <c r="A9" s="81" t="s">
        <v>263</v>
      </c>
      <c r="B9" s="81"/>
      <c r="C9" s="84" t="s">
        <v>262</v>
      </c>
      <c r="D9" s="84"/>
      <c r="E9" s="84"/>
      <c r="F9" s="84"/>
      <c r="G9" s="84"/>
      <c r="H9" s="84"/>
      <c r="I9" s="31"/>
      <c r="J9" s="31"/>
    </row>
    <row r="10" spans="1:11" x14ac:dyDescent="0.3">
      <c r="A10" s="81" t="s">
        <v>97</v>
      </c>
      <c r="B10" s="81"/>
      <c r="C10" s="81" t="s">
        <v>174</v>
      </c>
      <c r="D10" s="81"/>
      <c r="E10" s="81"/>
      <c r="F10" s="81"/>
      <c r="G10" s="81"/>
      <c r="H10" s="81"/>
      <c r="I10" s="31"/>
      <c r="J10" s="31"/>
    </row>
    <row r="11" spans="1:11" x14ac:dyDescent="0.3">
      <c r="A11" s="81" t="s">
        <v>203</v>
      </c>
      <c r="B11" s="81"/>
      <c r="C11" s="81" t="s">
        <v>261</v>
      </c>
      <c r="D11" s="81"/>
      <c r="E11" s="81"/>
      <c r="F11" s="81"/>
      <c r="G11" s="81"/>
      <c r="H11" s="81"/>
      <c r="I11" s="31"/>
      <c r="J11" s="31"/>
    </row>
    <row r="12" spans="1:11" x14ac:dyDescent="0.3">
      <c r="A12" s="92" t="s">
        <v>101</v>
      </c>
      <c r="B12" s="93"/>
      <c r="C12" s="92" t="s">
        <v>232</v>
      </c>
      <c r="D12" s="94"/>
      <c r="E12" s="94"/>
      <c r="F12" s="94"/>
      <c r="G12" s="94"/>
      <c r="H12" s="93"/>
      <c r="I12" s="31"/>
      <c r="J12" s="31"/>
    </row>
    <row r="13" spans="1:11" x14ac:dyDescent="0.3">
      <c r="A13" s="81" t="s">
        <v>196</v>
      </c>
      <c r="B13" s="81"/>
      <c r="C13" s="84" t="s">
        <v>230</v>
      </c>
      <c r="D13" s="84"/>
      <c r="E13" s="84"/>
      <c r="F13" s="84"/>
      <c r="G13" s="84"/>
      <c r="H13" s="84"/>
      <c r="I13" s="32"/>
      <c r="J13" s="32"/>
    </row>
    <row r="14" spans="1:11" x14ac:dyDescent="0.3">
      <c r="A14" s="81" t="s">
        <v>104</v>
      </c>
      <c r="B14" s="81"/>
      <c r="C14" s="81" t="s">
        <v>105</v>
      </c>
      <c r="D14" s="81"/>
      <c r="E14" s="81"/>
      <c r="F14" s="81"/>
      <c r="G14" s="81"/>
      <c r="H14" s="81"/>
      <c r="I14" s="31"/>
      <c r="J14" s="31"/>
    </row>
    <row r="15" spans="1:11" x14ac:dyDescent="0.3">
      <c r="A15" s="7"/>
    </row>
    <row r="16" spans="1:11" x14ac:dyDescent="0.3">
      <c r="A16" s="39" t="s">
        <v>107</v>
      </c>
    </row>
    <row r="17" spans="1:21" x14ac:dyDescent="0.3">
      <c r="A17" s="35" t="s">
        <v>101</v>
      </c>
      <c r="B17" s="35" t="s">
        <v>311</v>
      </c>
      <c r="C17" s="35" t="s">
        <v>121</v>
      </c>
      <c r="D17" s="85" t="s">
        <v>145</v>
      </c>
      <c r="E17" s="85"/>
    </row>
    <row r="18" spans="1:21" x14ac:dyDescent="0.3">
      <c r="A18" s="34" t="s">
        <v>206</v>
      </c>
      <c r="B18" s="34">
        <v>310</v>
      </c>
      <c r="C18" s="44">
        <v>0.36</v>
      </c>
      <c r="D18" s="86">
        <v>18700</v>
      </c>
      <c r="E18" s="86"/>
    </row>
    <row r="19" spans="1:21" x14ac:dyDescent="0.3">
      <c r="A19" s="34" t="s">
        <v>207</v>
      </c>
      <c r="B19" s="34">
        <v>730</v>
      </c>
      <c r="C19" s="44">
        <v>0.3</v>
      </c>
      <c r="D19" s="86">
        <v>34600</v>
      </c>
      <c r="E19" s="86"/>
    </row>
    <row r="20" spans="1:21" x14ac:dyDescent="0.3">
      <c r="A20" s="34" t="s">
        <v>208</v>
      </c>
      <c r="B20" s="40">
        <v>1660</v>
      </c>
      <c r="C20" s="44">
        <v>0.24</v>
      </c>
      <c r="D20" s="86">
        <v>68400</v>
      </c>
      <c r="E20" s="86"/>
    </row>
    <row r="21" spans="1:21" x14ac:dyDescent="0.3">
      <c r="A21" s="34" t="s">
        <v>209</v>
      </c>
      <c r="B21" s="40">
        <v>3420</v>
      </c>
      <c r="C21" s="44">
        <v>0.19</v>
      </c>
      <c r="D21" s="86">
        <v>117200</v>
      </c>
      <c r="E21" s="86"/>
    </row>
    <row r="22" spans="1:21" x14ac:dyDescent="0.3">
      <c r="A22" s="24"/>
      <c r="B22" s="53"/>
      <c r="C22" s="54"/>
      <c r="D22" s="42"/>
      <c r="E22" s="42"/>
    </row>
    <row r="23" spans="1:21" x14ac:dyDescent="0.3">
      <c r="A23" s="78" t="s">
        <v>304</v>
      </c>
      <c r="B23" s="78"/>
      <c r="C23" s="78"/>
      <c r="D23" s="78"/>
      <c r="E23" s="78"/>
      <c r="F23" s="78"/>
      <c r="G23" s="78"/>
      <c r="H23" s="78"/>
      <c r="I23" s="78"/>
      <c r="J23" s="78"/>
    </row>
    <row r="24" spans="1:21" ht="45" customHeight="1" x14ac:dyDescent="0.3">
      <c r="A24" s="12" t="s">
        <v>25</v>
      </c>
      <c r="B24" s="74"/>
      <c r="C24" s="74"/>
      <c r="D24" s="74"/>
      <c r="E24" s="74"/>
      <c r="F24" s="74"/>
      <c r="G24" s="74"/>
      <c r="H24" s="74"/>
      <c r="I24" s="74"/>
    </row>
    <row r="25" spans="1:21" x14ac:dyDescent="0.3">
      <c r="A25" s="24"/>
      <c r="B25" s="41"/>
      <c r="C25" s="41"/>
      <c r="D25" s="42"/>
      <c r="E25" s="42"/>
    </row>
    <row r="26" spans="1:21" x14ac:dyDescent="0.3">
      <c r="A26" s="38" t="s">
        <v>113</v>
      </c>
    </row>
    <row r="27" spans="1:21" x14ac:dyDescent="0.3">
      <c r="A27" s="1" t="s">
        <v>116</v>
      </c>
      <c r="D27" s="1" t="s">
        <v>117</v>
      </c>
      <c r="L27" t="s">
        <v>109</v>
      </c>
      <c r="Q27" s="50" t="s">
        <v>165</v>
      </c>
      <c r="R27" s="51">
        <v>1.2E-2</v>
      </c>
      <c r="S27" s="51">
        <v>0.01</v>
      </c>
      <c r="T27" s="51">
        <v>8.0000000000000002E-3</v>
      </c>
      <c r="U27" s="51">
        <v>6.0000000000000001E-3</v>
      </c>
    </row>
    <row r="28" spans="1:21" x14ac:dyDescent="0.3">
      <c r="K28" s="26" t="s">
        <v>108</v>
      </c>
      <c r="L28" s="26" t="s">
        <v>210</v>
      </c>
      <c r="M28" s="26" t="s">
        <v>211</v>
      </c>
      <c r="N28" s="26" t="s">
        <v>212</v>
      </c>
      <c r="O28" s="26" t="s">
        <v>213</v>
      </c>
      <c r="P28" s="24"/>
      <c r="Q28" s="26" t="s">
        <v>118</v>
      </c>
      <c r="R28" s="26" t="s">
        <v>210</v>
      </c>
      <c r="S28" s="26" t="s">
        <v>211</v>
      </c>
      <c r="T28" s="26" t="s">
        <v>212</v>
      </c>
      <c r="U28" s="26" t="s">
        <v>213</v>
      </c>
    </row>
    <row r="29" spans="1:21" x14ac:dyDescent="0.3">
      <c r="K29" s="48">
        <v>0</v>
      </c>
      <c r="L29" s="48">
        <v>0</v>
      </c>
      <c r="M29" s="48">
        <v>0</v>
      </c>
      <c r="N29" s="48">
        <v>0</v>
      </c>
      <c r="O29" s="48"/>
      <c r="P29" s="24"/>
      <c r="Q29" s="22">
        <v>0</v>
      </c>
      <c r="R29" s="49">
        <v>1.2E-2</v>
      </c>
      <c r="S29" s="49">
        <v>0.01</v>
      </c>
      <c r="T29" s="49">
        <v>8.0000000000000002E-3</v>
      </c>
      <c r="U29" s="49">
        <v>6.0000000000000001E-3</v>
      </c>
    </row>
    <row r="30" spans="1:21" x14ac:dyDescent="0.3">
      <c r="K30" s="48">
        <v>250</v>
      </c>
      <c r="L30" s="57">
        <v>4.1999999999999997E-3</v>
      </c>
      <c r="M30" s="57">
        <v>8.0000000000000004E-4</v>
      </c>
      <c r="N30" s="57">
        <v>0</v>
      </c>
      <c r="O30" s="48"/>
      <c r="P30" s="24"/>
      <c r="Q30" s="22">
        <v>250</v>
      </c>
      <c r="R30" s="49">
        <v>8.6E-3</v>
      </c>
      <c r="S30" s="49">
        <v>6.1000000000000004E-3</v>
      </c>
      <c r="T30" s="49">
        <v>4.0000000000000001E-3</v>
      </c>
      <c r="U30" s="49">
        <v>2.5999999999999999E-3</v>
      </c>
    </row>
    <row r="31" spans="1:21" x14ac:dyDescent="0.3">
      <c r="K31" s="48">
        <v>500</v>
      </c>
      <c r="L31" s="57">
        <v>1.4800000000000001E-2</v>
      </c>
      <c r="M31" s="57">
        <v>3.3999999999999998E-3</v>
      </c>
      <c r="N31" s="57">
        <v>2.9999999999999997E-4</v>
      </c>
      <c r="O31" s="48">
        <v>0</v>
      </c>
      <c r="P31" s="24"/>
      <c r="Q31" s="22">
        <v>500</v>
      </c>
      <c r="R31" s="49">
        <v>6.1999999999999998E-3</v>
      </c>
      <c r="S31" s="49">
        <v>3.7000000000000002E-3</v>
      </c>
      <c r="T31" s="49">
        <v>1.9E-3</v>
      </c>
      <c r="U31" s="49">
        <v>1.1000000000000001E-3</v>
      </c>
    </row>
    <row r="32" spans="1:21" x14ac:dyDescent="0.3">
      <c r="K32" s="48">
        <v>750</v>
      </c>
      <c r="L32" s="57">
        <v>2.5499999999999998E-2</v>
      </c>
      <c r="M32" s="57">
        <v>8.8999999999999999E-3</v>
      </c>
      <c r="N32" s="57">
        <v>1.4E-3</v>
      </c>
      <c r="O32" s="57">
        <v>1E-4</v>
      </c>
      <c r="P32" s="24"/>
      <c r="Q32" s="22">
        <v>750</v>
      </c>
      <c r="R32" s="49">
        <v>4.4000000000000003E-3</v>
      </c>
      <c r="S32" s="49">
        <v>2.2000000000000001E-3</v>
      </c>
      <c r="T32" s="49">
        <v>8.9999999999999998E-4</v>
      </c>
      <c r="U32" s="49">
        <v>5.0000000000000001E-4</v>
      </c>
    </row>
    <row r="33" spans="1:22" x14ac:dyDescent="0.3">
      <c r="K33" s="48">
        <v>1000</v>
      </c>
      <c r="L33" s="57">
        <v>2.46E-2</v>
      </c>
      <c r="M33" s="57">
        <v>1.6E-2</v>
      </c>
      <c r="N33" s="57">
        <v>4.0000000000000001E-3</v>
      </c>
      <c r="O33" s="57">
        <v>4.0000000000000002E-4</v>
      </c>
      <c r="P33" s="24"/>
      <c r="Q33" s="22">
        <v>1000</v>
      </c>
      <c r="R33" s="49">
        <v>3.0999999999999999E-3</v>
      </c>
      <c r="S33" s="49">
        <v>1.2999999999999999E-3</v>
      </c>
      <c r="T33" s="49">
        <v>4.0000000000000002E-4</v>
      </c>
      <c r="U33" s="49">
        <v>2.0000000000000001E-4</v>
      </c>
    </row>
    <row r="34" spans="1:22" x14ac:dyDescent="0.3">
      <c r="K34" s="48">
        <v>1250</v>
      </c>
      <c r="L34" s="57">
        <v>1.35E-2</v>
      </c>
      <c r="M34" s="57">
        <v>2.1299999999999999E-2</v>
      </c>
      <c r="N34" s="57">
        <v>8.6E-3</v>
      </c>
      <c r="O34" s="57">
        <v>1.1000000000000001E-3</v>
      </c>
      <c r="P34" s="24"/>
      <c r="Q34" s="22"/>
      <c r="R34" s="49"/>
      <c r="S34" s="49"/>
      <c r="T34" s="49"/>
      <c r="U34" s="49"/>
    </row>
    <row r="35" spans="1:22" x14ac:dyDescent="0.3">
      <c r="K35" s="48">
        <v>1500</v>
      </c>
      <c r="L35" s="57">
        <v>4.7000000000000002E-3</v>
      </c>
      <c r="M35" s="57">
        <v>2.18E-2</v>
      </c>
      <c r="N35" s="57">
        <v>1.43E-2</v>
      </c>
      <c r="O35" s="57">
        <v>2.5000000000000001E-3</v>
      </c>
      <c r="P35" s="24"/>
      <c r="Q35" s="28"/>
      <c r="R35" s="33"/>
      <c r="S35" s="33"/>
      <c r="T35" s="33"/>
      <c r="U35" s="33"/>
    </row>
    <row r="36" spans="1:22" x14ac:dyDescent="0.3">
      <c r="K36" s="48">
        <v>1750</v>
      </c>
      <c r="L36" s="57">
        <v>1.4E-3</v>
      </c>
      <c r="M36" s="57">
        <v>1.7600000000000001E-2</v>
      </c>
      <c r="N36" s="57">
        <v>1.9E-2</v>
      </c>
      <c r="O36" s="57">
        <v>4.5999999999999999E-3</v>
      </c>
      <c r="P36" s="24"/>
      <c r="Q36" s="28"/>
      <c r="R36" s="33"/>
      <c r="S36" s="33"/>
      <c r="T36" s="33"/>
      <c r="U36" s="33"/>
      <c r="V36" s="33"/>
    </row>
    <row r="37" spans="1:22" x14ac:dyDescent="0.3">
      <c r="K37" s="48">
        <v>2000</v>
      </c>
      <c r="L37" s="57">
        <v>4.0000000000000002E-4</v>
      </c>
      <c r="M37" s="57">
        <v>1.0999999999999999E-2</v>
      </c>
      <c r="N37" s="57">
        <v>2.12E-2</v>
      </c>
      <c r="O37" s="57">
        <v>7.1999999999999998E-3</v>
      </c>
      <c r="P37" s="24"/>
      <c r="Q37" s="28"/>
      <c r="R37" s="33"/>
      <c r="S37" s="33"/>
      <c r="T37" s="33"/>
      <c r="U37" s="33"/>
      <c r="V37" s="33"/>
    </row>
    <row r="38" spans="1:22" x14ac:dyDescent="0.3">
      <c r="K38" s="48">
        <v>2250</v>
      </c>
      <c r="L38" s="57">
        <v>1E-4</v>
      </c>
      <c r="M38" s="57">
        <v>5.4000000000000003E-3</v>
      </c>
      <c r="N38" s="57">
        <v>2.0400000000000001E-2</v>
      </c>
      <c r="O38" s="57">
        <v>9.5999999999999992E-3</v>
      </c>
      <c r="P38" s="24"/>
      <c r="Q38" s="28"/>
      <c r="R38" s="33"/>
      <c r="S38" s="33"/>
      <c r="T38" s="33"/>
      <c r="U38" s="33"/>
      <c r="V38" s="33"/>
    </row>
    <row r="39" spans="1:22" x14ac:dyDescent="0.3">
      <c r="K39" s="48">
        <v>2500</v>
      </c>
      <c r="L39" s="48">
        <v>0</v>
      </c>
      <c r="M39" s="57">
        <v>2E-3</v>
      </c>
      <c r="N39" s="57">
        <v>1.72E-2</v>
      </c>
      <c r="O39" s="57">
        <v>1.1299999999999999E-2</v>
      </c>
      <c r="P39" s="24"/>
      <c r="Q39" s="28"/>
      <c r="R39" s="33"/>
      <c r="S39" s="33"/>
      <c r="T39" s="33"/>
      <c r="U39" s="33"/>
      <c r="V39" s="33"/>
    </row>
    <row r="40" spans="1:22" x14ac:dyDescent="0.3">
      <c r="K40" s="48">
        <v>2750</v>
      </c>
      <c r="L40" s="48"/>
      <c r="M40" s="57">
        <v>5.9999999999999995E-4</v>
      </c>
      <c r="N40" s="57">
        <v>1.2699999999999999E-2</v>
      </c>
      <c r="O40" s="57">
        <v>1.18E-2</v>
      </c>
      <c r="P40" s="24"/>
      <c r="R40" s="33"/>
      <c r="S40" s="33"/>
      <c r="T40" s="33"/>
      <c r="U40" s="33"/>
      <c r="V40" s="33"/>
    </row>
    <row r="41" spans="1:22" x14ac:dyDescent="0.3">
      <c r="A41" s="78" t="s">
        <v>305</v>
      </c>
      <c r="B41" s="78"/>
      <c r="C41" s="78"/>
      <c r="D41" s="78"/>
      <c r="E41" s="78"/>
      <c r="F41" s="78"/>
      <c r="G41" s="78"/>
      <c r="H41" s="78"/>
      <c r="K41" s="48">
        <v>3000</v>
      </c>
      <c r="L41" s="48"/>
      <c r="M41" s="57">
        <v>1E-4</v>
      </c>
      <c r="N41" s="57">
        <v>8.0000000000000002E-3</v>
      </c>
      <c r="O41" s="57">
        <v>1.09E-2</v>
      </c>
      <c r="P41" s="24"/>
    </row>
    <row r="42" spans="1:22" ht="45" customHeight="1" x14ac:dyDescent="0.3">
      <c r="A42" s="12" t="s">
        <v>25</v>
      </c>
      <c r="B42" s="74"/>
      <c r="C42" s="74"/>
      <c r="D42" s="74"/>
      <c r="E42" s="74"/>
      <c r="F42" s="74"/>
      <c r="G42" s="74"/>
      <c r="H42" s="74"/>
      <c r="I42" s="74"/>
      <c r="K42" s="48">
        <v>3250</v>
      </c>
      <c r="L42" s="48"/>
      <c r="M42" s="48">
        <v>0</v>
      </c>
      <c r="N42" s="57">
        <v>4.1000000000000003E-3</v>
      </c>
      <c r="O42" s="57">
        <v>8.8000000000000005E-3</v>
      </c>
      <c r="P42" s="24"/>
    </row>
    <row r="43" spans="1:22" x14ac:dyDescent="0.3">
      <c r="A43" s="12"/>
      <c r="K43" s="48">
        <v>3500</v>
      </c>
      <c r="L43" s="48"/>
      <c r="M43" s="48"/>
      <c r="N43" s="57">
        <v>1.8E-3</v>
      </c>
      <c r="O43" s="57">
        <v>6.4999999999999997E-3</v>
      </c>
      <c r="P43" s="24"/>
    </row>
    <row r="44" spans="1:22" x14ac:dyDescent="0.3">
      <c r="A44" s="38" t="s">
        <v>274</v>
      </c>
      <c r="K44" s="48">
        <v>3750</v>
      </c>
      <c r="L44" s="48"/>
      <c r="M44" s="48"/>
      <c r="N44" s="57">
        <v>6.9999999999999999E-4</v>
      </c>
      <c r="O44" s="57">
        <v>4.3E-3</v>
      </c>
      <c r="P44" s="24"/>
    </row>
    <row r="45" spans="1:22" x14ac:dyDescent="0.3">
      <c r="A45" s="26" t="s">
        <v>122</v>
      </c>
      <c r="B45" s="26" t="s">
        <v>121</v>
      </c>
      <c r="D45" s="27"/>
      <c r="E45" s="27"/>
      <c r="F45" s="27"/>
      <c r="G45" s="27"/>
      <c r="H45" s="27"/>
      <c r="K45" s="48">
        <v>4000</v>
      </c>
      <c r="L45" s="48"/>
      <c r="M45" s="48"/>
      <c r="N45" s="57">
        <v>2.0000000000000001E-4</v>
      </c>
      <c r="O45" s="57">
        <v>2.3999999999999998E-3</v>
      </c>
      <c r="P45" s="24"/>
    </row>
    <row r="46" spans="1:22" x14ac:dyDescent="0.3">
      <c r="A46" s="34">
        <v>20</v>
      </c>
      <c r="B46" s="45">
        <v>0.41699999999999998</v>
      </c>
      <c r="K46" s="48">
        <v>4250</v>
      </c>
      <c r="L46" s="48"/>
      <c r="M46" s="48"/>
      <c r="N46" s="48">
        <v>1E-4</v>
      </c>
      <c r="O46" s="48">
        <v>1.1999999999999999E-3</v>
      </c>
      <c r="P46" s="24"/>
    </row>
    <row r="47" spans="1:22" x14ac:dyDescent="0.3">
      <c r="A47" s="34">
        <v>30</v>
      </c>
      <c r="B47" s="45">
        <v>0.34200000000000003</v>
      </c>
      <c r="C47" s="55"/>
      <c r="K47" s="48">
        <v>4500</v>
      </c>
      <c r="L47" s="48"/>
      <c r="M47" s="48"/>
      <c r="N47" s="48">
        <v>0</v>
      </c>
      <c r="O47" s="48">
        <v>5.0000000000000001E-4</v>
      </c>
      <c r="P47" s="24"/>
    </row>
    <row r="48" spans="1:22" x14ac:dyDescent="0.3">
      <c r="A48" s="34">
        <v>40</v>
      </c>
      <c r="B48" s="45">
        <v>0.29599999999999999</v>
      </c>
      <c r="C48" s="55"/>
      <c r="K48" s="48">
        <v>4750</v>
      </c>
      <c r="L48" s="48"/>
      <c r="M48" s="48"/>
      <c r="N48" s="48"/>
      <c r="O48" s="48">
        <v>2.0000000000000001E-4</v>
      </c>
      <c r="P48" s="24"/>
    </row>
    <row r="49" spans="1:16" x14ac:dyDescent="0.3">
      <c r="A49" s="34">
        <v>50</v>
      </c>
      <c r="B49" s="45">
        <v>0.23799999999999999</v>
      </c>
      <c r="C49" s="55"/>
      <c r="K49" s="48">
        <v>5000</v>
      </c>
      <c r="L49" s="48"/>
      <c r="M49" s="48"/>
      <c r="N49" s="48"/>
      <c r="O49" s="48">
        <v>1E-4</v>
      </c>
      <c r="P49" s="24"/>
    </row>
    <row r="50" spans="1:16" x14ac:dyDescent="0.3">
      <c r="A50" s="34">
        <v>60</v>
      </c>
      <c r="B50" s="45">
        <v>0.182</v>
      </c>
      <c r="C50" s="55"/>
      <c r="K50" s="48"/>
      <c r="L50" s="48"/>
      <c r="M50" s="48"/>
      <c r="N50" s="48"/>
      <c r="O50" s="48"/>
      <c r="P50" s="24"/>
    </row>
    <row r="51" spans="1:16" x14ac:dyDescent="0.3">
      <c r="K51" s="48"/>
      <c r="L51" s="48"/>
      <c r="M51" s="48"/>
      <c r="N51" s="48"/>
      <c r="O51" s="48"/>
      <c r="P51" s="24"/>
    </row>
    <row r="52" spans="1:16" x14ac:dyDescent="0.3">
      <c r="A52" s="78" t="s">
        <v>306</v>
      </c>
      <c r="B52" s="78"/>
      <c r="C52" s="78"/>
      <c r="D52" s="78"/>
      <c r="E52" s="78"/>
      <c r="F52" s="78"/>
      <c r="G52" s="78"/>
      <c r="H52" s="78"/>
      <c r="I52" s="78"/>
      <c r="J52" s="78"/>
      <c r="K52" s="48"/>
      <c r="L52" s="48"/>
      <c r="M52" s="48"/>
      <c r="N52" s="48"/>
      <c r="O52" s="48"/>
      <c r="P52" s="24"/>
    </row>
    <row r="53" spans="1:16" ht="45" customHeight="1" x14ac:dyDescent="0.3">
      <c r="A53" s="12" t="s">
        <v>25</v>
      </c>
      <c r="B53" s="74"/>
      <c r="C53" s="74"/>
      <c r="D53" s="74"/>
      <c r="E53" s="74"/>
      <c r="F53" s="74"/>
      <c r="G53" s="74"/>
      <c r="H53" s="74"/>
      <c r="I53" s="74"/>
      <c r="K53" s="48"/>
      <c r="L53" s="48"/>
      <c r="M53" s="48"/>
      <c r="N53" s="48"/>
      <c r="O53" s="48"/>
      <c r="P53" s="24"/>
    </row>
    <row r="54" spans="1:16" x14ac:dyDescent="0.3">
      <c r="K54" s="48"/>
      <c r="L54" s="48"/>
      <c r="M54" s="48"/>
      <c r="N54" s="48"/>
      <c r="O54" s="48"/>
      <c r="P54" s="24"/>
    </row>
    <row r="55" spans="1:16" x14ac:dyDescent="0.3">
      <c r="A55" s="38" t="s">
        <v>132</v>
      </c>
      <c r="K55" s="48"/>
      <c r="L55" s="48"/>
      <c r="M55" s="48"/>
      <c r="N55" s="48"/>
      <c r="O55" s="48"/>
      <c r="P55" s="24"/>
    </row>
    <row r="56" spans="1:16" x14ac:dyDescent="0.3">
      <c r="A56" s="98" t="s">
        <v>123</v>
      </c>
      <c r="B56" s="99"/>
      <c r="C56" s="98" t="s">
        <v>133</v>
      </c>
      <c r="D56" s="99"/>
      <c r="E56" s="98" t="s">
        <v>134</v>
      </c>
      <c r="F56" s="100"/>
      <c r="G56" s="100"/>
      <c r="H56" s="99"/>
      <c r="K56" s="48"/>
      <c r="L56" s="48"/>
      <c r="M56" s="48"/>
      <c r="N56" s="48"/>
      <c r="O56" s="48"/>
    </row>
    <row r="57" spans="1:16" x14ac:dyDescent="0.3">
      <c r="A57" s="90" t="s">
        <v>175</v>
      </c>
      <c r="B57" s="90"/>
      <c r="C57" s="95">
        <v>0.94</v>
      </c>
      <c r="D57" s="96"/>
      <c r="E57" s="95">
        <v>0.88</v>
      </c>
      <c r="F57" s="97"/>
      <c r="G57" s="97"/>
      <c r="H57" s="96"/>
      <c r="K57" s="48"/>
      <c r="L57" s="48"/>
      <c r="M57" s="48"/>
      <c r="N57" s="48"/>
      <c r="O57" s="48"/>
    </row>
    <row r="58" spans="1:16" x14ac:dyDescent="0.3">
      <c r="A58" s="90" t="s">
        <v>265</v>
      </c>
      <c r="B58" s="90"/>
      <c r="C58" s="95" t="s">
        <v>219</v>
      </c>
      <c r="D58" s="96"/>
      <c r="E58" s="95" t="s">
        <v>269</v>
      </c>
      <c r="F58" s="97"/>
      <c r="G58" s="97"/>
      <c r="H58" s="96"/>
      <c r="K58" s="48"/>
      <c r="L58" s="48"/>
      <c r="M58" s="48"/>
      <c r="N58" s="48"/>
      <c r="O58" s="48"/>
    </row>
    <row r="59" spans="1:16" x14ac:dyDescent="0.3">
      <c r="A59" s="90" t="s">
        <v>176</v>
      </c>
      <c r="B59" s="90"/>
      <c r="C59" s="95" t="s">
        <v>126</v>
      </c>
      <c r="D59" s="96"/>
      <c r="E59" s="95" t="s">
        <v>270</v>
      </c>
      <c r="F59" s="97"/>
      <c r="G59" s="97"/>
      <c r="H59" s="96"/>
      <c r="K59" s="48"/>
      <c r="L59" s="48"/>
      <c r="M59" s="48"/>
      <c r="N59" s="48"/>
      <c r="O59" s="48"/>
    </row>
    <row r="60" spans="1:16" x14ac:dyDescent="0.3">
      <c r="A60" s="90" t="s">
        <v>266</v>
      </c>
      <c r="B60" s="90"/>
      <c r="C60" s="95">
        <v>0.91</v>
      </c>
      <c r="D60" s="96"/>
      <c r="E60" s="95">
        <v>0.96</v>
      </c>
      <c r="F60" s="97"/>
      <c r="G60" s="97"/>
      <c r="H60" s="96"/>
      <c r="K60" s="48"/>
      <c r="L60" s="48"/>
      <c r="M60" s="48"/>
      <c r="N60" s="48"/>
      <c r="O60" s="48"/>
    </row>
    <row r="61" spans="1:16" x14ac:dyDescent="0.3">
      <c r="A61" s="90" t="s">
        <v>267</v>
      </c>
      <c r="B61" s="90"/>
      <c r="C61" s="95" t="s">
        <v>268</v>
      </c>
      <c r="D61" s="96"/>
      <c r="E61" s="95">
        <v>0.85</v>
      </c>
      <c r="F61" s="97"/>
      <c r="G61" s="97"/>
      <c r="H61" s="96"/>
      <c r="K61" s="7"/>
      <c r="L61" s="7"/>
      <c r="M61" s="7"/>
      <c r="N61" s="7"/>
      <c r="O61" s="7"/>
    </row>
    <row r="62" spans="1:16" ht="15.6" x14ac:dyDescent="0.3">
      <c r="A62" s="23"/>
      <c r="B62" s="23"/>
      <c r="K62" s="7"/>
      <c r="L62" s="7"/>
      <c r="M62" s="7"/>
      <c r="N62" s="7"/>
      <c r="O62" s="7"/>
    </row>
    <row r="63" spans="1:16" x14ac:dyDescent="0.3">
      <c r="A63" s="78" t="s">
        <v>307</v>
      </c>
      <c r="B63" s="78"/>
      <c r="C63" s="78"/>
      <c r="D63" s="78"/>
      <c r="E63" s="78"/>
      <c r="F63" s="78"/>
      <c r="G63" s="78"/>
      <c r="H63" s="78"/>
      <c r="I63" s="78"/>
      <c r="J63" s="78"/>
      <c r="K63" s="78"/>
      <c r="L63" s="7"/>
      <c r="M63" s="7"/>
      <c r="N63" s="7"/>
      <c r="O63" s="7"/>
    </row>
    <row r="64" spans="1:16" ht="45" customHeight="1" x14ac:dyDescent="0.3">
      <c r="A64" s="12" t="s">
        <v>25</v>
      </c>
      <c r="B64" s="74"/>
      <c r="C64" s="74"/>
      <c r="D64" s="74"/>
      <c r="E64" s="74"/>
      <c r="F64" s="74"/>
      <c r="G64" s="74"/>
      <c r="H64" s="74"/>
      <c r="I64" s="74"/>
      <c r="K64" s="7"/>
      <c r="L64" s="7"/>
      <c r="M64" s="7"/>
      <c r="N64" s="7"/>
      <c r="O64" s="7"/>
    </row>
    <row r="66" spans="1:10" x14ac:dyDescent="0.3">
      <c r="A66" s="38" t="s">
        <v>257</v>
      </c>
    </row>
    <row r="67" spans="1:10" x14ac:dyDescent="0.3">
      <c r="A67" s="35" t="s">
        <v>136</v>
      </c>
      <c r="B67" s="35" t="s">
        <v>101</v>
      </c>
      <c r="C67" s="35" t="s">
        <v>137</v>
      </c>
      <c r="D67" s="98" t="s">
        <v>138</v>
      </c>
      <c r="E67" s="99"/>
      <c r="F67" s="98" t="s">
        <v>139</v>
      </c>
      <c r="G67" s="99"/>
      <c r="H67" s="98" t="s">
        <v>156</v>
      </c>
      <c r="I67" s="99"/>
    </row>
    <row r="68" spans="1:10" x14ac:dyDescent="0.3">
      <c r="A68" s="56" t="s">
        <v>253</v>
      </c>
      <c r="B68" s="40">
        <v>16500</v>
      </c>
      <c r="C68" s="37">
        <v>660000</v>
      </c>
      <c r="D68" s="91">
        <v>1500</v>
      </c>
      <c r="E68" s="91"/>
      <c r="F68" s="86">
        <v>610000</v>
      </c>
      <c r="G68" s="86"/>
      <c r="H68" s="86">
        <v>0</v>
      </c>
      <c r="I68" s="86"/>
    </row>
    <row r="69" spans="1:10" x14ac:dyDescent="0.3">
      <c r="A69" s="56" t="s">
        <v>254</v>
      </c>
      <c r="B69" s="40">
        <v>16500</v>
      </c>
      <c r="C69" s="37">
        <v>660000</v>
      </c>
      <c r="D69" s="91">
        <v>1800</v>
      </c>
      <c r="E69" s="91"/>
      <c r="F69" s="86">
        <v>700000</v>
      </c>
      <c r="G69" s="86"/>
      <c r="H69" s="86">
        <v>40000</v>
      </c>
      <c r="I69" s="86"/>
    </row>
    <row r="70" spans="1:10" x14ac:dyDescent="0.3">
      <c r="A70" s="56" t="s">
        <v>255</v>
      </c>
      <c r="B70" s="40">
        <v>16500</v>
      </c>
      <c r="C70" s="37">
        <v>660000</v>
      </c>
      <c r="D70" s="91">
        <v>2200</v>
      </c>
      <c r="E70" s="91"/>
      <c r="F70" s="86">
        <v>800000</v>
      </c>
      <c r="G70" s="86"/>
      <c r="H70" s="86">
        <v>140000</v>
      </c>
      <c r="I70" s="86"/>
    </row>
    <row r="71" spans="1:10" x14ac:dyDescent="0.3">
      <c r="A71" s="56" t="s">
        <v>256</v>
      </c>
      <c r="B71" s="40">
        <v>16500</v>
      </c>
      <c r="C71" s="37">
        <v>660000</v>
      </c>
      <c r="D71" s="91">
        <v>2800</v>
      </c>
      <c r="E71" s="91"/>
      <c r="F71" s="86">
        <v>1050000</v>
      </c>
      <c r="G71" s="86"/>
      <c r="H71" s="86">
        <v>390000</v>
      </c>
      <c r="I71" s="86"/>
    </row>
    <row r="73" spans="1:10" x14ac:dyDescent="0.3">
      <c r="A73" s="78" t="s">
        <v>308</v>
      </c>
      <c r="B73" s="78"/>
      <c r="C73" s="78"/>
      <c r="D73" s="78"/>
      <c r="E73" s="78"/>
      <c r="F73" s="78"/>
      <c r="G73" s="78"/>
      <c r="H73" s="78"/>
      <c r="I73" s="78"/>
      <c r="J73" s="78"/>
    </row>
    <row r="74" spans="1:10" ht="45" customHeight="1" x14ac:dyDescent="0.3">
      <c r="A74" s="12" t="s">
        <v>25</v>
      </c>
      <c r="B74" s="74"/>
      <c r="C74" s="74"/>
      <c r="D74" s="74"/>
      <c r="E74" s="74"/>
      <c r="F74" s="74"/>
      <c r="G74" s="74"/>
      <c r="H74" s="74"/>
      <c r="I74" s="74"/>
    </row>
  </sheetData>
  <mergeCells count="67">
    <mergeCell ref="A8:B8"/>
    <mergeCell ref="C8:H8"/>
    <mergeCell ref="A3:K3"/>
    <mergeCell ref="A6:B6"/>
    <mergeCell ref="C6:H6"/>
    <mergeCell ref="A7:B7"/>
    <mergeCell ref="C7:H7"/>
    <mergeCell ref="A9:B9"/>
    <mergeCell ref="C9:H9"/>
    <mergeCell ref="A10:B10"/>
    <mergeCell ref="C10:H10"/>
    <mergeCell ref="A11:B11"/>
    <mergeCell ref="C11:H11"/>
    <mergeCell ref="A12:B12"/>
    <mergeCell ref="C12:H12"/>
    <mergeCell ref="A13:B13"/>
    <mergeCell ref="C13:H13"/>
    <mergeCell ref="A14:B14"/>
    <mergeCell ref="C14:H14"/>
    <mergeCell ref="A56:B56"/>
    <mergeCell ref="C56:D56"/>
    <mergeCell ref="E56:H56"/>
    <mergeCell ref="D17:E17"/>
    <mergeCell ref="D18:E18"/>
    <mergeCell ref="D19:E19"/>
    <mergeCell ref="D20:E20"/>
    <mergeCell ref="D21:E21"/>
    <mergeCell ref="A23:J23"/>
    <mergeCell ref="B24:I24"/>
    <mergeCell ref="A41:H41"/>
    <mergeCell ref="B42:I42"/>
    <mergeCell ref="A52:J52"/>
    <mergeCell ref="B53:I53"/>
    <mergeCell ref="A57:B57"/>
    <mergeCell ref="C57:D57"/>
    <mergeCell ref="E57:H57"/>
    <mergeCell ref="A58:B58"/>
    <mergeCell ref="C58:D58"/>
    <mergeCell ref="E58:H58"/>
    <mergeCell ref="D67:E67"/>
    <mergeCell ref="F67:G67"/>
    <mergeCell ref="H67:I67"/>
    <mergeCell ref="A59:B59"/>
    <mergeCell ref="C59:D59"/>
    <mergeCell ref="E59:H59"/>
    <mergeCell ref="A60:B60"/>
    <mergeCell ref="C60:D60"/>
    <mergeCell ref="E60:H60"/>
    <mergeCell ref="A61:B61"/>
    <mergeCell ref="C61:D61"/>
    <mergeCell ref="E61:H61"/>
    <mergeCell ref="A63:K63"/>
    <mergeCell ref="B64:I64"/>
    <mergeCell ref="D68:E68"/>
    <mergeCell ref="F68:G68"/>
    <mergeCell ref="H68:I68"/>
    <mergeCell ref="D69:E69"/>
    <mergeCell ref="F69:G69"/>
    <mergeCell ref="H69:I69"/>
    <mergeCell ref="A73:J73"/>
    <mergeCell ref="B74:I74"/>
    <mergeCell ref="D70:E70"/>
    <mergeCell ref="F70:G70"/>
    <mergeCell ref="H70:I70"/>
    <mergeCell ref="D71:E71"/>
    <mergeCell ref="F71:G71"/>
    <mergeCell ref="H71:I7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84EA2-7C86-479E-99D2-E4A68AE97DBD}">
  <sheetPr>
    <tabColor theme="1"/>
  </sheetPr>
  <dimension ref="A1:D11"/>
  <sheetViews>
    <sheetView showGridLines="0" zoomScale="115" zoomScaleNormal="115" workbookViewId="0">
      <selection activeCell="B14" sqref="B14"/>
    </sheetView>
  </sheetViews>
  <sheetFormatPr defaultRowHeight="14.4" x14ac:dyDescent="0.3"/>
  <cols>
    <col min="3" max="3" width="46.88671875" customWidth="1"/>
    <col min="4" max="4" width="71.77734375" bestFit="1" customWidth="1"/>
  </cols>
  <sheetData>
    <row r="1" spans="1:4" ht="18" x14ac:dyDescent="0.3">
      <c r="A1" s="66" t="s">
        <v>348</v>
      </c>
      <c r="B1" t="s">
        <v>278</v>
      </c>
    </row>
    <row r="2" spans="1:4" x14ac:dyDescent="0.3">
      <c r="A2" s="1" t="s">
        <v>66</v>
      </c>
      <c r="B2" s="5" t="s">
        <v>62</v>
      </c>
      <c r="C2" s="1" t="s">
        <v>63</v>
      </c>
      <c r="D2" s="1" t="s">
        <v>64</v>
      </c>
    </row>
    <row r="3" spans="1:4" x14ac:dyDescent="0.3">
      <c r="A3" s="3">
        <v>1</v>
      </c>
      <c r="B3" s="3" t="s">
        <v>65</v>
      </c>
      <c r="C3" t="s">
        <v>58</v>
      </c>
      <c r="D3" t="s">
        <v>57</v>
      </c>
    </row>
    <row r="4" spans="1:4" x14ac:dyDescent="0.3">
      <c r="A4" s="3">
        <v>2</v>
      </c>
      <c r="B4" s="3" t="s">
        <v>65</v>
      </c>
      <c r="C4" t="s">
        <v>59</v>
      </c>
      <c r="D4" t="s">
        <v>57</v>
      </c>
    </row>
    <row r="5" spans="1:4" x14ac:dyDescent="0.3">
      <c r="A5" s="3">
        <v>3</v>
      </c>
      <c r="B5" s="3" t="s">
        <v>65</v>
      </c>
      <c r="C5" t="s">
        <v>60</v>
      </c>
      <c r="D5" t="s">
        <v>57</v>
      </c>
    </row>
    <row r="6" spans="1:4" x14ac:dyDescent="0.3">
      <c r="A6" s="3">
        <v>4</v>
      </c>
      <c r="B6" s="3" t="s">
        <v>65</v>
      </c>
      <c r="C6" t="s">
        <v>61</v>
      </c>
      <c r="D6" t="s">
        <v>57</v>
      </c>
    </row>
    <row r="7" spans="1:4" x14ac:dyDescent="0.3">
      <c r="A7" s="3">
        <v>5</v>
      </c>
      <c r="B7" s="3" t="s">
        <v>245</v>
      </c>
      <c r="C7" t="s">
        <v>246</v>
      </c>
      <c r="D7" t="s">
        <v>247</v>
      </c>
    </row>
    <row r="8" spans="1:4" x14ac:dyDescent="0.3">
      <c r="A8" s="3">
        <v>6</v>
      </c>
      <c r="B8" s="3" t="s">
        <v>245</v>
      </c>
      <c r="C8" t="s">
        <v>248</v>
      </c>
      <c r="D8" t="s">
        <v>247</v>
      </c>
    </row>
    <row r="9" spans="1:4" x14ac:dyDescent="0.3">
      <c r="A9" s="3">
        <v>7</v>
      </c>
      <c r="B9" s="3" t="s">
        <v>245</v>
      </c>
      <c r="C9" t="s">
        <v>249</v>
      </c>
      <c r="D9" t="s">
        <v>247</v>
      </c>
    </row>
    <row r="10" spans="1:4" x14ac:dyDescent="0.3">
      <c r="A10" s="3">
        <v>8</v>
      </c>
      <c r="B10" s="3" t="s">
        <v>245</v>
      </c>
      <c r="C10" t="s">
        <v>250</v>
      </c>
      <c r="D10" t="s">
        <v>247</v>
      </c>
    </row>
    <row r="11" spans="1:4" x14ac:dyDescent="0.3">
      <c r="A11" s="3">
        <v>9</v>
      </c>
      <c r="B11" s="3" t="s">
        <v>245</v>
      </c>
      <c r="C11" t="s">
        <v>251</v>
      </c>
      <c r="D11" t="s">
        <v>247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FE1A6-A681-48FF-A8BB-4C7F89CB107A}">
  <sheetPr>
    <tabColor theme="9" tint="0.39997558519241921"/>
  </sheetPr>
  <dimension ref="A1:V74"/>
  <sheetViews>
    <sheetView showGridLines="0" zoomScale="115" zoomScaleNormal="115" workbookViewId="0">
      <selection activeCell="P37" sqref="P37"/>
    </sheetView>
  </sheetViews>
  <sheetFormatPr defaultRowHeight="14.4" x14ac:dyDescent="0.3"/>
  <cols>
    <col min="1" max="1" width="18.44140625" customWidth="1"/>
    <col min="2" max="2" width="25.6640625" customWidth="1"/>
    <col min="3" max="3" width="21.5546875" customWidth="1"/>
    <col min="11" max="11" width="18" customWidth="1"/>
    <col min="12" max="12" width="11.21875" customWidth="1"/>
    <col min="13" max="13" width="11.5546875" customWidth="1"/>
    <col min="14" max="14" width="10.88671875" customWidth="1"/>
    <col min="15" max="15" width="11.44140625" customWidth="1"/>
    <col min="17" max="17" width="12.109375" customWidth="1"/>
    <col min="18" max="18" width="11.21875" customWidth="1"/>
    <col min="19" max="19" width="11.5546875" customWidth="1"/>
    <col min="20" max="20" width="10.88671875" customWidth="1"/>
    <col min="21" max="21" width="11.44140625" customWidth="1"/>
    <col min="23" max="23" width="12.109375" customWidth="1"/>
  </cols>
  <sheetData>
    <row r="1" spans="1:11" ht="18" x14ac:dyDescent="0.35">
      <c r="A1" s="2" t="s">
        <v>252</v>
      </c>
    </row>
    <row r="2" spans="1:11" x14ac:dyDescent="0.3">
      <c r="A2" s="39" t="s">
        <v>88</v>
      </c>
    </row>
    <row r="3" spans="1:11" ht="126.6" customHeight="1" x14ac:dyDescent="0.3">
      <c r="A3" s="82" t="s">
        <v>264</v>
      </c>
      <c r="B3" s="82"/>
      <c r="C3" s="82"/>
      <c r="D3" s="82"/>
      <c r="E3" s="82"/>
      <c r="F3" s="82"/>
      <c r="G3" s="82"/>
      <c r="H3" s="82"/>
      <c r="I3" s="82"/>
      <c r="J3" s="82"/>
      <c r="K3" s="82"/>
    </row>
    <row r="4" spans="1:11" x14ac:dyDescent="0.3">
      <c r="A4" s="7"/>
    </row>
    <row r="5" spans="1:11" x14ac:dyDescent="0.3">
      <c r="A5" s="39" t="s">
        <v>106</v>
      </c>
    </row>
    <row r="6" spans="1:11" x14ac:dyDescent="0.3">
      <c r="A6" s="83" t="s">
        <v>94</v>
      </c>
      <c r="B6" s="83"/>
      <c r="C6" s="83" t="s">
        <v>95</v>
      </c>
      <c r="D6" s="83"/>
      <c r="E6" s="83"/>
      <c r="F6" s="83"/>
      <c r="G6" s="83"/>
      <c r="H6" s="83"/>
      <c r="I6" s="30"/>
      <c r="J6" s="30"/>
    </row>
    <row r="7" spans="1:11" x14ac:dyDescent="0.3">
      <c r="A7" s="81" t="s">
        <v>102</v>
      </c>
      <c r="B7" s="81"/>
      <c r="C7" s="84" t="s">
        <v>258</v>
      </c>
      <c r="D7" s="84"/>
      <c r="E7" s="84"/>
      <c r="F7" s="84"/>
      <c r="G7" s="84"/>
      <c r="H7" s="84"/>
      <c r="I7" s="30"/>
      <c r="J7" s="30"/>
    </row>
    <row r="8" spans="1:11" x14ac:dyDescent="0.3">
      <c r="A8" s="81" t="s">
        <v>259</v>
      </c>
      <c r="B8" s="81"/>
      <c r="C8" s="81" t="s">
        <v>260</v>
      </c>
      <c r="D8" s="81"/>
      <c r="E8" s="81"/>
      <c r="F8" s="81"/>
      <c r="G8" s="81"/>
      <c r="H8" s="81"/>
      <c r="I8" s="31"/>
      <c r="J8" s="31"/>
    </row>
    <row r="9" spans="1:11" x14ac:dyDescent="0.3">
      <c r="A9" s="81" t="s">
        <v>263</v>
      </c>
      <c r="B9" s="81"/>
      <c r="C9" s="84" t="s">
        <v>262</v>
      </c>
      <c r="D9" s="84"/>
      <c r="E9" s="84"/>
      <c r="F9" s="84"/>
      <c r="G9" s="84"/>
      <c r="H9" s="84"/>
      <c r="I9" s="31"/>
      <c r="J9" s="31"/>
    </row>
    <row r="10" spans="1:11" x14ac:dyDescent="0.3">
      <c r="A10" s="81" t="s">
        <v>97</v>
      </c>
      <c r="B10" s="81"/>
      <c r="C10" s="81" t="s">
        <v>174</v>
      </c>
      <c r="D10" s="81"/>
      <c r="E10" s="81"/>
      <c r="F10" s="81"/>
      <c r="G10" s="81"/>
      <c r="H10" s="81"/>
      <c r="I10" s="31"/>
      <c r="J10" s="31"/>
    </row>
    <row r="11" spans="1:11" x14ac:dyDescent="0.3">
      <c r="A11" s="81" t="s">
        <v>203</v>
      </c>
      <c r="B11" s="81"/>
      <c r="C11" s="81" t="s">
        <v>261</v>
      </c>
      <c r="D11" s="81"/>
      <c r="E11" s="81"/>
      <c r="F11" s="81"/>
      <c r="G11" s="81"/>
      <c r="H11" s="81"/>
      <c r="I11" s="31"/>
      <c r="J11" s="31"/>
    </row>
    <row r="12" spans="1:11" x14ac:dyDescent="0.3">
      <c r="A12" s="92" t="s">
        <v>101</v>
      </c>
      <c r="B12" s="93"/>
      <c r="C12" s="92" t="s">
        <v>232</v>
      </c>
      <c r="D12" s="94"/>
      <c r="E12" s="94"/>
      <c r="F12" s="94"/>
      <c r="G12" s="94"/>
      <c r="H12" s="93"/>
      <c r="I12" s="31"/>
      <c r="J12" s="31"/>
    </row>
    <row r="13" spans="1:11" x14ac:dyDescent="0.3">
      <c r="A13" s="81" t="s">
        <v>196</v>
      </c>
      <c r="B13" s="81"/>
      <c r="C13" s="84" t="s">
        <v>230</v>
      </c>
      <c r="D13" s="84"/>
      <c r="E13" s="84"/>
      <c r="F13" s="84"/>
      <c r="G13" s="84"/>
      <c r="H13" s="84"/>
      <c r="I13" s="32"/>
      <c r="J13" s="32"/>
    </row>
    <row r="14" spans="1:11" x14ac:dyDescent="0.3">
      <c r="A14" s="81" t="s">
        <v>104</v>
      </c>
      <c r="B14" s="81"/>
      <c r="C14" s="81" t="s">
        <v>105</v>
      </c>
      <c r="D14" s="81"/>
      <c r="E14" s="81"/>
      <c r="F14" s="81"/>
      <c r="G14" s="81"/>
      <c r="H14" s="81"/>
      <c r="I14" s="31"/>
      <c r="J14" s="31"/>
    </row>
    <row r="15" spans="1:11" x14ac:dyDescent="0.3">
      <c r="A15" s="7"/>
    </row>
    <row r="16" spans="1:11" x14ac:dyDescent="0.3">
      <c r="A16" s="39" t="s">
        <v>107</v>
      </c>
    </row>
    <row r="17" spans="1:21" x14ac:dyDescent="0.3">
      <c r="A17" s="35" t="s">
        <v>101</v>
      </c>
      <c r="B17" s="35" t="s">
        <v>311</v>
      </c>
      <c r="C17" s="35" t="s">
        <v>121</v>
      </c>
      <c r="D17" s="85" t="s">
        <v>145</v>
      </c>
      <c r="E17" s="85"/>
    </row>
    <row r="18" spans="1:21" x14ac:dyDescent="0.3">
      <c r="A18" s="34" t="s">
        <v>206</v>
      </c>
      <c r="B18" s="34">
        <v>310</v>
      </c>
      <c r="C18" s="44">
        <v>0.36</v>
      </c>
      <c r="D18" s="86">
        <v>18700</v>
      </c>
      <c r="E18" s="86"/>
    </row>
    <row r="19" spans="1:21" x14ac:dyDescent="0.3">
      <c r="A19" s="34" t="s">
        <v>207</v>
      </c>
      <c r="B19" s="34">
        <v>730</v>
      </c>
      <c r="C19" s="44">
        <v>0.3</v>
      </c>
      <c r="D19" s="86">
        <v>34600</v>
      </c>
      <c r="E19" s="86"/>
    </row>
    <row r="20" spans="1:21" x14ac:dyDescent="0.3">
      <c r="A20" s="34" t="s">
        <v>208</v>
      </c>
      <c r="B20" s="40">
        <v>1660</v>
      </c>
      <c r="C20" s="44">
        <v>0.24</v>
      </c>
      <c r="D20" s="86">
        <v>68400</v>
      </c>
      <c r="E20" s="86"/>
    </row>
    <row r="21" spans="1:21" x14ac:dyDescent="0.3">
      <c r="A21" s="34" t="s">
        <v>209</v>
      </c>
      <c r="B21" s="40">
        <v>3420</v>
      </c>
      <c r="C21" s="44">
        <v>0.19</v>
      </c>
      <c r="D21" s="86">
        <v>117200</v>
      </c>
      <c r="E21" s="86"/>
    </row>
    <row r="22" spans="1:21" x14ac:dyDescent="0.3">
      <c r="A22" s="24"/>
      <c r="B22" s="53"/>
      <c r="C22" s="54"/>
      <c r="D22" s="42"/>
      <c r="E22" s="42"/>
    </row>
    <row r="23" spans="1:21" x14ac:dyDescent="0.3">
      <c r="A23" s="78" t="s">
        <v>304</v>
      </c>
      <c r="B23" s="78"/>
      <c r="C23" s="78"/>
      <c r="D23" s="78"/>
      <c r="E23" s="78"/>
      <c r="F23" s="78"/>
      <c r="G23" s="78"/>
      <c r="H23" s="78"/>
      <c r="I23" s="78"/>
      <c r="J23" s="78"/>
    </row>
    <row r="24" spans="1:21" ht="45" customHeight="1" x14ac:dyDescent="0.3">
      <c r="A24" s="12" t="s">
        <v>25</v>
      </c>
      <c r="B24" s="74" t="s">
        <v>275</v>
      </c>
      <c r="C24" s="74"/>
      <c r="D24" s="74"/>
      <c r="E24" s="74"/>
      <c r="F24" s="74"/>
      <c r="G24" s="74"/>
      <c r="H24" s="74"/>
      <c r="I24" s="74"/>
      <c r="J24" s="43" t="s">
        <v>314</v>
      </c>
    </row>
    <row r="25" spans="1:21" x14ac:dyDescent="0.3">
      <c r="A25" s="24"/>
      <c r="B25" s="41"/>
      <c r="C25" s="41"/>
      <c r="D25" s="42"/>
      <c r="E25" s="42"/>
    </row>
    <row r="26" spans="1:21" x14ac:dyDescent="0.3">
      <c r="A26" s="38" t="s">
        <v>113</v>
      </c>
    </row>
    <row r="27" spans="1:21" x14ac:dyDescent="0.3">
      <c r="A27" s="1" t="s">
        <v>116</v>
      </c>
      <c r="D27" s="1" t="s">
        <v>117</v>
      </c>
      <c r="L27" t="s">
        <v>109</v>
      </c>
      <c r="Q27" s="50" t="s">
        <v>165</v>
      </c>
      <c r="R27" s="51">
        <v>1.2E-2</v>
      </c>
      <c r="S27" s="51">
        <v>0.01</v>
      </c>
      <c r="T27" s="51">
        <v>8.0000000000000002E-3</v>
      </c>
      <c r="U27" s="51">
        <v>6.0000000000000001E-3</v>
      </c>
    </row>
    <row r="28" spans="1:21" x14ac:dyDescent="0.3">
      <c r="K28" s="26" t="s">
        <v>108</v>
      </c>
      <c r="L28" s="26" t="s">
        <v>210</v>
      </c>
      <c r="M28" s="26" t="s">
        <v>211</v>
      </c>
      <c r="N28" s="26" t="s">
        <v>212</v>
      </c>
      <c r="O28" s="26" t="s">
        <v>213</v>
      </c>
      <c r="P28" s="24"/>
      <c r="Q28" s="26" t="s">
        <v>118</v>
      </c>
      <c r="R28" s="26" t="s">
        <v>210</v>
      </c>
      <c r="S28" s="26" t="s">
        <v>211</v>
      </c>
      <c r="T28" s="26" t="s">
        <v>212</v>
      </c>
      <c r="U28" s="26" t="s">
        <v>213</v>
      </c>
    </row>
    <row r="29" spans="1:21" x14ac:dyDescent="0.3">
      <c r="K29" s="48">
        <v>0</v>
      </c>
      <c r="L29" s="48">
        <v>0</v>
      </c>
      <c r="M29" s="48">
        <v>0</v>
      </c>
      <c r="N29" s="48">
        <v>0</v>
      </c>
      <c r="O29" s="48"/>
      <c r="P29" s="24"/>
      <c r="Q29" s="22">
        <v>0</v>
      </c>
      <c r="R29" s="49">
        <v>1.2E-2</v>
      </c>
      <c r="S29" s="49">
        <v>0.01</v>
      </c>
      <c r="T29" s="49">
        <v>8.0000000000000002E-3</v>
      </c>
      <c r="U29" s="49">
        <v>6.0000000000000001E-3</v>
      </c>
    </row>
    <row r="30" spans="1:21" x14ac:dyDescent="0.3">
      <c r="K30" s="48">
        <v>250</v>
      </c>
      <c r="L30" s="57">
        <v>4.1999999999999997E-3</v>
      </c>
      <c r="M30" s="57">
        <v>8.0000000000000004E-4</v>
      </c>
      <c r="N30" s="57">
        <v>0</v>
      </c>
      <c r="O30" s="48"/>
      <c r="P30" s="24"/>
      <c r="Q30" s="22">
        <v>250</v>
      </c>
      <c r="R30" s="49">
        <v>8.6E-3</v>
      </c>
      <c r="S30" s="49">
        <v>6.1000000000000004E-3</v>
      </c>
      <c r="T30" s="49">
        <v>4.0000000000000001E-3</v>
      </c>
      <c r="U30" s="49">
        <v>2.5999999999999999E-3</v>
      </c>
    </row>
    <row r="31" spans="1:21" x14ac:dyDescent="0.3">
      <c r="K31" s="48">
        <v>500</v>
      </c>
      <c r="L31" s="57">
        <v>1.4800000000000001E-2</v>
      </c>
      <c r="M31" s="57">
        <v>3.3999999999999998E-3</v>
      </c>
      <c r="N31" s="57">
        <v>2.9999999999999997E-4</v>
      </c>
      <c r="O31" s="48">
        <v>0</v>
      </c>
      <c r="P31" s="24"/>
      <c r="Q31" s="22">
        <v>500</v>
      </c>
      <c r="R31" s="49">
        <v>6.1999999999999998E-3</v>
      </c>
      <c r="S31" s="49">
        <v>3.7000000000000002E-3</v>
      </c>
      <c r="T31" s="49">
        <v>1.9E-3</v>
      </c>
      <c r="U31" s="49">
        <v>1.1000000000000001E-3</v>
      </c>
    </row>
    <row r="32" spans="1:21" x14ac:dyDescent="0.3">
      <c r="K32" s="48">
        <v>750</v>
      </c>
      <c r="L32" s="57">
        <v>2.5499999999999998E-2</v>
      </c>
      <c r="M32" s="57">
        <v>8.8999999999999999E-3</v>
      </c>
      <c r="N32" s="57">
        <v>1.4E-3</v>
      </c>
      <c r="O32" s="57">
        <v>1E-4</v>
      </c>
      <c r="P32" s="24"/>
      <c r="Q32" s="22">
        <v>750</v>
      </c>
      <c r="R32" s="49">
        <v>4.4000000000000003E-3</v>
      </c>
      <c r="S32" s="49">
        <v>2.2000000000000001E-3</v>
      </c>
      <c r="T32" s="49">
        <v>8.9999999999999998E-4</v>
      </c>
      <c r="U32" s="49">
        <v>5.0000000000000001E-4</v>
      </c>
    </row>
    <row r="33" spans="1:22" x14ac:dyDescent="0.3">
      <c r="K33" s="48">
        <v>1000</v>
      </c>
      <c r="L33" s="57">
        <v>2.46E-2</v>
      </c>
      <c r="M33" s="57">
        <v>1.6E-2</v>
      </c>
      <c r="N33" s="57">
        <v>4.0000000000000001E-3</v>
      </c>
      <c r="O33" s="57">
        <v>4.0000000000000002E-4</v>
      </c>
      <c r="P33" s="24"/>
      <c r="Q33" s="22">
        <v>1000</v>
      </c>
      <c r="R33" s="49">
        <v>3.0999999999999999E-3</v>
      </c>
      <c r="S33" s="49">
        <v>1.2999999999999999E-3</v>
      </c>
      <c r="T33" s="49">
        <v>4.0000000000000002E-4</v>
      </c>
      <c r="U33" s="49">
        <v>2.0000000000000001E-4</v>
      </c>
    </row>
    <row r="34" spans="1:22" x14ac:dyDescent="0.3">
      <c r="K34" s="48">
        <v>1250</v>
      </c>
      <c r="L34" s="57">
        <v>1.35E-2</v>
      </c>
      <c r="M34" s="57">
        <v>2.1299999999999999E-2</v>
      </c>
      <c r="N34" s="57">
        <v>8.6E-3</v>
      </c>
      <c r="O34" s="57">
        <v>1.1000000000000001E-3</v>
      </c>
      <c r="P34" s="24"/>
      <c r="Q34" s="22"/>
      <c r="R34" s="49"/>
      <c r="S34" s="49"/>
      <c r="T34" s="49"/>
      <c r="U34" s="49"/>
    </row>
    <row r="35" spans="1:22" x14ac:dyDescent="0.3">
      <c r="K35" s="48">
        <v>1500</v>
      </c>
      <c r="L35" s="57">
        <v>4.7000000000000002E-3</v>
      </c>
      <c r="M35" s="57">
        <v>2.18E-2</v>
      </c>
      <c r="N35" s="57">
        <v>1.43E-2</v>
      </c>
      <c r="O35" s="57">
        <v>2.5000000000000001E-3</v>
      </c>
      <c r="P35" s="24"/>
      <c r="Q35" s="28"/>
      <c r="R35" s="33"/>
      <c r="S35" s="33"/>
      <c r="T35" s="33"/>
      <c r="U35" s="33"/>
    </row>
    <row r="36" spans="1:22" x14ac:dyDescent="0.3">
      <c r="K36" s="48">
        <v>1750</v>
      </c>
      <c r="L36" s="57">
        <v>1.4E-3</v>
      </c>
      <c r="M36" s="57">
        <v>1.7600000000000001E-2</v>
      </c>
      <c r="N36" s="57">
        <v>1.9E-2</v>
      </c>
      <c r="O36" s="57">
        <v>4.5999999999999999E-3</v>
      </c>
      <c r="P36" s="24"/>
      <c r="Q36" s="28"/>
      <c r="R36" s="33"/>
      <c r="S36" s="33"/>
      <c r="T36" s="33"/>
      <c r="U36" s="33"/>
      <c r="V36" s="33"/>
    </row>
    <row r="37" spans="1:22" x14ac:dyDescent="0.3">
      <c r="K37" s="48">
        <v>2000</v>
      </c>
      <c r="L37" s="57">
        <v>4.0000000000000002E-4</v>
      </c>
      <c r="M37" s="57">
        <v>1.0999999999999999E-2</v>
      </c>
      <c r="N37" s="57">
        <v>2.12E-2</v>
      </c>
      <c r="O37" s="57">
        <v>7.1999999999999998E-3</v>
      </c>
      <c r="P37" s="24"/>
      <c r="Q37" s="28"/>
      <c r="R37" s="33"/>
      <c r="S37" s="33"/>
      <c r="T37" s="33"/>
      <c r="U37" s="33"/>
      <c r="V37" s="33"/>
    </row>
    <row r="38" spans="1:22" x14ac:dyDescent="0.3">
      <c r="K38" s="48">
        <v>2250</v>
      </c>
      <c r="L38" s="57">
        <v>1E-4</v>
      </c>
      <c r="M38" s="57">
        <v>5.4000000000000003E-3</v>
      </c>
      <c r="N38" s="57">
        <v>2.0400000000000001E-2</v>
      </c>
      <c r="O38" s="57">
        <v>9.5999999999999992E-3</v>
      </c>
      <c r="P38" s="24"/>
      <c r="Q38" s="28"/>
      <c r="R38" s="33"/>
      <c r="S38" s="33"/>
      <c r="T38" s="33"/>
      <c r="U38" s="33"/>
      <c r="V38" s="33"/>
    </row>
    <row r="39" spans="1:22" x14ac:dyDescent="0.3">
      <c r="K39" s="48">
        <v>2500</v>
      </c>
      <c r="L39" s="48">
        <v>0</v>
      </c>
      <c r="M39" s="57">
        <v>2E-3</v>
      </c>
      <c r="N39" s="57">
        <v>1.72E-2</v>
      </c>
      <c r="O39" s="57">
        <v>1.1299999999999999E-2</v>
      </c>
      <c r="P39" s="24"/>
      <c r="Q39" s="28"/>
      <c r="R39" s="33"/>
      <c r="S39" s="33"/>
      <c r="T39" s="33"/>
      <c r="U39" s="33"/>
      <c r="V39" s="33"/>
    </row>
    <row r="40" spans="1:22" x14ac:dyDescent="0.3">
      <c r="K40" s="48">
        <v>2750</v>
      </c>
      <c r="L40" s="48"/>
      <c r="M40" s="57">
        <v>5.9999999999999995E-4</v>
      </c>
      <c r="N40" s="57">
        <v>1.2699999999999999E-2</v>
      </c>
      <c r="O40" s="57">
        <v>1.18E-2</v>
      </c>
      <c r="P40" s="24"/>
      <c r="R40" s="33"/>
      <c r="S40" s="33"/>
      <c r="T40" s="33"/>
      <c r="U40" s="33"/>
      <c r="V40" s="33"/>
    </row>
    <row r="41" spans="1:22" x14ac:dyDescent="0.3">
      <c r="A41" s="78" t="s">
        <v>305</v>
      </c>
      <c r="B41" s="78"/>
      <c r="C41" s="78"/>
      <c r="D41" s="78"/>
      <c r="E41" s="78"/>
      <c r="F41" s="78"/>
      <c r="G41" s="78"/>
      <c r="H41" s="78"/>
      <c r="K41" s="48">
        <v>3000</v>
      </c>
      <c r="L41" s="48"/>
      <c r="M41" s="57">
        <v>1E-4</v>
      </c>
      <c r="N41" s="57">
        <v>8.0000000000000002E-3</v>
      </c>
      <c r="O41" s="57">
        <v>1.09E-2</v>
      </c>
      <c r="P41" s="24"/>
    </row>
    <row r="42" spans="1:22" ht="45" customHeight="1" x14ac:dyDescent="0.3">
      <c r="A42" s="12" t="s">
        <v>25</v>
      </c>
      <c r="B42" s="74" t="s">
        <v>276</v>
      </c>
      <c r="C42" s="74"/>
      <c r="D42" s="74"/>
      <c r="E42" s="74"/>
      <c r="F42" s="74"/>
      <c r="G42" s="74"/>
      <c r="H42" s="74"/>
      <c r="I42" s="74"/>
      <c r="K42" s="48">
        <v>3250</v>
      </c>
      <c r="L42" s="48"/>
      <c r="M42" s="48">
        <v>0</v>
      </c>
      <c r="N42" s="57">
        <v>4.1000000000000003E-3</v>
      </c>
      <c r="O42" s="57">
        <v>8.8000000000000005E-3</v>
      </c>
      <c r="P42" s="24"/>
    </row>
    <row r="43" spans="1:22" x14ac:dyDescent="0.3">
      <c r="A43" s="12"/>
      <c r="K43" s="48">
        <v>3500</v>
      </c>
      <c r="L43" s="48"/>
      <c r="M43" s="48"/>
      <c r="N43" s="57">
        <v>1.8E-3</v>
      </c>
      <c r="O43" s="57">
        <v>6.4999999999999997E-3</v>
      </c>
      <c r="P43" s="24"/>
    </row>
    <row r="44" spans="1:22" x14ac:dyDescent="0.3">
      <c r="A44" s="38" t="s">
        <v>274</v>
      </c>
      <c r="K44" s="48">
        <v>3750</v>
      </c>
      <c r="L44" s="48"/>
      <c r="M44" s="48"/>
      <c r="N44" s="57">
        <v>6.9999999999999999E-4</v>
      </c>
      <c r="O44" s="57">
        <v>4.3E-3</v>
      </c>
      <c r="P44" s="24"/>
    </row>
    <row r="45" spans="1:22" x14ac:dyDescent="0.3">
      <c r="A45" s="26" t="s">
        <v>122</v>
      </c>
      <c r="B45" s="26" t="s">
        <v>121</v>
      </c>
      <c r="D45" s="27"/>
      <c r="E45" s="27"/>
      <c r="F45" s="27"/>
      <c r="G45" s="27"/>
      <c r="H45" s="27"/>
      <c r="K45" s="48">
        <v>4000</v>
      </c>
      <c r="L45" s="48"/>
      <c r="M45" s="48"/>
      <c r="N45" s="57">
        <v>2.0000000000000001E-4</v>
      </c>
      <c r="O45" s="57">
        <v>2.3999999999999998E-3</v>
      </c>
      <c r="P45" s="24"/>
    </row>
    <row r="46" spans="1:22" x14ac:dyDescent="0.3">
      <c r="A46" s="34">
        <v>20</v>
      </c>
      <c r="B46" s="45">
        <v>0.41699999999999998</v>
      </c>
      <c r="K46" s="48">
        <v>4250</v>
      </c>
      <c r="L46" s="48"/>
      <c r="M46" s="48"/>
      <c r="N46" s="48">
        <v>1E-4</v>
      </c>
      <c r="O46" s="48">
        <v>1.1999999999999999E-3</v>
      </c>
      <c r="P46" s="24"/>
    </row>
    <row r="47" spans="1:22" x14ac:dyDescent="0.3">
      <c r="A47" s="34">
        <v>30</v>
      </c>
      <c r="B47" s="45">
        <v>0.34200000000000003</v>
      </c>
      <c r="C47" s="55"/>
      <c r="K47" s="48">
        <v>4500</v>
      </c>
      <c r="L47" s="48"/>
      <c r="M47" s="48"/>
      <c r="N47" s="48">
        <v>0</v>
      </c>
      <c r="O47" s="48">
        <v>5.0000000000000001E-4</v>
      </c>
      <c r="P47" s="24"/>
    </row>
    <row r="48" spans="1:22" x14ac:dyDescent="0.3">
      <c r="A48" s="34">
        <v>40</v>
      </c>
      <c r="B48" s="45">
        <v>0.29599999999999999</v>
      </c>
      <c r="C48" s="55"/>
      <c r="K48" s="48">
        <v>4750</v>
      </c>
      <c r="L48" s="48"/>
      <c r="M48" s="48"/>
      <c r="N48" s="48"/>
      <c r="O48" s="48">
        <v>2.0000000000000001E-4</v>
      </c>
      <c r="P48" s="24"/>
    </row>
    <row r="49" spans="1:16" x14ac:dyDescent="0.3">
      <c r="A49" s="34">
        <v>50</v>
      </c>
      <c r="B49" s="45">
        <v>0.23799999999999999</v>
      </c>
      <c r="C49" s="55"/>
      <c r="K49" s="48">
        <v>5000</v>
      </c>
      <c r="L49" s="48"/>
      <c r="M49" s="48"/>
      <c r="N49" s="48"/>
      <c r="O49" s="48">
        <v>1E-4</v>
      </c>
      <c r="P49" s="24"/>
    </row>
    <row r="50" spans="1:16" x14ac:dyDescent="0.3">
      <c r="A50" s="34">
        <v>60</v>
      </c>
      <c r="B50" s="45">
        <v>0.182</v>
      </c>
      <c r="C50" s="55"/>
      <c r="K50" s="48"/>
      <c r="L50" s="48"/>
      <c r="M50" s="48"/>
      <c r="N50" s="48"/>
      <c r="O50" s="48"/>
      <c r="P50" s="24"/>
    </row>
    <row r="51" spans="1:16" x14ac:dyDescent="0.3">
      <c r="K51" s="48"/>
      <c r="L51" s="48"/>
      <c r="M51" s="48"/>
      <c r="N51" s="48"/>
      <c r="O51" s="48"/>
      <c r="P51" s="24"/>
    </row>
    <row r="52" spans="1:16" x14ac:dyDescent="0.3">
      <c r="A52" s="78" t="s">
        <v>306</v>
      </c>
      <c r="B52" s="78"/>
      <c r="C52" s="78"/>
      <c r="D52" s="78"/>
      <c r="E52" s="78"/>
      <c r="F52" s="78"/>
      <c r="G52" s="78"/>
      <c r="H52" s="78"/>
      <c r="I52" s="78"/>
      <c r="J52" s="78"/>
      <c r="K52" s="48"/>
      <c r="L52" s="48"/>
      <c r="M52" s="48"/>
      <c r="N52" s="48"/>
      <c r="O52" s="48"/>
      <c r="P52" s="24"/>
    </row>
    <row r="53" spans="1:16" ht="45" customHeight="1" x14ac:dyDescent="0.3">
      <c r="A53" s="12" t="s">
        <v>25</v>
      </c>
      <c r="B53" s="74" t="s">
        <v>273</v>
      </c>
      <c r="C53" s="74"/>
      <c r="D53" s="74"/>
      <c r="E53" s="74"/>
      <c r="F53" s="74"/>
      <c r="G53" s="74"/>
      <c r="H53" s="74"/>
      <c r="I53" s="74"/>
      <c r="K53" s="48"/>
      <c r="L53" s="48"/>
      <c r="M53" s="48"/>
      <c r="N53" s="48"/>
      <c r="O53" s="48"/>
      <c r="P53" s="24"/>
    </row>
    <row r="54" spans="1:16" x14ac:dyDescent="0.3">
      <c r="K54" s="48"/>
      <c r="L54" s="48"/>
      <c r="M54" s="48"/>
      <c r="N54" s="48"/>
      <c r="O54" s="48"/>
      <c r="P54" s="24"/>
    </row>
    <row r="55" spans="1:16" x14ac:dyDescent="0.3">
      <c r="A55" s="38" t="s">
        <v>132</v>
      </c>
      <c r="K55" s="48"/>
      <c r="L55" s="48"/>
      <c r="M55" s="48"/>
      <c r="N55" s="48"/>
      <c r="O55" s="48"/>
      <c r="P55" s="24"/>
    </row>
    <row r="56" spans="1:16" x14ac:dyDescent="0.3">
      <c r="A56" s="98" t="s">
        <v>123</v>
      </c>
      <c r="B56" s="99"/>
      <c r="C56" s="98" t="s">
        <v>133</v>
      </c>
      <c r="D56" s="99"/>
      <c r="E56" s="98" t="s">
        <v>134</v>
      </c>
      <c r="F56" s="100"/>
      <c r="G56" s="100"/>
      <c r="H56" s="99"/>
      <c r="K56" s="48"/>
      <c r="L56" s="48"/>
      <c r="M56" s="48"/>
      <c r="N56" s="48"/>
      <c r="O56" s="48"/>
    </row>
    <row r="57" spans="1:16" x14ac:dyDescent="0.3">
      <c r="A57" s="90" t="s">
        <v>175</v>
      </c>
      <c r="B57" s="90"/>
      <c r="C57" s="95">
        <v>0.94</v>
      </c>
      <c r="D57" s="96"/>
      <c r="E57" s="95">
        <v>0.88</v>
      </c>
      <c r="F57" s="97"/>
      <c r="G57" s="97"/>
      <c r="H57" s="96"/>
      <c r="K57" s="48"/>
      <c r="L57" s="48"/>
      <c r="M57" s="48"/>
      <c r="N57" s="48"/>
      <c r="O57" s="48"/>
    </row>
    <row r="58" spans="1:16" x14ac:dyDescent="0.3">
      <c r="A58" s="90" t="s">
        <v>265</v>
      </c>
      <c r="B58" s="90"/>
      <c r="C58" s="95" t="s">
        <v>219</v>
      </c>
      <c r="D58" s="96"/>
      <c r="E58" s="95" t="s">
        <v>269</v>
      </c>
      <c r="F58" s="97"/>
      <c r="G58" s="97"/>
      <c r="H58" s="96"/>
      <c r="K58" s="48"/>
      <c r="L58" s="48"/>
      <c r="M58" s="48"/>
      <c r="N58" s="48"/>
      <c r="O58" s="48"/>
    </row>
    <row r="59" spans="1:16" x14ac:dyDescent="0.3">
      <c r="A59" s="90" t="s">
        <v>176</v>
      </c>
      <c r="B59" s="90"/>
      <c r="C59" s="95" t="s">
        <v>126</v>
      </c>
      <c r="D59" s="96"/>
      <c r="E59" s="95" t="s">
        <v>270</v>
      </c>
      <c r="F59" s="97"/>
      <c r="G59" s="97"/>
      <c r="H59" s="96"/>
      <c r="K59" s="48"/>
      <c r="L59" s="48"/>
      <c r="M59" s="48"/>
      <c r="N59" s="48"/>
      <c r="O59" s="48"/>
    </row>
    <row r="60" spans="1:16" x14ac:dyDescent="0.3">
      <c r="A60" s="90" t="s">
        <v>266</v>
      </c>
      <c r="B60" s="90"/>
      <c r="C60" s="95">
        <v>0.91</v>
      </c>
      <c r="D60" s="96"/>
      <c r="E60" s="95">
        <v>0.96</v>
      </c>
      <c r="F60" s="97"/>
      <c r="G60" s="97"/>
      <c r="H60" s="96"/>
      <c r="K60" s="48"/>
      <c r="L60" s="48"/>
      <c r="M60" s="48"/>
      <c r="N60" s="48"/>
      <c r="O60" s="48"/>
    </row>
    <row r="61" spans="1:16" x14ac:dyDescent="0.3">
      <c r="A61" s="90" t="s">
        <v>267</v>
      </c>
      <c r="B61" s="90"/>
      <c r="C61" s="95" t="s">
        <v>268</v>
      </c>
      <c r="D61" s="96"/>
      <c r="E61" s="95">
        <v>0.85</v>
      </c>
      <c r="F61" s="97"/>
      <c r="G61" s="97"/>
      <c r="H61" s="96"/>
      <c r="K61" s="7"/>
      <c r="L61" s="7"/>
      <c r="M61" s="7"/>
      <c r="N61" s="7"/>
      <c r="O61" s="7"/>
    </row>
    <row r="62" spans="1:16" ht="15.6" x14ac:dyDescent="0.3">
      <c r="A62" s="23"/>
      <c r="B62" s="23"/>
      <c r="K62" s="7"/>
      <c r="L62" s="7"/>
      <c r="M62" s="7"/>
      <c r="N62" s="7"/>
      <c r="O62" s="7"/>
    </row>
    <row r="63" spans="1:16" x14ac:dyDescent="0.3">
      <c r="A63" s="78" t="s">
        <v>307</v>
      </c>
      <c r="B63" s="78"/>
      <c r="C63" s="78"/>
      <c r="D63" s="78"/>
      <c r="E63" s="78"/>
      <c r="F63" s="78"/>
      <c r="G63" s="78"/>
      <c r="H63" s="78"/>
      <c r="I63" s="78"/>
      <c r="J63" s="78"/>
      <c r="K63" s="78"/>
      <c r="L63" s="7"/>
      <c r="M63" s="7"/>
      <c r="N63" s="7"/>
      <c r="O63" s="7"/>
    </row>
    <row r="64" spans="1:16" ht="45" customHeight="1" x14ac:dyDescent="0.3">
      <c r="A64" s="12" t="s">
        <v>25</v>
      </c>
      <c r="B64" s="74" t="s">
        <v>272</v>
      </c>
      <c r="C64" s="74"/>
      <c r="D64" s="74"/>
      <c r="E64" s="74"/>
      <c r="F64" s="74"/>
      <c r="G64" s="74"/>
      <c r="H64" s="74"/>
      <c r="I64" s="74"/>
      <c r="K64" s="7"/>
      <c r="L64" s="7"/>
      <c r="M64" s="7"/>
      <c r="N64" s="7"/>
      <c r="O64" s="7"/>
    </row>
    <row r="66" spans="1:10" x14ac:dyDescent="0.3">
      <c r="A66" s="38" t="s">
        <v>257</v>
      </c>
    </row>
    <row r="67" spans="1:10" ht="14.4" customHeight="1" x14ac:dyDescent="0.3">
      <c r="A67" s="35" t="s">
        <v>136</v>
      </c>
      <c r="B67" s="35" t="s">
        <v>101</v>
      </c>
      <c r="C67" s="35" t="s">
        <v>137</v>
      </c>
      <c r="D67" s="98" t="s">
        <v>138</v>
      </c>
      <c r="E67" s="99"/>
      <c r="F67" s="98" t="s">
        <v>139</v>
      </c>
      <c r="G67" s="99"/>
      <c r="H67" s="98" t="s">
        <v>156</v>
      </c>
      <c r="I67" s="99"/>
    </row>
    <row r="68" spans="1:10" x14ac:dyDescent="0.3">
      <c r="A68" s="56" t="s">
        <v>253</v>
      </c>
      <c r="B68" s="40">
        <v>16500</v>
      </c>
      <c r="C68" s="37">
        <v>660000</v>
      </c>
      <c r="D68" s="91">
        <v>1500</v>
      </c>
      <c r="E68" s="91"/>
      <c r="F68" s="86">
        <v>610000</v>
      </c>
      <c r="G68" s="86"/>
      <c r="H68" s="86">
        <v>0</v>
      </c>
      <c r="I68" s="86"/>
    </row>
    <row r="69" spans="1:10" x14ac:dyDescent="0.3">
      <c r="A69" s="56" t="s">
        <v>254</v>
      </c>
      <c r="B69" s="40">
        <v>16500</v>
      </c>
      <c r="C69" s="37">
        <v>660000</v>
      </c>
      <c r="D69" s="91">
        <v>1800</v>
      </c>
      <c r="E69" s="91"/>
      <c r="F69" s="86">
        <v>700000</v>
      </c>
      <c r="G69" s="86"/>
      <c r="H69" s="86">
        <v>40000</v>
      </c>
      <c r="I69" s="86"/>
    </row>
    <row r="70" spans="1:10" x14ac:dyDescent="0.3">
      <c r="A70" s="56" t="s">
        <v>255</v>
      </c>
      <c r="B70" s="40">
        <v>16500</v>
      </c>
      <c r="C70" s="37">
        <v>660000</v>
      </c>
      <c r="D70" s="91">
        <v>2200</v>
      </c>
      <c r="E70" s="91"/>
      <c r="F70" s="86">
        <v>800000</v>
      </c>
      <c r="G70" s="86"/>
      <c r="H70" s="86">
        <v>140000</v>
      </c>
      <c r="I70" s="86"/>
    </row>
    <row r="71" spans="1:10" x14ac:dyDescent="0.3">
      <c r="A71" s="56" t="s">
        <v>256</v>
      </c>
      <c r="B71" s="40">
        <v>16500</v>
      </c>
      <c r="C71" s="37">
        <v>660000</v>
      </c>
      <c r="D71" s="91">
        <v>2800</v>
      </c>
      <c r="E71" s="91"/>
      <c r="F71" s="86">
        <v>1050000</v>
      </c>
      <c r="G71" s="86"/>
      <c r="H71" s="86">
        <v>390000</v>
      </c>
      <c r="I71" s="86"/>
    </row>
    <row r="73" spans="1:10" x14ac:dyDescent="0.3">
      <c r="A73" s="78" t="s">
        <v>308</v>
      </c>
      <c r="B73" s="78"/>
      <c r="C73" s="78"/>
      <c r="D73" s="78"/>
      <c r="E73" s="78"/>
      <c r="F73" s="78"/>
      <c r="G73" s="78"/>
      <c r="H73" s="78"/>
      <c r="I73" s="78"/>
      <c r="J73" s="78"/>
    </row>
    <row r="74" spans="1:10" ht="45" customHeight="1" x14ac:dyDescent="0.3">
      <c r="A74" s="12" t="s">
        <v>25</v>
      </c>
      <c r="B74" s="74" t="s">
        <v>271</v>
      </c>
      <c r="C74" s="74"/>
      <c r="D74" s="74"/>
      <c r="E74" s="74"/>
      <c r="F74" s="74"/>
      <c r="G74" s="74"/>
      <c r="H74" s="74"/>
      <c r="I74" s="74"/>
    </row>
  </sheetData>
  <mergeCells count="67">
    <mergeCell ref="D70:E70"/>
    <mergeCell ref="F70:G70"/>
    <mergeCell ref="D71:E71"/>
    <mergeCell ref="F71:G71"/>
    <mergeCell ref="H71:I71"/>
    <mergeCell ref="A73:J73"/>
    <mergeCell ref="B74:I74"/>
    <mergeCell ref="H70:I70"/>
    <mergeCell ref="A61:B61"/>
    <mergeCell ref="C61:D61"/>
    <mergeCell ref="E61:H61"/>
    <mergeCell ref="D67:E67"/>
    <mergeCell ref="F67:G67"/>
    <mergeCell ref="H67:I67"/>
    <mergeCell ref="D68:E68"/>
    <mergeCell ref="F68:G68"/>
    <mergeCell ref="H68:I68"/>
    <mergeCell ref="D69:E69"/>
    <mergeCell ref="F69:G69"/>
    <mergeCell ref="H69:I69"/>
    <mergeCell ref="A63:K63"/>
    <mergeCell ref="B64:I64"/>
    <mergeCell ref="A59:B59"/>
    <mergeCell ref="C59:D59"/>
    <mergeCell ref="E59:H59"/>
    <mergeCell ref="A60:B60"/>
    <mergeCell ref="C60:D60"/>
    <mergeCell ref="E60:H60"/>
    <mergeCell ref="A57:B57"/>
    <mergeCell ref="C57:D57"/>
    <mergeCell ref="E57:H57"/>
    <mergeCell ref="A58:B58"/>
    <mergeCell ref="C58:D58"/>
    <mergeCell ref="E58:H58"/>
    <mergeCell ref="A56:B56"/>
    <mergeCell ref="C56:D56"/>
    <mergeCell ref="E56:H56"/>
    <mergeCell ref="D17:E17"/>
    <mergeCell ref="D18:E18"/>
    <mergeCell ref="D19:E19"/>
    <mergeCell ref="D20:E20"/>
    <mergeCell ref="D21:E21"/>
    <mergeCell ref="A23:J23"/>
    <mergeCell ref="B24:I24"/>
    <mergeCell ref="A41:H41"/>
    <mergeCell ref="B42:I42"/>
    <mergeCell ref="A52:J52"/>
    <mergeCell ref="B53:I53"/>
    <mergeCell ref="A12:B12"/>
    <mergeCell ref="C12:H12"/>
    <mergeCell ref="A13:B13"/>
    <mergeCell ref="C13:H13"/>
    <mergeCell ref="A14:B14"/>
    <mergeCell ref="C14:H14"/>
    <mergeCell ref="A8:B8"/>
    <mergeCell ref="C8:H8"/>
    <mergeCell ref="A10:B10"/>
    <mergeCell ref="C10:H10"/>
    <mergeCell ref="A11:B11"/>
    <mergeCell ref="C11:H11"/>
    <mergeCell ref="A9:B9"/>
    <mergeCell ref="C9:H9"/>
    <mergeCell ref="A3:K3"/>
    <mergeCell ref="A6:B6"/>
    <mergeCell ref="C6:H6"/>
    <mergeCell ref="A7:B7"/>
    <mergeCell ref="C7:H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M51"/>
  <sheetViews>
    <sheetView showGridLines="0" zoomScale="115" zoomScaleNormal="115" workbookViewId="0"/>
  </sheetViews>
  <sheetFormatPr defaultRowHeight="14.4" x14ac:dyDescent="0.3"/>
  <cols>
    <col min="1" max="1" width="12.44140625" customWidth="1"/>
    <col min="2" max="2" width="41.5546875" customWidth="1"/>
    <col min="3" max="7" width="9" bestFit="1" customWidth="1"/>
    <col min="8" max="9" width="9.21875" bestFit="1" customWidth="1"/>
    <col min="10" max="11" width="9.5546875" bestFit="1" customWidth="1"/>
  </cols>
  <sheetData>
    <row r="1" spans="1:13" ht="18" x14ac:dyDescent="0.35">
      <c r="A1" s="2" t="s">
        <v>67</v>
      </c>
    </row>
    <row r="2" spans="1:13" ht="55.05" customHeight="1" x14ac:dyDescent="0.3">
      <c r="A2" s="75" t="s">
        <v>38</v>
      </c>
      <c r="B2" s="76"/>
      <c r="C2" s="76"/>
      <c r="D2" s="76"/>
      <c r="E2" s="76"/>
      <c r="F2" s="76"/>
      <c r="G2" s="76"/>
      <c r="H2" s="76"/>
      <c r="I2" s="76"/>
      <c r="J2" s="76"/>
      <c r="K2" s="76"/>
      <c r="L2" s="76"/>
      <c r="M2" s="77"/>
    </row>
    <row r="3" spans="1:13" x14ac:dyDescent="0.3">
      <c r="A3" s="6"/>
      <c r="B3" s="6"/>
      <c r="C3" s="6"/>
      <c r="D3" s="6"/>
      <c r="E3" s="6"/>
      <c r="F3" s="6"/>
      <c r="G3" s="6"/>
      <c r="H3" s="6"/>
      <c r="I3" s="6"/>
      <c r="J3" s="6"/>
      <c r="K3" s="6"/>
      <c r="L3" s="6"/>
    </row>
    <row r="4" spans="1:13" x14ac:dyDescent="0.3">
      <c r="A4" s="13" t="s">
        <v>26</v>
      </c>
      <c r="B4" s="6"/>
      <c r="C4" s="6"/>
      <c r="D4" s="6"/>
      <c r="E4" s="6"/>
      <c r="F4" s="6"/>
      <c r="G4" s="6"/>
      <c r="H4" s="6"/>
      <c r="I4" s="6"/>
      <c r="J4" s="6"/>
      <c r="K4" s="6"/>
      <c r="L4" s="6"/>
    </row>
    <row r="5" spans="1:13" x14ac:dyDescent="0.3">
      <c r="A5" s="7" t="s">
        <v>39</v>
      </c>
      <c r="B5" s="6"/>
      <c r="C5" s="6"/>
      <c r="D5" s="6"/>
      <c r="E5" s="6"/>
      <c r="F5" s="6"/>
      <c r="G5" s="6"/>
      <c r="H5" s="6"/>
      <c r="I5" s="6"/>
      <c r="J5" s="6"/>
      <c r="K5" s="6"/>
      <c r="L5" s="6"/>
    </row>
    <row r="6" spans="1:13" x14ac:dyDescent="0.3">
      <c r="A6" s="14" t="s">
        <v>13</v>
      </c>
      <c r="B6" s="6"/>
      <c r="C6" s="6"/>
      <c r="D6" s="6"/>
      <c r="E6" s="6"/>
      <c r="F6" s="6"/>
      <c r="G6" s="6"/>
      <c r="H6" s="6"/>
      <c r="I6" s="6"/>
      <c r="J6" s="6"/>
      <c r="K6" s="6"/>
      <c r="L6" s="6"/>
    </row>
    <row r="7" spans="1:13" ht="60" customHeight="1" x14ac:dyDescent="0.3">
      <c r="A7" s="12" t="s">
        <v>25</v>
      </c>
      <c r="B7" s="74" t="s">
        <v>29</v>
      </c>
      <c r="C7" s="74"/>
      <c r="D7" s="74"/>
      <c r="E7" s="74"/>
      <c r="F7" s="74"/>
      <c r="G7" s="74"/>
      <c r="H7" s="74"/>
      <c r="I7" s="74"/>
      <c r="J7" s="74"/>
      <c r="K7" s="74"/>
      <c r="L7" s="6"/>
    </row>
    <row r="8" spans="1:13" x14ac:dyDescent="0.3">
      <c r="A8" s="7"/>
      <c r="B8" s="6"/>
      <c r="C8" s="6"/>
      <c r="D8" s="6"/>
      <c r="E8" s="6"/>
      <c r="F8" s="6"/>
      <c r="G8" s="6"/>
      <c r="H8" s="6"/>
      <c r="I8" s="6"/>
      <c r="J8" s="6"/>
      <c r="K8" s="6"/>
      <c r="L8" s="6"/>
    </row>
    <row r="9" spans="1:13" x14ac:dyDescent="0.3">
      <c r="A9" s="14" t="s">
        <v>14</v>
      </c>
      <c r="B9" s="6"/>
      <c r="C9" s="6"/>
      <c r="D9" s="6"/>
      <c r="E9" s="6"/>
      <c r="F9" s="6"/>
      <c r="G9" s="6"/>
      <c r="H9" s="6"/>
      <c r="I9" s="6"/>
      <c r="J9" s="6"/>
      <c r="K9" s="6"/>
      <c r="L9" s="6"/>
    </row>
    <row r="10" spans="1:13" x14ac:dyDescent="0.3">
      <c r="B10" s="8" t="s">
        <v>15</v>
      </c>
      <c r="J10" s="6"/>
      <c r="K10" s="3"/>
    </row>
    <row r="11" spans="1:13" x14ac:dyDescent="0.3">
      <c r="B11" s="1" t="s">
        <v>0</v>
      </c>
      <c r="C11" s="5" t="s">
        <v>16</v>
      </c>
      <c r="D11" s="5" t="s">
        <v>17</v>
      </c>
      <c r="E11" s="5" t="s">
        <v>18</v>
      </c>
      <c r="F11" s="5" t="s">
        <v>19</v>
      </c>
      <c r="G11" s="5" t="s">
        <v>20</v>
      </c>
      <c r="H11" s="5" t="s">
        <v>21</v>
      </c>
      <c r="I11" s="5" t="s">
        <v>22</v>
      </c>
      <c r="J11" s="5" t="s">
        <v>23</v>
      </c>
      <c r="K11" s="3"/>
    </row>
    <row r="12" spans="1:13" x14ac:dyDescent="0.3">
      <c r="B12" t="s">
        <v>1</v>
      </c>
      <c r="C12" s="9">
        <v>767000</v>
      </c>
      <c r="D12" s="9">
        <v>730000</v>
      </c>
      <c r="E12" s="9">
        <v>695000</v>
      </c>
      <c r="F12" s="9">
        <v>662000</v>
      </c>
      <c r="G12" s="9">
        <v>630000</v>
      </c>
      <c r="H12" s="9">
        <v>600000</v>
      </c>
      <c r="I12" s="9">
        <v>520000</v>
      </c>
      <c r="J12" s="6"/>
      <c r="K12" s="4"/>
    </row>
    <row r="13" spans="1:13" x14ac:dyDescent="0.3">
      <c r="B13" t="s">
        <v>2</v>
      </c>
      <c r="C13" s="10" t="s">
        <v>32</v>
      </c>
      <c r="D13" s="10" t="s">
        <v>32</v>
      </c>
      <c r="E13" s="10" t="s">
        <v>32</v>
      </c>
      <c r="F13" s="10" t="s">
        <v>32</v>
      </c>
      <c r="G13" s="10" t="s">
        <v>32</v>
      </c>
      <c r="H13" s="10" t="s">
        <v>32</v>
      </c>
      <c r="I13" s="10" t="s">
        <v>32</v>
      </c>
      <c r="J13" s="6"/>
      <c r="K13" s="4"/>
    </row>
    <row r="14" spans="1:13" x14ac:dyDescent="0.3">
      <c r="B14" t="s">
        <v>3</v>
      </c>
      <c r="C14" s="9">
        <v>-530000</v>
      </c>
      <c r="D14" s="9">
        <v>-490000</v>
      </c>
      <c r="E14" s="9">
        <v>-470000</v>
      </c>
      <c r="F14" s="9">
        <v>-460000</v>
      </c>
      <c r="G14" s="9">
        <v>-450000</v>
      </c>
      <c r="H14" s="9">
        <v>-400000</v>
      </c>
      <c r="I14" s="9">
        <v>-320000</v>
      </c>
      <c r="J14" s="6"/>
      <c r="K14" s="4"/>
    </row>
    <row r="15" spans="1:13" x14ac:dyDescent="0.3">
      <c r="B15" s="1" t="s">
        <v>4</v>
      </c>
      <c r="C15" s="18">
        <f t="shared" ref="C15" si="0">SUM(C12:C14)</f>
        <v>237000</v>
      </c>
      <c r="D15" s="18">
        <f t="shared" ref="D15" si="1">SUM(D12:D14)</f>
        <v>240000</v>
      </c>
      <c r="E15" s="18">
        <f t="shared" ref="E15" si="2">SUM(E12:E14)</f>
        <v>225000</v>
      </c>
      <c r="F15" s="18">
        <f t="shared" ref="F15" si="3">SUM(F12:F14)</f>
        <v>202000</v>
      </c>
      <c r="G15" s="18">
        <f t="shared" ref="G15" si="4">SUM(G12:G14)</f>
        <v>180000</v>
      </c>
      <c r="H15" s="18">
        <f t="shared" ref="H15:I15" si="5">SUM(H12:H14)</f>
        <v>200000</v>
      </c>
      <c r="I15" s="18">
        <f t="shared" si="5"/>
        <v>200000</v>
      </c>
      <c r="J15" s="6"/>
      <c r="K15" s="4"/>
    </row>
    <row r="16" spans="1:13" x14ac:dyDescent="0.3">
      <c r="B16" s="1" t="s">
        <v>325</v>
      </c>
      <c r="C16" s="10" t="s">
        <v>32</v>
      </c>
      <c r="D16" s="10" t="s">
        <v>32</v>
      </c>
      <c r="E16" s="10" t="s">
        <v>32</v>
      </c>
      <c r="F16" s="10" t="s">
        <v>32</v>
      </c>
      <c r="G16" s="10" t="s">
        <v>32</v>
      </c>
      <c r="H16" s="10" t="s">
        <v>32</v>
      </c>
      <c r="I16" s="10" t="s">
        <v>32</v>
      </c>
      <c r="J16" s="6"/>
      <c r="K16" s="4"/>
    </row>
    <row r="17" spans="1:11" x14ac:dyDescent="0.3">
      <c r="B17" t="s">
        <v>328</v>
      </c>
      <c r="C17" s="10" t="s">
        <v>32</v>
      </c>
      <c r="D17" s="10" t="s">
        <v>32</v>
      </c>
      <c r="E17" s="10" t="s">
        <v>32</v>
      </c>
      <c r="F17" s="10" t="s">
        <v>32</v>
      </c>
      <c r="G17" s="10" t="s">
        <v>32</v>
      </c>
      <c r="H17" s="10" t="s">
        <v>32</v>
      </c>
      <c r="I17" s="10" t="s">
        <v>32</v>
      </c>
      <c r="J17" s="6"/>
      <c r="K17" s="4"/>
    </row>
    <row r="18" spans="1:11" x14ac:dyDescent="0.3">
      <c r="B18" s="1" t="s">
        <v>326</v>
      </c>
      <c r="C18" s="16" t="s">
        <v>32</v>
      </c>
      <c r="D18" s="16" t="s">
        <v>32</v>
      </c>
      <c r="E18" s="16" t="s">
        <v>32</v>
      </c>
      <c r="F18" s="16" t="s">
        <v>32</v>
      </c>
      <c r="G18" s="16" t="s">
        <v>32</v>
      </c>
      <c r="H18" s="16" t="s">
        <v>32</v>
      </c>
      <c r="I18" s="16" t="s">
        <v>32</v>
      </c>
      <c r="J18" s="6"/>
      <c r="K18" s="4"/>
    </row>
    <row r="19" spans="1:11" x14ac:dyDescent="0.3">
      <c r="B19" t="s">
        <v>11</v>
      </c>
      <c r="C19" s="11">
        <v>0.3</v>
      </c>
      <c r="D19" s="11">
        <v>0.3</v>
      </c>
      <c r="E19" s="11">
        <v>0.3</v>
      </c>
      <c r="F19" s="11">
        <v>0.3</v>
      </c>
      <c r="G19" s="11">
        <v>0.3</v>
      </c>
      <c r="H19" s="11">
        <v>0.3</v>
      </c>
      <c r="I19" s="11">
        <v>0.3</v>
      </c>
      <c r="J19" s="11">
        <v>0.3</v>
      </c>
      <c r="K19" s="4"/>
    </row>
    <row r="20" spans="1:11" x14ac:dyDescent="0.3">
      <c r="B20" t="s">
        <v>8</v>
      </c>
      <c r="C20" s="10" t="s">
        <v>32</v>
      </c>
      <c r="D20" s="10" t="s">
        <v>32</v>
      </c>
      <c r="E20" s="10" t="s">
        <v>32</v>
      </c>
      <c r="F20" s="10" t="s">
        <v>32</v>
      </c>
      <c r="G20" s="10" t="s">
        <v>32</v>
      </c>
      <c r="H20" s="10" t="s">
        <v>32</v>
      </c>
      <c r="I20" s="10" t="s">
        <v>32</v>
      </c>
      <c r="J20" s="6"/>
      <c r="K20" s="4"/>
    </row>
    <row r="21" spans="1:11" x14ac:dyDescent="0.3">
      <c r="C21" s="4"/>
      <c r="D21" s="4"/>
      <c r="E21" s="4"/>
      <c r="F21" s="4"/>
      <c r="G21" s="4"/>
      <c r="H21" s="4"/>
      <c r="I21" s="4"/>
      <c r="J21" s="6"/>
      <c r="K21" s="6"/>
    </row>
    <row r="22" spans="1:11" x14ac:dyDescent="0.3">
      <c r="B22" s="1" t="s">
        <v>12</v>
      </c>
      <c r="C22" s="5" t="s">
        <v>16</v>
      </c>
      <c r="D22" s="5" t="s">
        <v>17</v>
      </c>
      <c r="E22" s="5" t="s">
        <v>18</v>
      </c>
      <c r="F22" s="5" t="s">
        <v>19</v>
      </c>
      <c r="G22" s="5" t="s">
        <v>20</v>
      </c>
      <c r="H22" s="5" t="s">
        <v>21</v>
      </c>
      <c r="I22" s="5" t="s">
        <v>22</v>
      </c>
      <c r="J22" s="5" t="s">
        <v>23</v>
      </c>
      <c r="K22" s="5" t="s">
        <v>36</v>
      </c>
    </row>
    <row r="23" spans="1:11" x14ac:dyDescent="0.3">
      <c r="B23" t="s">
        <v>34</v>
      </c>
      <c r="C23" s="9">
        <v>24000</v>
      </c>
      <c r="D23" s="9">
        <v>36000</v>
      </c>
      <c r="E23" s="9">
        <v>48000</v>
      </c>
      <c r="F23" s="9">
        <v>60000</v>
      </c>
      <c r="G23" s="9">
        <v>72000</v>
      </c>
      <c r="H23" s="9">
        <v>84000</v>
      </c>
      <c r="I23" s="9">
        <v>96000</v>
      </c>
      <c r="J23" s="9">
        <v>108000</v>
      </c>
      <c r="K23" s="9">
        <v>120000</v>
      </c>
    </row>
    <row r="24" spans="1:11" x14ac:dyDescent="0.3">
      <c r="B24" t="s">
        <v>35</v>
      </c>
      <c r="C24" s="9">
        <v>0</v>
      </c>
      <c r="D24" s="9">
        <v>15000</v>
      </c>
      <c r="E24" s="9">
        <v>30000</v>
      </c>
      <c r="F24" s="9">
        <v>45000</v>
      </c>
      <c r="G24" s="9">
        <v>60000</v>
      </c>
      <c r="H24" s="9">
        <v>75000</v>
      </c>
      <c r="I24" s="9">
        <v>90000</v>
      </c>
      <c r="J24" s="9">
        <v>105000</v>
      </c>
      <c r="K24" s="9">
        <v>120000</v>
      </c>
    </row>
    <row r="25" spans="1:11" x14ac:dyDescent="0.3">
      <c r="B25" t="s">
        <v>9</v>
      </c>
      <c r="C25" s="10" t="s">
        <v>32</v>
      </c>
      <c r="D25" s="10" t="s">
        <v>32</v>
      </c>
      <c r="E25" s="10" t="s">
        <v>32</v>
      </c>
      <c r="F25" s="10" t="s">
        <v>32</v>
      </c>
      <c r="G25" s="10" t="s">
        <v>32</v>
      </c>
      <c r="H25" s="10" t="s">
        <v>32</v>
      </c>
      <c r="I25" s="10" t="s">
        <v>32</v>
      </c>
      <c r="J25" s="10" t="s">
        <v>32</v>
      </c>
      <c r="K25" s="6"/>
    </row>
    <row r="26" spans="1:11" x14ac:dyDescent="0.3">
      <c r="B26" t="s">
        <v>10</v>
      </c>
      <c r="C26" s="10" t="s">
        <v>32</v>
      </c>
      <c r="D26" s="10" t="s">
        <v>32</v>
      </c>
      <c r="E26" s="10" t="s">
        <v>32</v>
      </c>
      <c r="F26" s="10" t="s">
        <v>32</v>
      </c>
      <c r="G26" s="10" t="s">
        <v>32</v>
      </c>
      <c r="H26" s="10" t="s">
        <v>32</v>
      </c>
      <c r="I26" s="10" t="s">
        <v>32</v>
      </c>
      <c r="J26" s="10" t="s">
        <v>32</v>
      </c>
      <c r="K26" s="4"/>
    </row>
    <row r="27" spans="1:11" x14ac:dyDescent="0.3">
      <c r="C27" s="3"/>
      <c r="D27" s="3"/>
      <c r="E27" s="3"/>
      <c r="F27" s="3"/>
      <c r="G27" s="3"/>
      <c r="H27" s="3"/>
      <c r="I27" s="3"/>
      <c r="J27" s="6"/>
      <c r="K27" s="3"/>
    </row>
    <row r="28" spans="1:11" x14ac:dyDescent="0.3">
      <c r="A28" s="13" t="s">
        <v>27</v>
      </c>
      <c r="B28" s="6"/>
      <c r="C28" s="3"/>
      <c r="D28" s="3"/>
      <c r="E28" s="3"/>
      <c r="F28" s="3"/>
      <c r="G28" s="3"/>
      <c r="H28" s="3"/>
      <c r="I28" s="3"/>
      <c r="J28" s="6"/>
      <c r="K28" s="3"/>
    </row>
    <row r="29" spans="1:11" x14ac:dyDescent="0.3">
      <c r="A29" s="7" t="s">
        <v>40</v>
      </c>
      <c r="B29" s="6"/>
      <c r="C29" s="3"/>
      <c r="D29" s="3"/>
      <c r="E29" s="3"/>
      <c r="F29" s="3"/>
      <c r="G29" s="3"/>
      <c r="H29" s="3"/>
      <c r="I29" s="3"/>
      <c r="J29" s="6"/>
      <c r="K29" s="3"/>
    </row>
    <row r="30" spans="1:11" x14ac:dyDescent="0.3">
      <c r="A30" s="15" t="s">
        <v>28</v>
      </c>
      <c r="B30" s="6"/>
      <c r="C30" s="3"/>
      <c r="D30" s="3"/>
      <c r="E30" s="3"/>
      <c r="F30" s="3"/>
      <c r="G30" s="3"/>
      <c r="H30" s="3"/>
      <c r="I30" s="3"/>
      <c r="J30" s="6"/>
      <c r="K30" s="3"/>
    </row>
    <row r="31" spans="1:11" ht="60" customHeight="1" x14ac:dyDescent="0.3">
      <c r="A31" s="12" t="s">
        <v>25</v>
      </c>
      <c r="B31" s="74" t="s">
        <v>30</v>
      </c>
      <c r="C31" s="74"/>
      <c r="D31" s="74"/>
      <c r="E31" s="74"/>
      <c r="F31" s="74"/>
      <c r="G31" s="74"/>
      <c r="H31" s="74"/>
      <c r="I31" s="74"/>
      <c r="J31" s="74"/>
      <c r="K31" s="74"/>
    </row>
    <row r="32" spans="1:11" x14ac:dyDescent="0.3">
      <c r="A32" s="7"/>
      <c r="B32" s="6"/>
      <c r="C32" s="3"/>
      <c r="D32" s="3"/>
      <c r="E32" s="3"/>
      <c r="F32" s="3"/>
      <c r="G32" s="3"/>
      <c r="H32" s="3"/>
      <c r="I32" s="3"/>
      <c r="J32" s="3"/>
      <c r="K32" s="3"/>
    </row>
    <row r="33" spans="1:11" x14ac:dyDescent="0.3">
      <c r="A33" s="15" t="s">
        <v>31</v>
      </c>
      <c r="B33" s="6"/>
      <c r="C33" s="3"/>
      <c r="D33" s="3"/>
      <c r="E33" s="3"/>
      <c r="F33" s="3"/>
      <c r="G33" s="3"/>
      <c r="H33" s="3"/>
      <c r="I33" s="3"/>
      <c r="J33" s="3"/>
      <c r="K33" s="3"/>
    </row>
    <row r="34" spans="1:11" x14ac:dyDescent="0.3">
      <c r="B34" s="8" t="s">
        <v>24</v>
      </c>
      <c r="J34" s="3"/>
      <c r="K34" s="3"/>
    </row>
    <row r="35" spans="1:11" x14ac:dyDescent="0.3">
      <c r="B35" s="1" t="s">
        <v>0</v>
      </c>
      <c r="C35" s="5" t="s">
        <v>16</v>
      </c>
      <c r="D35" s="5" t="s">
        <v>17</v>
      </c>
      <c r="E35" s="5" t="s">
        <v>18</v>
      </c>
      <c r="F35" s="5" t="s">
        <v>19</v>
      </c>
      <c r="G35" s="5" t="s">
        <v>20</v>
      </c>
      <c r="H35" s="5" t="s">
        <v>21</v>
      </c>
      <c r="I35" s="5" t="s">
        <v>22</v>
      </c>
      <c r="J35" s="3"/>
      <c r="K35" s="3"/>
    </row>
    <row r="36" spans="1:11" x14ac:dyDescent="0.3">
      <c r="B36" t="s">
        <v>1</v>
      </c>
      <c r="C36" s="9">
        <v>767000</v>
      </c>
      <c r="D36" s="9">
        <v>730000</v>
      </c>
      <c r="E36" s="9">
        <v>695000</v>
      </c>
      <c r="F36" s="9">
        <v>662000</v>
      </c>
      <c r="G36" s="9">
        <v>630000</v>
      </c>
      <c r="H36" s="9">
        <v>600000</v>
      </c>
      <c r="I36" s="9">
        <v>520000</v>
      </c>
      <c r="J36" s="3"/>
      <c r="K36" s="3"/>
    </row>
    <row r="37" spans="1:11" x14ac:dyDescent="0.3">
      <c r="B37" t="s">
        <v>2</v>
      </c>
      <c r="C37" s="10" t="s">
        <v>32</v>
      </c>
      <c r="D37" s="10" t="s">
        <v>32</v>
      </c>
      <c r="E37" s="10" t="s">
        <v>32</v>
      </c>
      <c r="F37" s="10" t="s">
        <v>32</v>
      </c>
      <c r="G37" s="10" t="s">
        <v>32</v>
      </c>
      <c r="H37" s="10" t="s">
        <v>32</v>
      </c>
      <c r="I37" s="10" t="s">
        <v>32</v>
      </c>
      <c r="J37" s="3"/>
      <c r="K37" s="3"/>
    </row>
    <row r="38" spans="1:11" x14ac:dyDescent="0.3">
      <c r="B38" t="s">
        <v>3</v>
      </c>
      <c r="C38" s="9">
        <v>-530000</v>
      </c>
      <c r="D38" s="9">
        <v>-490000</v>
      </c>
      <c r="E38" s="9">
        <v>-470000</v>
      </c>
      <c r="F38" s="9">
        <v>-460000</v>
      </c>
      <c r="G38" s="9">
        <v>-450000</v>
      </c>
      <c r="H38" s="9">
        <v>-400000</v>
      </c>
      <c r="I38" s="9">
        <v>-320000</v>
      </c>
      <c r="J38" s="3"/>
      <c r="K38" s="3"/>
    </row>
    <row r="39" spans="1:11" x14ac:dyDescent="0.3">
      <c r="B39" s="1" t="s">
        <v>4</v>
      </c>
      <c r="C39" s="18">
        <f t="shared" ref="C39" si="6">SUM(C36:C38)</f>
        <v>237000</v>
      </c>
      <c r="D39" s="18">
        <f t="shared" ref="D39" si="7">SUM(D36:D38)</f>
        <v>240000</v>
      </c>
      <c r="E39" s="18">
        <f t="shared" ref="E39" si="8">SUM(E36:E38)</f>
        <v>225000</v>
      </c>
      <c r="F39" s="18">
        <f t="shared" ref="F39" si="9">SUM(F36:F38)</f>
        <v>202000</v>
      </c>
      <c r="G39" s="18">
        <f t="shared" ref="G39" si="10">SUM(G36:G38)</f>
        <v>180000</v>
      </c>
      <c r="H39" s="18">
        <f t="shared" ref="H39" si="11">SUM(H36:H38)</f>
        <v>200000</v>
      </c>
      <c r="I39" s="18">
        <f t="shared" ref="I39" si="12">SUM(I36:I38)</f>
        <v>200000</v>
      </c>
      <c r="J39" s="3"/>
      <c r="K39" s="3"/>
    </row>
    <row r="40" spans="1:11" x14ac:dyDescent="0.3">
      <c r="B40" s="1" t="s">
        <v>325</v>
      </c>
      <c r="C40" s="10" t="s">
        <v>32</v>
      </c>
      <c r="D40" s="10" t="s">
        <v>32</v>
      </c>
      <c r="E40" s="10" t="s">
        <v>32</v>
      </c>
      <c r="F40" s="10" t="s">
        <v>32</v>
      </c>
      <c r="G40" s="10" t="s">
        <v>32</v>
      </c>
      <c r="H40" s="10" t="s">
        <v>32</v>
      </c>
      <c r="I40" s="10" t="s">
        <v>32</v>
      </c>
      <c r="J40" s="3"/>
      <c r="K40" s="3"/>
    </row>
    <row r="41" spans="1:11" x14ac:dyDescent="0.3">
      <c r="B41" t="s">
        <v>328</v>
      </c>
      <c r="C41" s="10" t="s">
        <v>32</v>
      </c>
      <c r="D41" s="10" t="s">
        <v>32</v>
      </c>
      <c r="E41" s="10" t="s">
        <v>32</v>
      </c>
      <c r="F41" s="10" t="s">
        <v>32</v>
      </c>
      <c r="G41" s="10" t="s">
        <v>32</v>
      </c>
      <c r="H41" s="10" t="s">
        <v>32</v>
      </c>
      <c r="I41" s="10" t="s">
        <v>32</v>
      </c>
      <c r="J41" s="3"/>
      <c r="K41" s="3"/>
    </row>
    <row r="42" spans="1:11" x14ac:dyDescent="0.3">
      <c r="B42" s="1" t="s">
        <v>326</v>
      </c>
      <c r="C42" s="16" t="s">
        <v>32</v>
      </c>
      <c r="D42" s="16" t="s">
        <v>32</v>
      </c>
      <c r="E42" s="16" t="s">
        <v>32</v>
      </c>
      <c r="F42" s="16" t="s">
        <v>32</v>
      </c>
      <c r="G42" s="16" t="s">
        <v>32</v>
      </c>
      <c r="H42" s="16" t="s">
        <v>32</v>
      </c>
      <c r="I42" s="16" t="s">
        <v>32</v>
      </c>
      <c r="J42" s="3"/>
      <c r="K42" s="3"/>
    </row>
    <row r="43" spans="1:11" x14ac:dyDescent="0.3">
      <c r="B43" t="s">
        <v>11</v>
      </c>
      <c r="C43" s="11">
        <v>0.3</v>
      </c>
      <c r="D43" s="11">
        <v>0.3</v>
      </c>
      <c r="E43" s="11">
        <v>0.3</v>
      </c>
      <c r="F43" s="11">
        <v>0.3</v>
      </c>
      <c r="G43" s="11">
        <v>0.3</v>
      </c>
      <c r="H43" s="11">
        <v>0.3</v>
      </c>
      <c r="I43" s="11">
        <v>0.3</v>
      </c>
      <c r="J43" s="3"/>
      <c r="K43" s="3"/>
    </row>
    <row r="44" spans="1:11" x14ac:dyDescent="0.3">
      <c r="B44" t="s">
        <v>8</v>
      </c>
      <c r="C44" s="10" t="s">
        <v>32</v>
      </c>
      <c r="D44" s="10" t="s">
        <v>32</v>
      </c>
      <c r="E44" s="10" t="s">
        <v>32</v>
      </c>
      <c r="F44" s="10" t="s">
        <v>32</v>
      </c>
      <c r="G44" s="10" t="s">
        <v>32</v>
      </c>
      <c r="H44" s="10" t="s">
        <v>32</v>
      </c>
      <c r="I44" s="10" t="s">
        <v>32</v>
      </c>
      <c r="J44" s="3"/>
      <c r="K44" s="3"/>
    </row>
    <row r="45" spans="1:11" x14ac:dyDescent="0.3">
      <c r="C45" s="4"/>
      <c r="D45" s="4"/>
      <c r="E45" s="4"/>
      <c r="F45" s="4"/>
      <c r="G45" s="4"/>
      <c r="H45" s="4"/>
      <c r="I45" s="4"/>
      <c r="J45" s="3"/>
      <c r="K45" s="3"/>
    </row>
    <row r="46" spans="1:11" x14ac:dyDescent="0.3">
      <c r="B46" s="1" t="s">
        <v>12</v>
      </c>
      <c r="C46" s="4"/>
      <c r="D46" s="4"/>
      <c r="E46" s="4"/>
      <c r="F46" s="4"/>
      <c r="G46" s="4"/>
      <c r="H46" s="4"/>
      <c r="I46" s="4"/>
      <c r="J46" s="5" t="s">
        <v>23</v>
      </c>
      <c r="K46" s="5" t="s">
        <v>36</v>
      </c>
    </row>
    <row r="47" spans="1:11" x14ac:dyDescent="0.3">
      <c r="B47" t="s">
        <v>34</v>
      </c>
      <c r="C47" s="9">
        <v>24000</v>
      </c>
      <c r="D47" s="9">
        <v>36000</v>
      </c>
      <c r="E47" s="9">
        <v>48000</v>
      </c>
      <c r="F47" s="9">
        <v>60000</v>
      </c>
      <c r="G47" s="9">
        <v>72000</v>
      </c>
      <c r="H47" s="9">
        <v>84000</v>
      </c>
      <c r="I47" s="9">
        <v>96000</v>
      </c>
      <c r="J47" s="9">
        <v>108000</v>
      </c>
      <c r="K47" s="9">
        <v>120000</v>
      </c>
    </row>
    <row r="48" spans="1:11" x14ac:dyDescent="0.3">
      <c r="B48" t="s">
        <v>33</v>
      </c>
      <c r="C48" s="9">
        <v>56000</v>
      </c>
      <c r="D48" s="9">
        <v>64000</v>
      </c>
      <c r="E48" s="9">
        <v>72000</v>
      </c>
      <c r="F48" s="9">
        <v>80000</v>
      </c>
      <c r="G48" s="9">
        <v>88000</v>
      </c>
      <c r="H48" s="9">
        <v>96000</v>
      </c>
      <c r="I48" s="9">
        <v>104000</v>
      </c>
      <c r="J48" s="9">
        <v>112000</v>
      </c>
      <c r="K48" s="9">
        <v>120000</v>
      </c>
    </row>
    <row r="49" spans="2:11" x14ac:dyDescent="0.3">
      <c r="B49" t="s">
        <v>9</v>
      </c>
      <c r="C49" s="10" t="s">
        <v>32</v>
      </c>
      <c r="D49" s="10" t="s">
        <v>32</v>
      </c>
      <c r="E49" s="10" t="s">
        <v>32</v>
      </c>
      <c r="F49" s="10" t="s">
        <v>32</v>
      </c>
      <c r="G49" s="10" t="s">
        <v>32</v>
      </c>
      <c r="H49" s="10" t="s">
        <v>32</v>
      </c>
      <c r="I49" s="10" t="s">
        <v>32</v>
      </c>
      <c r="J49" s="10" t="s">
        <v>32</v>
      </c>
      <c r="K49" s="3"/>
    </row>
    <row r="50" spans="2:11" x14ac:dyDescent="0.3">
      <c r="B50" t="s">
        <v>10</v>
      </c>
      <c r="C50" s="10" t="s">
        <v>32</v>
      </c>
      <c r="D50" s="10" t="s">
        <v>32</v>
      </c>
      <c r="E50" s="10" t="s">
        <v>32</v>
      </c>
      <c r="F50" s="10" t="s">
        <v>32</v>
      </c>
      <c r="G50" s="10" t="s">
        <v>32</v>
      </c>
      <c r="H50" s="10" t="s">
        <v>32</v>
      </c>
      <c r="I50" s="10" t="s">
        <v>32</v>
      </c>
      <c r="J50" s="10" t="s">
        <v>32</v>
      </c>
      <c r="K50" s="3"/>
    </row>
    <row r="51" spans="2:11" x14ac:dyDescent="0.3">
      <c r="J51" s="3"/>
      <c r="K51" s="3"/>
    </row>
  </sheetData>
  <mergeCells count="3">
    <mergeCell ref="B7:K7"/>
    <mergeCell ref="B31:K31"/>
    <mergeCell ref="A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8F9D-AFD9-4087-A6C3-DEF5ED4019A6}">
  <sheetPr>
    <tabColor theme="9" tint="0.39997558519241921"/>
  </sheetPr>
  <dimension ref="A1:M50"/>
  <sheetViews>
    <sheetView showGridLines="0" zoomScale="115" zoomScaleNormal="115" workbookViewId="0">
      <selection activeCell="P37" sqref="P37"/>
    </sheetView>
  </sheetViews>
  <sheetFormatPr defaultRowHeight="14.4" x14ac:dyDescent="0.3"/>
  <cols>
    <col min="1" max="1" width="12.44140625" customWidth="1"/>
    <col min="2" max="2" width="41" customWidth="1"/>
    <col min="3" max="7" width="9" bestFit="1" customWidth="1"/>
    <col min="8" max="9" width="9.21875" bestFit="1" customWidth="1"/>
    <col min="10" max="11" width="9.5546875" bestFit="1" customWidth="1"/>
    <col min="13" max="13" width="63.6640625" customWidth="1"/>
  </cols>
  <sheetData>
    <row r="1" spans="1:13" ht="18" x14ac:dyDescent="0.35">
      <c r="A1" s="2" t="s">
        <v>71</v>
      </c>
    </row>
    <row r="2" spans="1:13" ht="55.05" customHeight="1" x14ac:dyDescent="0.3">
      <c r="A2" s="75" t="s">
        <v>38</v>
      </c>
      <c r="B2" s="76"/>
      <c r="C2" s="76"/>
      <c r="D2" s="76"/>
      <c r="E2" s="76"/>
      <c r="F2" s="76"/>
      <c r="G2" s="76"/>
      <c r="H2" s="76"/>
      <c r="I2" s="76"/>
      <c r="J2" s="76"/>
      <c r="K2" s="76"/>
      <c r="L2" s="76"/>
      <c r="M2" s="77"/>
    </row>
    <row r="3" spans="1:13" x14ac:dyDescent="0.3">
      <c r="A3" s="6"/>
      <c r="B3" s="6"/>
      <c r="C3" s="6"/>
      <c r="D3" s="6"/>
      <c r="E3" s="6"/>
      <c r="F3" s="6"/>
      <c r="G3" s="6"/>
      <c r="H3" s="6"/>
      <c r="I3" s="6"/>
      <c r="J3" s="6"/>
      <c r="K3" s="6"/>
      <c r="L3" s="6"/>
    </row>
    <row r="4" spans="1:13" x14ac:dyDescent="0.3">
      <c r="A4" s="13" t="s">
        <v>26</v>
      </c>
      <c r="B4" s="6"/>
      <c r="C4" s="6"/>
      <c r="D4" s="6"/>
      <c r="E4" s="6"/>
      <c r="F4" s="6"/>
      <c r="G4" s="6"/>
      <c r="H4" s="6"/>
      <c r="I4" s="6"/>
      <c r="J4" s="6"/>
      <c r="K4" s="6"/>
      <c r="L4" s="6"/>
    </row>
    <row r="5" spans="1:13" x14ac:dyDescent="0.3">
      <c r="A5" s="7" t="s">
        <v>39</v>
      </c>
      <c r="B5" s="6"/>
      <c r="C5" s="6"/>
      <c r="D5" s="6"/>
      <c r="E5" s="6"/>
      <c r="F5" s="6"/>
      <c r="G5" s="6"/>
      <c r="H5" s="6"/>
      <c r="I5" s="6"/>
      <c r="J5" s="6"/>
      <c r="K5" s="6"/>
      <c r="L5" s="6"/>
    </row>
    <row r="6" spans="1:13" x14ac:dyDescent="0.3">
      <c r="A6" s="15" t="s">
        <v>13</v>
      </c>
      <c r="B6" s="6"/>
      <c r="C6" s="6"/>
      <c r="D6" s="6"/>
      <c r="E6" s="6"/>
      <c r="F6" s="6"/>
      <c r="G6" s="6"/>
      <c r="H6" s="6"/>
      <c r="I6" s="6"/>
      <c r="J6" s="6"/>
      <c r="K6" s="6"/>
      <c r="L6" s="6"/>
    </row>
    <row r="7" spans="1:13" ht="60" customHeight="1" x14ac:dyDescent="0.3">
      <c r="A7" s="12" t="s">
        <v>25</v>
      </c>
      <c r="B7" s="74" t="s">
        <v>42</v>
      </c>
      <c r="C7" s="74"/>
      <c r="D7" s="74"/>
      <c r="E7" s="74"/>
      <c r="F7" s="74"/>
      <c r="G7" s="74"/>
      <c r="H7" s="74"/>
      <c r="I7" s="74"/>
      <c r="J7" s="74"/>
      <c r="K7" s="74"/>
      <c r="L7" s="6"/>
    </row>
    <row r="8" spans="1:13" x14ac:dyDescent="0.3">
      <c r="A8" s="7"/>
      <c r="B8" s="6"/>
      <c r="C8" s="6"/>
      <c r="D8" s="6"/>
      <c r="E8" s="6"/>
      <c r="F8" s="6"/>
      <c r="G8" s="6"/>
      <c r="H8" s="6"/>
      <c r="I8" s="6"/>
      <c r="J8" s="6"/>
      <c r="K8" s="6"/>
      <c r="L8" s="6"/>
    </row>
    <row r="9" spans="1:13" x14ac:dyDescent="0.3">
      <c r="A9" s="15" t="s">
        <v>14</v>
      </c>
      <c r="B9" s="6"/>
      <c r="C9" s="6"/>
      <c r="D9" s="6"/>
      <c r="E9" s="6"/>
      <c r="F9" s="6"/>
      <c r="G9" s="6"/>
      <c r="H9" s="6"/>
      <c r="I9" s="6"/>
      <c r="J9" s="6"/>
      <c r="K9" s="6"/>
      <c r="L9" s="6"/>
    </row>
    <row r="10" spans="1:13" x14ac:dyDescent="0.3">
      <c r="B10" s="8" t="s">
        <v>15</v>
      </c>
      <c r="J10" s="6"/>
      <c r="K10" s="3"/>
    </row>
    <row r="11" spans="1:13" x14ac:dyDescent="0.3">
      <c r="B11" s="1" t="s">
        <v>0</v>
      </c>
      <c r="C11" s="5" t="s">
        <v>16</v>
      </c>
      <c r="D11" s="5" t="s">
        <v>17</v>
      </c>
      <c r="E11" s="5" t="s">
        <v>18</v>
      </c>
      <c r="F11" s="5" t="s">
        <v>19</v>
      </c>
      <c r="G11" s="5" t="s">
        <v>20</v>
      </c>
      <c r="H11" s="5" t="s">
        <v>21</v>
      </c>
      <c r="I11" s="5" t="s">
        <v>22</v>
      </c>
      <c r="J11" s="5" t="s">
        <v>23</v>
      </c>
      <c r="K11" s="3"/>
    </row>
    <row r="12" spans="1:13" x14ac:dyDescent="0.3">
      <c r="B12" t="s">
        <v>1</v>
      </c>
      <c r="C12" s="9">
        <v>767000</v>
      </c>
      <c r="D12" s="9">
        <v>730000</v>
      </c>
      <c r="E12" s="9">
        <v>695000</v>
      </c>
      <c r="F12" s="9">
        <v>662000</v>
      </c>
      <c r="G12" s="9">
        <v>630000</v>
      </c>
      <c r="H12" s="9">
        <v>600000</v>
      </c>
      <c r="I12" s="9">
        <v>520000</v>
      </c>
      <c r="J12" s="6"/>
      <c r="K12" s="4"/>
      <c r="M12" s="8" t="s">
        <v>52</v>
      </c>
    </row>
    <row r="13" spans="1:13" x14ac:dyDescent="0.3">
      <c r="B13" t="s">
        <v>2</v>
      </c>
      <c r="C13" s="10">
        <f t="shared" ref="C13:I13" si="0">C23-D23</f>
        <v>-12000</v>
      </c>
      <c r="D13" s="10">
        <f t="shared" si="0"/>
        <v>-12000</v>
      </c>
      <c r="E13" s="10">
        <f t="shared" si="0"/>
        <v>-12000</v>
      </c>
      <c r="F13" s="10">
        <f t="shared" si="0"/>
        <v>-12000</v>
      </c>
      <c r="G13" s="10">
        <f t="shared" si="0"/>
        <v>-12000</v>
      </c>
      <c r="H13" s="10">
        <f t="shared" si="0"/>
        <v>-12000</v>
      </c>
      <c r="I13" s="10">
        <f t="shared" si="0"/>
        <v>-12000</v>
      </c>
      <c r="J13" s="6"/>
      <c r="K13" s="4"/>
      <c r="M13" t="s">
        <v>75</v>
      </c>
    </row>
    <row r="14" spans="1:13" x14ac:dyDescent="0.3">
      <c r="B14" t="s">
        <v>3</v>
      </c>
      <c r="C14" s="9">
        <v>-530000</v>
      </c>
      <c r="D14" s="9">
        <v>-490000</v>
      </c>
      <c r="E14" s="9">
        <v>-470000</v>
      </c>
      <c r="F14" s="9">
        <v>-460000</v>
      </c>
      <c r="G14" s="9">
        <v>-450000</v>
      </c>
      <c r="H14" s="9">
        <v>-400000</v>
      </c>
      <c r="I14" s="9">
        <v>-320000</v>
      </c>
      <c r="J14" s="6"/>
      <c r="K14" s="4"/>
    </row>
    <row r="15" spans="1:13" x14ac:dyDescent="0.3">
      <c r="B15" s="1" t="s">
        <v>4</v>
      </c>
      <c r="C15" s="18">
        <f t="shared" ref="C15:I15" si="1">SUM(C12:C14)</f>
        <v>225000</v>
      </c>
      <c r="D15" s="18">
        <f t="shared" si="1"/>
        <v>228000</v>
      </c>
      <c r="E15" s="18">
        <f t="shared" si="1"/>
        <v>213000</v>
      </c>
      <c r="F15" s="18">
        <f t="shared" si="1"/>
        <v>190000</v>
      </c>
      <c r="G15" s="18">
        <f t="shared" si="1"/>
        <v>168000</v>
      </c>
      <c r="H15" s="18">
        <f t="shared" si="1"/>
        <v>188000</v>
      </c>
      <c r="I15" s="18">
        <f t="shared" si="1"/>
        <v>188000</v>
      </c>
      <c r="J15" s="6"/>
      <c r="K15" s="4"/>
    </row>
    <row r="16" spans="1:13" x14ac:dyDescent="0.3">
      <c r="B16" s="1" t="s">
        <v>325</v>
      </c>
      <c r="C16" s="10">
        <f t="shared" ref="C16:I16" si="2">C19*C15</f>
        <v>67500</v>
      </c>
      <c r="D16" s="10">
        <f t="shared" si="2"/>
        <v>68400</v>
      </c>
      <c r="E16" s="10">
        <f t="shared" si="2"/>
        <v>63900</v>
      </c>
      <c r="F16" s="10">
        <f t="shared" si="2"/>
        <v>57000</v>
      </c>
      <c r="G16" s="10">
        <f t="shared" si="2"/>
        <v>50400</v>
      </c>
      <c r="H16" s="10">
        <f t="shared" si="2"/>
        <v>56400</v>
      </c>
      <c r="I16" s="10">
        <f t="shared" si="2"/>
        <v>56400</v>
      </c>
      <c r="J16" s="6"/>
      <c r="K16" s="4"/>
      <c r="M16" t="s">
        <v>76</v>
      </c>
    </row>
    <row r="17" spans="1:13" x14ac:dyDescent="0.3">
      <c r="B17" t="s">
        <v>328</v>
      </c>
      <c r="C17" s="10">
        <f t="shared" ref="C17:H17" si="3">(D25-C25)-(D26-C26)</f>
        <v>900</v>
      </c>
      <c r="D17" s="10">
        <f t="shared" si="3"/>
        <v>900</v>
      </c>
      <c r="E17" s="10">
        <f t="shared" si="3"/>
        <v>900</v>
      </c>
      <c r="F17" s="10">
        <f t="shared" si="3"/>
        <v>900</v>
      </c>
      <c r="G17" s="10">
        <f t="shared" si="3"/>
        <v>900</v>
      </c>
      <c r="H17" s="10">
        <f t="shared" si="3"/>
        <v>900</v>
      </c>
      <c r="I17" s="10">
        <f>(J25-I25)-(J26-I26)</f>
        <v>900</v>
      </c>
      <c r="J17" s="6"/>
      <c r="K17" s="4"/>
      <c r="M17" t="s">
        <v>55</v>
      </c>
    </row>
    <row r="18" spans="1:13" x14ac:dyDescent="0.3">
      <c r="B18" s="1" t="s">
        <v>326</v>
      </c>
      <c r="C18" s="16">
        <f t="shared" ref="C18:H18" si="4">C16-C17</f>
        <v>66600</v>
      </c>
      <c r="D18" s="16">
        <f t="shared" si="4"/>
        <v>67500</v>
      </c>
      <c r="E18" s="16">
        <f t="shared" si="4"/>
        <v>63000</v>
      </c>
      <c r="F18" s="16">
        <f t="shared" si="4"/>
        <v>56100</v>
      </c>
      <c r="G18" s="16">
        <f t="shared" si="4"/>
        <v>49500</v>
      </c>
      <c r="H18" s="16">
        <f t="shared" si="4"/>
        <v>55500</v>
      </c>
      <c r="I18" s="16">
        <f>I16-I17</f>
        <v>55500</v>
      </c>
      <c r="J18" s="6"/>
      <c r="K18" s="4"/>
      <c r="M18" t="s">
        <v>327</v>
      </c>
    </row>
    <row r="19" spans="1:13" x14ac:dyDescent="0.3">
      <c r="B19" t="s">
        <v>11</v>
      </c>
      <c r="C19" s="11">
        <v>0.3</v>
      </c>
      <c r="D19" s="11">
        <v>0.3</v>
      </c>
      <c r="E19" s="11">
        <v>0.3</v>
      </c>
      <c r="F19" s="11">
        <v>0.3</v>
      </c>
      <c r="G19" s="11">
        <v>0.3</v>
      </c>
      <c r="H19" s="11">
        <v>0.3</v>
      </c>
      <c r="I19" s="11">
        <v>0.3</v>
      </c>
      <c r="J19" s="11">
        <v>0.3</v>
      </c>
      <c r="K19" s="4"/>
    </row>
    <row r="20" spans="1:13" x14ac:dyDescent="0.3">
      <c r="B20" t="s">
        <v>8</v>
      </c>
      <c r="C20" s="17">
        <f t="shared" ref="C20:I20" si="5">C18/C15</f>
        <v>0.29599999999999999</v>
      </c>
      <c r="D20" s="17">
        <f t="shared" si="5"/>
        <v>0.29605263157894735</v>
      </c>
      <c r="E20" s="17">
        <f t="shared" si="5"/>
        <v>0.29577464788732394</v>
      </c>
      <c r="F20" s="17">
        <f t="shared" si="5"/>
        <v>0.29526315789473684</v>
      </c>
      <c r="G20" s="17">
        <f t="shared" si="5"/>
        <v>0.29464285714285715</v>
      </c>
      <c r="H20" s="17">
        <f t="shared" si="5"/>
        <v>0.29521276595744683</v>
      </c>
      <c r="I20" s="17">
        <f t="shared" si="5"/>
        <v>0.29521276595744683</v>
      </c>
      <c r="J20" s="4"/>
      <c r="K20" s="4"/>
      <c r="M20" t="s">
        <v>77</v>
      </c>
    </row>
    <row r="21" spans="1:13" x14ac:dyDescent="0.3">
      <c r="C21" s="4"/>
      <c r="D21" s="4"/>
      <c r="E21" s="4"/>
      <c r="F21" s="4"/>
      <c r="G21" s="4"/>
      <c r="H21" s="4"/>
      <c r="I21" s="4"/>
      <c r="J21" s="4"/>
      <c r="K21" s="4"/>
    </row>
    <row r="22" spans="1:13" x14ac:dyDescent="0.3">
      <c r="B22" s="1" t="s">
        <v>12</v>
      </c>
      <c r="C22" s="4"/>
      <c r="D22" s="4"/>
      <c r="E22" s="4"/>
      <c r="F22" s="4"/>
      <c r="G22" s="4"/>
      <c r="H22" s="4"/>
      <c r="I22" s="4"/>
      <c r="J22" s="5" t="s">
        <v>23</v>
      </c>
      <c r="K22" s="5" t="s">
        <v>36</v>
      </c>
    </row>
    <row r="23" spans="1:13" x14ac:dyDescent="0.3">
      <c r="B23" t="s">
        <v>34</v>
      </c>
      <c r="C23" s="9">
        <v>24000</v>
      </c>
      <c r="D23" s="9">
        <v>36000</v>
      </c>
      <c r="E23" s="9">
        <v>48000</v>
      </c>
      <c r="F23" s="9">
        <v>60000</v>
      </c>
      <c r="G23" s="9">
        <v>72000</v>
      </c>
      <c r="H23" s="9">
        <v>84000</v>
      </c>
      <c r="I23" s="9">
        <v>96000</v>
      </c>
      <c r="J23" s="9">
        <v>108000</v>
      </c>
      <c r="K23" s="9">
        <v>120000</v>
      </c>
    </row>
    <row r="24" spans="1:13" x14ac:dyDescent="0.3">
      <c r="B24" t="s">
        <v>35</v>
      </c>
      <c r="C24" s="9">
        <v>0</v>
      </c>
      <c r="D24" s="9">
        <v>15000</v>
      </c>
      <c r="E24" s="9">
        <v>30000</v>
      </c>
      <c r="F24" s="9">
        <v>45000</v>
      </c>
      <c r="G24" s="9">
        <v>60000</v>
      </c>
      <c r="H24" s="9">
        <v>75000</v>
      </c>
      <c r="I24" s="9">
        <v>90000</v>
      </c>
      <c r="J24" s="9">
        <v>105000</v>
      </c>
      <c r="K24" s="9">
        <v>120000</v>
      </c>
    </row>
    <row r="25" spans="1:13" x14ac:dyDescent="0.3">
      <c r="B25" t="s">
        <v>9</v>
      </c>
      <c r="C25" s="10"/>
      <c r="D25" s="10"/>
      <c r="E25" s="10"/>
      <c r="F25" s="10"/>
      <c r="G25" s="10"/>
      <c r="H25" s="10"/>
      <c r="I25" s="10"/>
      <c r="J25" s="10"/>
      <c r="K25" s="4"/>
      <c r="M25" t="s">
        <v>78</v>
      </c>
    </row>
    <row r="26" spans="1:13" x14ac:dyDescent="0.3">
      <c r="B26" t="s">
        <v>10</v>
      </c>
      <c r="C26" s="10">
        <f t="shared" ref="C26:J26" si="6">C19*(C23-C24)</f>
        <v>7200</v>
      </c>
      <c r="D26" s="10">
        <f t="shared" si="6"/>
        <v>6300</v>
      </c>
      <c r="E26" s="10">
        <f t="shared" si="6"/>
        <v>5400</v>
      </c>
      <c r="F26" s="10">
        <f t="shared" si="6"/>
        <v>4500</v>
      </c>
      <c r="G26" s="10">
        <f t="shared" si="6"/>
        <v>3600</v>
      </c>
      <c r="H26" s="10">
        <f t="shared" si="6"/>
        <v>2700</v>
      </c>
      <c r="I26" s="10">
        <f t="shared" si="6"/>
        <v>1800</v>
      </c>
      <c r="J26" s="10">
        <f t="shared" si="6"/>
        <v>900</v>
      </c>
      <c r="K26" s="4"/>
      <c r="M26" t="s">
        <v>80</v>
      </c>
    </row>
    <row r="27" spans="1:13" x14ac:dyDescent="0.3">
      <c r="C27" s="3"/>
      <c r="D27" s="3"/>
      <c r="E27" s="3"/>
      <c r="F27" s="3"/>
      <c r="G27" s="3"/>
      <c r="H27" s="3"/>
      <c r="I27" s="3"/>
      <c r="J27" s="3"/>
      <c r="K27" s="3"/>
    </row>
    <row r="28" spans="1:13" x14ac:dyDescent="0.3">
      <c r="A28" s="13" t="s">
        <v>27</v>
      </c>
      <c r="B28" s="6"/>
      <c r="C28" s="3"/>
      <c r="D28" s="3"/>
      <c r="E28" s="3"/>
      <c r="F28" s="3"/>
      <c r="G28" s="3"/>
      <c r="H28" s="3"/>
      <c r="I28" s="3"/>
      <c r="J28" s="3"/>
      <c r="K28" s="3"/>
    </row>
    <row r="29" spans="1:13" x14ac:dyDescent="0.3">
      <c r="A29" s="7" t="s">
        <v>40</v>
      </c>
      <c r="B29" s="6"/>
      <c r="C29" s="3"/>
      <c r="D29" s="3"/>
      <c r="E29" s="3"/>
      <c r="F29" s="3"/>
      <c r="G29" s="3"/>
      <c r="H29" s="3"/>
      <c r="I29" s="3"/>
      <c r="J29" s="3"/>
      <c r="K29" s="3"/>
    </row>
    <row r="30" spans="1:13" x14ac:dyDescent="0.3">
      <c r="A30" s="15" t="s">
        <v>28</v>
      </c>
      <c r="B30" s="6"/>
      <c r="C30" s="3"/>
      <c r="D30" s="3"/>
      <c r="E30" s="3"/>
      <c r="F30" s="3"/>
      <c r="G30" s="3"/>
      <c r="H30" s="3"/>
      <c r="I30" s="3"/>
      <c r="J30" s="3"/>
      <c r="K30" s="3"/>
    </row>
    <row r="31" spans="1:13" ht="60" customHeight="1" x14ac:dyDescent="0.3">
      <c r="A31" s="12" t="s">
        <v>25</v>
      </c>
      <c r="B31" s="74" t="s">
        <v>43</v>
      </c>
      <c r="C31" s="74"/>
      <c r="D31" s="74"/>
      <c r="E31" s="74"/>
      <c r="F31" s="74"/>
      <c r="G31" s="74"/>
      <c r="H31" s="74"/>
      <c r="I31" s="74"/>
      <c r="J31" s="74"/>
      <c r="K31" s="74"/>
    </row>
    <row r="32" spans="1:13" x14ac:dyDescent="0.3">
      <c r="A32" s="7"/>
      <c r="B32" s="6"/>
      <c r="C32" s="3"/>
      <c r="D32" s="3"/>
      <c r="E32" s="3"/>
      <c r="F32" s="3"/>
      <c r="G32" s="3"/>
      <c r="H32" s="3"/>
      <c r="I32" s="3"/>
      <c r="J32" s="3"/>
      <c r="K32" s="3"/>
    </row>
    <row r="33" spans="1:13" x14ac:dyDescent="0.3">
      <c r="A33" s="15" t="s">
        <v>31</v>
      </c>
      <c r="B33" s="6"/>
      <c r="C33" s="3"/>
      <c r="D33" s="3"/>
      <c r="E33" s="3"/>
      <c r="F33" s="3"/>
      <c r="G33" s="3"/>
      <c r="H33" s="3"/>
      <c r="I33" s="3"/>
      <c r="J33" s="3"/>
      <c r="K33" s="3"/>
    </row>
    <row r="34" spans="1:13" x14ac:dyDescent="0.3">
      <c r="B34" s="8" t="s">
        <v>24</v>
      </c>
      <c r="K34" s="3"/>
    </row>
    <row r="35" spans="1:13" x14ac:dyDescent="0.3">
      <c r="B35" s="1" t="s">
        <v>0</v>
      </c>
      <c r="C35" s="5" t="s">
        <v>16</v>
      </c>
      <c r="D35" s="5" t="s">
        <v>17</v>
      </c>
      <c r="E35" s="5" t="s">
        <v>18</v>
      </c>
      <c r="F35" s="5" t="s">
        <v>19</v>
      </c>
      <c r="G35" s="5" t="s">
        <v>20</v>
      </c>
      <c r="H35" s="5" t="s">
        <v>21</v>
      </c>
      <c r="I35" s="5" t="s">
        <v>22</v>
      </c>
      <c r="K35" s="3"/>
    </row>
    <row r="36" spans="1:13" x14ac:dyDescent="0.3">
      <c r="B36" t="s">
        <v>1</v>
      </c>
      <c r="C36" s="9">
        <v>767000</v>
      </c>
      <c r="D36" s="9">
        <v>730000</v>
      </c>
      <c r="E36" s="9">
        <v>695000</v>
      </c>
      <c r="F36" s="9">
        <v>662000</v>
      </c>
      <c r="G36" s="9">
        <v>630000</v>
      </c>
      <c r="H36" s="9">
        <v>600000</v>
      </c>
      <c r="I36" s="9">
        <v>520000</v>
      </c>
      <c r="K36" s="4"/>
    </row>
    <row r="37" spans="1:13" x14ac:dyDescent="0.3">
      <c r="B37" t="s">
        <v>2</v>
      </c>
      <c r="C37" s="10">
        <f t="shared" ref="C37:I37" si="7">C47-D47</f>
        <v>-12000</v>
      </c>
      <c r="D37" s="10">
        <f t="shared" si="7"/>
        <v>-12000</v>
      </c>
      <c r="E37" s="10">
        <f t="shared" si="7"/>
        <v>-12000</v>
      </c>
      <c r="F37" s="10">
        <f t="shared" si="7"/>
        <v>-12000</v>
      </c>
      <c r="G37" s="10">
        <f t="shared" si="7"/>
        <v>-12000</v>
      </c>
      <c r="H37" s="10">
        <f t="shared" si="7"/>
        <v>-12000</v>
      </c>
      <c r="I37" s="10">
        <f t="shared" si="7"/>
        <v>-12000</v>
      </c>
      <c r="K37" s="4"/>
      <c r="M37" t="s">
        <v>75</v>
      </c>
    </row>
    <row r="38" spans="1:13" x14ac:dyDescent="0.3">
      <c r="B38" t="s">
        <v>3</v>
      </c>
      <c r="C38" s="9">
        <v>-530000</v>
      </c>
      <c r="D38" s="9">
        <v>-490000</v>
      </c>
      <c r="E38" s="9">
        <v>-470000</v>
      </c>
      <c r="F38" s="9">
        <v>-460000</v>
      </c>
      <c r="G38" s="9">
        <v>-450000</v>
      </c>
      <c r="H38" s="9">
        <v>-400000</v>
      </c>
      <c r="I38" s="9">
        <v>-320000</v>
      </c>
      <c r="K38" s="4"/>
    </row>
    <row r="39" spans="1:13" x14ac:dyDescent="0.3">
      <c r="B39" s="1" t="s">
        <v>4</v>
      </c>
      <c r="C39" s="18">
        <f t="shared" ref="C39" si="8">SUM(C36:C38)</f>
        <v>225000</v>
      </c>
      <c r="D39" s="18">
        <f t="shared" ref="D39" si="9">SUM(D36:D38)</f>
        <v>228000</v>
      </c>
      <c r="E39" s="18">
        <f t="shared" ref="E39" si="10">SUM(E36:E38)</f>
        <v>213000</v>
      </c>
      <c r="F39" s="18">
        <f t="shared" ref="F39" si="11">SUM(F36:F38)</f>
        <v>190000</v>
      </c>
      <c r="G39" s="18">
        <f t="shared" ref="G39" si="12">SUM(G36:G38)</f>
        <v>168000</v>
      </c>
      <c r="H39" s="18">
        <f t="shared" ref="H39" si="13">SUM(H36:H38)</f>
        <v>188000</v>
      </c>
      <c r="I39" s="18">
        <f t="shared" ref="I39" si="14">SUM(I36:I38)</f>
        <v>188000</v>
      </c>
      <c r="K39" s="4"/>
    </row>
    <row r="40" spans="1:13" x14ac:dyDescent="0.3">
      <c r="B40" s="1" t="s">
        <v>325</v>
      </c>
      <c r="C40" s="10">
        <f t="shared" ref="C40:H40" si="15">C43*C39</f>
        <v>67500</v>
      </c>
      <c r="D40" s="10">
        <f t="shared" si="15"/>
        <v>68400</v>
      </c>
      <c r="E40" s="10">
        <f t="shared" si="15"/>
        <v>63900</v>
      </c>
      <c r="F40" s="10">
        <f t="shared" si="15"/>
        <v>57000</v>
      </c>
      <c r="G40" s="10">
        <f t="shared" si="15"/>
        <v>50400</v>
      </c>
      <c r="H40" s="10">
        <f t="shared" si="15"/>
        <v>56400</v>
      </c>
      <c r="I40" s="10">
        <f t="shared" ref="I40" si="16">I43*I39</f>
        <v>56400</v>
      </c>
      <c r="K40" s="4"/>
      <c r="M40" t="s">
        <v>76</v>
      </c>
    </row>
    <row r="41" spans="1:13" x14ac:dyDescent="0.3">
      <c r="B41" t="s">
        <v>328</v>
      </c>
      <c r="C41" s="10">
        <f t="shared" ref="C41:H41" si="17">(D49-C49)-(D50-C50)</f>
        <v>-1200</v>
      </c>
      <c r="D41" s="10">
        <f t="shared" si="17"/>
        <v>-1200</v>
      </c>
      <c r="E41" s="10">
        <f t="shared" si="17"/>
        <v>-1200</v>
      </c>
      <c r="F41" s="10">
        <f t="shared" si="17"/>
        <v>-1200</v>
      </c>
      <c r="G41" s="10">
        <f t="shared" si="17"/>
        <v>-1200</v>
      </c>
      <c r="H41" s="10">
        <f t="shared" si="17"/>
        <v>-1200</v>
      </c>
      <c r="I41" s="10">
        <f>(J49-I49)-(J50-I50)</f>
        <v>-1200</v>
      </c>
      <c r="K41" s="4"/>
      <c r="M41" t="s">
        <v>55</v>
      </c>
    </row>
    <row r="42" spans="1:13" x14ac:dyDescent="0.3">
      <c r="B42" s="1" t="s">
        <v>326</v>
      </c>
      <c r="C42" s="16">
        <f t="shared" ref="C42:H42" si="18">C40-C41</f>
        <v>68700</v>
      </c>
      <c r="D42" s="16">
        <f t="shared" si="18"/>
        <v>69600</v>
      </c>
      <c r="E42" s="16">
        <f t="shared" si="18"/>
        <v>65100</v>
      </c>
      <c r="F42" s="16">
        <f t="shared" si="18"/>
        <v>58200</v>
      </c>
      <c r="G42" s="16">
        <f t="shared" si="18"/>
        <v>51600</v>
      </c>
      <c r="H42" s="16">
        <f t="shared" si="18"/>
        <v>57600</v>
      </c>
      <c r="I42" s="16">
        <f>I40-I41</f>
        <v>57600</v>
      </c>
      <c r="K42" s="4"/>
      <c r="M42" t="s">
        <v>327</v>
      </c>
    </row>
    <row r="43" spans="1:13" x14ac:dyDescent="0.3">
      <c r="B43" t="s">
        <v>11</v>
      </c>
      <c r="C43" s="11">
        <v>0.3</v>
      </c>
      <c r="D43" s="11">
        <v>0.3</v>
      </c>
      <c r="E43" s="11">
        <v>0.3</v>
      </c>
      <c r="F43" s="11">
        <v>0.3</v>
      </c>
      <c r="G43" s="11">
        <v>0.3</v>
      </c>
      <c r="H43" s="11">
        <v>0.3</v>
      </c>
      <c r="I43" s="11">
        <v>0.3</v>
      </c>
      <c r="J43" s="11">
        <v>0.3</v>
      </c>
      <c r="K43" s="4"/>
    </row>
    <row r="44" spans="1:13" x14ac:dyDescent="0.3">
      <c r="B44" t="s">
        <v>8</v>
      </c>
      <c r="C44" s="17">
        <f t="shared" ref="C44:I44" si="19">C42/C39</f>
        <v>0.30533333333333335</v>
      </c>
      <c r="D44" s="17">
        <f t="shared" si="19"/>
        <v>0.30526315789473685</v>
      </c>
      <c r="E44" s="17">
        <f t="shared" si="19"/>
        <v>0.30563380281690139</v>
      </c>
      <c r="F44" s="17">
        <f t="shared" si="19"/>
        <v>0.30631578947368421</v>
      </c>
      <c r="G44" s="17">
        <f t="shared" si="19"/>
        <v>0.30714285714285716</v>
      </c>
      <c r="H44" s="17">
        <f t="shared" si="19"/>
        <v>0.30638297872340425</v>
      </c>
      <c r="I44" s="17">
        <f t="shared" si="19"/>
        <v>0.30638297872340425</v>
      </c>
      <c r="K44" s="4"/>
      <c r="M44" t="s">
        <v>77</v>
      </c>
    </row>
    <row r="45" spans="1:13" x14ac:dyDescent="0.3">
      <c r="C45" s="4"/>
      <c r="D45" s="4"/>
      <c r="E45" s="4"/>
      <c r="F45" s="4"/>
      <c r="G45" s="4"/>
      <c r="H45" s="4"/>
      <c r="I45" s="4"/>
      <c r="J45" s="4"/>
      <c r="K45" s="4"/>
    </row>
    <row r="46" spans="1:13" x14ac:dyDescent="0.3">
      <c r="B46" s="1" t="s">
        <v>12</v>
      </c>
      <c r="C46" s="4"/>
      <c r="D46" s="4"/>
      <c r="E46" s="4"/>
      <c r="F46" s="4"/>
      <c r="G46" s="4"/>
      <c r="H46" s="4"/>
      <c r="I46" s="4"/>
      <c r="J46" s="5" t="s">
        <v>23</v>
      </c>
      <c r="K46" s="5" t="s">
        <v>36</v>
      </c>
    </row>
    <row r="47" spans="1:13" x14ac:dyDescent="0.3">
      <c r="B47" t="s">
        <v>34</v>
      </c>
      <c r="C47" s="9">
        <v>24000</v>
      </c>
      <c r="D47" s="9">
        <v>36000</v>
      </c>
      <c r="E47" s="9">
        <v>48000</v>
      </c>
      <c r="F47" s="9">
        <v>60000</v>
      </c>
      <c r="G47" s="9">
        <v>72000</v>
      </c>
      <c r="H47" s="9">
        <v>84000</v>
      </c>
      <c r="I47" s="9">
        <v>96000</v>
      </c>
      <c r="J47" s="9">
        <v>108000</v>
      </c>
      <c r="K47" s="9">
        <v>120000</v>
      </c>
    </row>
    <row r="48" spans="1:13" x14ac:dyDescent="0.3">
      <c r="B48" t="s">
        <v>327</v>
      </c>
      <c r="C48" s="9">
        <v>56000</v>
      </c>
      <c r="D48" s="9">
        <v>64000</v>
      </c>
      <c r="E48" s="9">
        <v>72000</v>
      </c>
      <c r="F48" s="9">
        <v>80000</v>
      </c>
      <c r="G48" s="9">
        <v>88000</v>
      </c>
      <c r="H48" s="9">
        <v>96000</v>
      </c>
      <c r="I48" s="9">
        <v>104000</v>
      </c>
      <c r="J48" s="9">
        <v>112000</v>
      </c>
      <c r="K48" s="9">
        <v>120000</v>
      </c>
    </row>
    <row r="49" spans="2:13" x14ac:dyDescent="0.3">
      <c r="B49" t="s">
        <v>9</v>
      </c>
      <c r="C49" s="10">
        <f t="shared" ref="C49:I49" si="20">C43*(C48-C47)</f>
        <v>9600</v>
      </c>
      <c r="D49" s="10">
        <f t="shared" si="20"/>
        <v>8400</v>
      </c>
      <c r="E49" s="10">
        <f t="shared" si="20"/>
        <v>7200</v>
      </c>
      <c r="F49" s="10">
        <f t="shared" si="20"/>
        <v>6000</v>
      </c>
      <c r="G49" s="10">
        <f t="shared" si="20"/>
        <v>4800</v>
      </c>
      <c r="H49" s="10">
        <f t="shared" si="20"/>
        <v>3600</v>
      </c>
      <c r="I49" s="10">
        <f t="shared" si="20"/>
        <v>2400</v>
      </c>
      <c r="J49" s="10">
        <f>J43*(J48-J47)</f>
        <v>1200</v>
      </c>
      <c r="M49" t="s">
        <v>81</v>
      </c>
    </row>
    <row r="50" spans="2:13" x14ac:dyDescent="0.3">
      <c r="B50" t="s">
        <v>10</v>
      </c>
      <c r="C50" s="10"/>
      <c r="D50" s="10"/>
      <c r="E50" s="10"/>
      <c r="F50" s="10"/>
      <c r="G50" s="10"/>
      <c r="H50" s="10"/>
      <c r="I50" s="10"/>
      <c r="J50" s="10"/>
      <c r="K50" s="4"/>
      <c r="M50" t="s">
        <v>79</v>
      </c>
    </row>
  </sheetData>
  <mergeCells count="3">
    <mergeCell ref="B7:K7"/>
    <mergeCell ref="B31:K31"/>
    <mergeCell ref="A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ABA5-D1D4-452A-B87C-F830A9B1799D}">
  <sheetPr>
    <tabColor theme="5" tint="0.39997558519241921"/>
  </sheetPr>
  <dimension ref="A1:L51"/>
  <sheetViews>
    <sheetView showGridLines="0" zoomScale="115" zoomScaleNormal="115" workbookViewId="0"/>
  </sheetViews>
  <sheetFormatPr defaultRowHeight="14.4" x14ac:dyDescent="0.3"/>
  <cols>
    <col min="1" max="1" width="12.44140625" customWidth="1"/>
    <col min="2" max="2" width="41.6640625" customWidth="1"/>
    <col min="3" max="7" width="9" bestFit="1" customWidth="1"/>
    <col min="8" max="9" width="9.21875" bestFit="1" customWidth="1"/>
    <col min="10" max="11" width="9.5546875" bestFit="1" customWidth="1"/>
  </cols>
  <sheetData>
    <row r="1" spans="1:12" ht="18" x14ac:dyDescent="0.35">
      <c r="A1" s="2" t="s">
        <v>70</v>
      </c>
    </row>
    <row r="2" spans="1:12" ht="55.05" customHeight="1" x14ac:dyDescent="0.3">
      <c r="A2" s="75" t="s">
        <v>41</v>
      </c>
      <c r="B2" s="76"/>
      <c r="C2" s="76"/>
      <c r="D2" s="76"/>
      <c r="E2" s="76"/>
      <c r="F2" s="76"/>
      <c r="G2" s="76"/>
      <c r="H2" s="76"/>
      <c r="I2" s="76"/>
      <c r="J2" s="76"/>
      <c r="K2" s="76"/>
      <c r="L2" s="76"/>
    </row>
    <row r="3" spans="1:12" x14ac:dyDescent="0.3">
      <c r="A3" s="6"/>
      <c r="B3" s="6"/>
      <c r="C3" s="6"/>
      <c r="D3" s="6"/>
      <c r="E3" s="6"/>
      <c r="F3" s="6"/>
      <c r="G3" s="6"/>
      <c r="H3" s="6"/>
      <c r="I3" s="6"/>
      <c r="J3" s="6"/>
      <c r="K3" s="6"/>
      <c r="L3" s="6"/>
    </row>
    <row r="4" spans="1:12" x14ac:dyDescent="0.3">
      <c r="A4" s="13" t="s">
        <v>26</v>
      </c>
      <c r="B4" s="6"/>
      <c r="C4" s="6"/>
      <c r="D4" s="6"/>
      <c r="E4" s="6"/>
      <c r="F4" s="6"/>
      <c r="G4" s="6"/>
      <c r="H4" s="6"/>
      <c r="I4" s="6"/>
      <c r="J4" s="6"/>
      <c r="K4" s="6"/>
      <c r="L4" s="6"/>
    </row>
    <row r="5" spans="1:12" x14ac:dyDescent="0.3">
      <c r="A5" s="7" t="s">
        <v>48</v>
      </c>
      <c r="B5" s="6"/>
      <c r="C5" s="6"/>
      <c r="D5" s="6"/>
      <c r="E5" s="6"/>
      <c r="F5" s="6"/>
      <c r="G5" s="6"/>
      <c r="H5" s="6"/>
      <c r="I5" s="6"/>
      <c r="J5" s="6"/>
      <c r="K5" s="6"/>
      <c r="L5" s="6"/>
    </row>
    <row r="6" spans="1:12" x14ac:dyDescent="0.3">
      <c r="A6" s="15" t="s">
        <v>13</v>
      </c>
      <c r="B6" s="6"/>
      <c r="C6" s="6"/>
      <c r="D6" s="6"/>
      <c r="E6" s="6"/>
      <c r="F6" s="6"/>
      <c r="G6" s="6"/>
      <c r="H6" s="6"/>
      <c r="I6" s="6"/>
      <c r="J6" s="6"/>
      <c r="K6" s="6"/>
      <c r="L6" s="6"/>
    </row>
    <row r="7" spans="1:12" ht="60" customHeight="1" x14ac:dyDescent="0.3">
      <c r="A7" s="12" t="s">
        <v>25</v>
      </c>
      <c r="B7" s="74"/>
      <c r="C7" s="74"/>
      <c r="D7" s="74"/>
      <c r="E7" s="74"/>
      <c r="F7" s="74"/>
      <c r="G7" s="74"/>
      <c r="H7" s="74"/>
      <c r="I7" s="74"/>
      <c r="J7" s="74"/>
      <c r="K7" s="74"/>
      <c r="L7" s="6"/>
    </row>
    <row r="8" spans="1:12" x14ac:dyDescent="0.3">
      <c r="A8" s="7"/>
      <c r="B8" s="6"/>
      <c r="C8" s="6"/>
      <c r="D8" s="6"/>
      <c r="E8" s="6"/>
      <c r="F8" s="6"/>
      <c r="G8" s="6"/>
      <c r="H8" s="6"/>
      <c r="I8" s="6"/>
      <c r="J8" s="6"/>
      <c r="K8" s="6"/>
      <c r="L8" s="6"/>
    </row>
    <row r="9" spans="1:12" x14ac:dyDescent="0.3">
      <c r="A9" s="15" t="s">
        <v>14</v>
      </c>
      <c r="B9" s="6"/>
      <c r="C9" s="6"/>
      <c r="D9" s="6"/>
      <c r="E9" s="6"/>
      <c r="F9" s="6"/>
      <c r="G9" s="6"/>
      <c r="H9" s="6"/>
      <c r="I9" s="6"/>
      <c r="J9" s="6"/>
      <c r="K9" s="6"/>
      <c r="L9" s="6"/>
    </row>
    <row r="10" spans="1:12" x14ac:dyDescent="0.3">
      <c r="B10" s="8" t="s">
        <v>15</v>
      </c>
      <c r="J10" s="6"/>
      <c r="K10" s="3"/>
    </row>
    <row r="11" spans="1:12" x14ac:dyDescent="0.3">
      <c r="B11" s="1" t="s">
        <v>0</v>
      </c>
      <c r="C11" s="5" t="s">
        <v>16</v>
      </c>
      <c r="D11" s="5" t="s">
        <v>17</v>
      </c>
      <c r="E11" s="5" t="s">
        <v>18</v>
      </c>
      <c r="F11" s="5" t="s">
        <v>19</v>
      </c>
      <c r="G11" s="5" t="s">
        <v>20</v>
      </c>
      <c r="H11" s="5" t="s">
        <v>21</v>
      </c>
      <c r="I11" s="5" t="s">
        <v>22</v>
      </c>
      <c r="J11" s="5" t="s">
        <v>23</v>
      </c>
      <c r="K11" s="3"/>
    </row>
    <row r="12" spans="1:12" x14ac:dyDescent="0.3">
      <c r="B12" t="s">
        <v>1</v>
      </c>
      <c r="C12" s="9">
        <v>767000</v>
      </c>
      <c r="D12" s="9">
        <v>730000</v>
      </c>
      <c r="E12" s="9">
        <v>695000</v>
      </c>
      <c r="F12" s="9">
        <v>662000</v>
      </c>
      <c r="G12" s="9">
        <v>630000</v>
      </c>
      <c r="H12" s="9">
        <v>600000</v>
      </c>
      <c r="I12" s="9">
        <v>520000</v>
      </c>
      <c r="J12" s="6"/>
      <c r="K12" s="4"/>
    </row>
    <row r="13" spans="1:12" x14ac:dyDescent="0.3">
      <c r="B13" t="s">
        <v>37</v>
      </c>
      <c r="C13" s="10" t="s">
        <v>32</v>
      </c>
      <c r="D13" s="10" t="s">
        <v>32</v>
      </c>
      <c r="E13" s="10" t="s">
        <v>32</v>
      </c>
      <c r="F13" s="10" t="s">
        <v>32</v>
      </c>
      <c r="G13" s="10" t="s">
        <v>32</v>
      </c>
      <c r="H13" s="10" t="s">
        <v>32</v>
      </c>
      <c r="I13" s="10" t="s">
        <v>32</v>
      </c>
      <c r="J13" s="6"/>
      <c r="K13" s="4"/>
    </row>
    <row r="14" spans="1:12" x14ac:dyDescent="0.3">
      <c r="B14" t="s">
        <v>3</v>
      </c>
      <c r="C14" s="9">
        <v>-530000</v>
      </c>
      <c r="D14" s="9">
        <v>-490000</v>
      </c>
      <c r="E14" s="9">
        <v>-470000</v>
      </c>
      <c r="F14" s="9">
        <v>-460000</v>
      </c>
      <c r="G14" s="9">
        <v>-450000</v>
      </c>
      <c r="H14" s="9">
        <v>-400000</v>
      </c>
      <c r="I14" s="9">
        <v>-320000</v>
      </c>
      <c r="J14" s="6"/>
      <c r="K14" s="4"/>
    </row>
    <row r="15" spans="1:12" x14ac:dyDescent="0.3">
      <c r="B15" s="1" t="s">
        <v>4</v>
      </c>
      <c r="C15" s="20">
        <f t="shared" ref="C15:I15" si="0">SUM(C12:C14)</f>
        <v>237000</v>
      </c>
      <c r="D15" s="20">
        <f t="shared" si="0"/>
        <v>240000</v>
      </c>
      <c r="E15" s="20">
        <f t="shared" si="0"/>
        <v>225000</v>
      </c>
      <c r="F15" s="20">
        <f t="shared" si="0"/>
        <v>202000</v>
      </c>
      <c r="G15" s="20">
        <f t="shared" si="0"/>
        <v>180000</v>
      </c>
      <c r="H15" s="20">
        <f t="shared" si="0"/>
        <v>200000</v>
      </c>
      <c r="I15" s="20">
        <f t="shared" si="0"/>
        <v>200000</v>
      </c>
      <c r="J15" s="6"/>
      <c r="K15" s="4"/>
    </row>
    <row r="16" spans="1:12" x14ac:dyDescent="0.3">
      <c r="B16" s="1" t="s">
        <v>325</v>
      </c>
      <c r="C16" s="10" t="s">
        <v>32</v>
      </c>
      <c r="D16" s="10" t="s">
        <v>32</v>
      </c>
      <c r="E16" s="10" t="s">
        <v>32</v>
      </c>
      <c r="F16" s="10" t="s">
        <v>32</v>
      </c>
      <c r="G16" s="10" t="s">
        <v>32</v>
      </c>
      <c r="H16" s="10" t="s">
        <v>32</v>
      </c>
      <c r="I16" s="10" t="s">
        <v>32</v>
      </c>
      <c r="J16" s="6"/>
      <c r="K16" s="4"/>
    </row>
    <row r="17" spans="1:12" x14ac:dyDescent="0.3">
      <c r="B17" t="s">
        <v>328</v>
      </c>
      <c r="C17" s="10" t="s">
        <v>32</v>
      </c>
      <c r="D17" s="10" t="s">
        <v>32</v>
      </c>
      <c r="E17" s="10" t="s">
        <v>32</v>
      </c>
      <c r="F17" s="10" t="s">
        <v>32</v>
      </c>
      <c r="G17" s="10" t="s">
        <v>32</v>
      </c>
      <c r="H17" s="10" t="s">
        <v>32</v>
      </c>
      <c r="I17" s="10" t="s">
        <v>32</v>
      </c>
      <c r="J17" s="6"/>
      <c r="K17" s="4"/>
    </row>
    <row r="18" spans="1:12" x14ac:dyDescent="0.3">
      <c r="B18" s="1" t="s">
        <v>326</v>
      </c>
      <c r="C18" s="10" t="s">
        <v>32</v>
      </c>
      <c r="D18" s="10" t="s">
        <v>32</v>
      </c>
      <c r="E18" s="10" t="s">
        <v>32</v>
      </c>
      <c r="F18" s="10" t="s">
        <v>32</v>
      </c>
      <c r="G18" s="10" t="s">
        <v>32</v>
      </c>
      <c r="H18" s="10" t="s">
        <v>32</v>
      </c>
      <c r="I18" s="10" t="s">
        <v>32</v>
      </c>
      <c r="J18" s="6"/>
      <c r="K18" s="4"/>
    </row>
    <row r="19" spans="1:12" x14ac:dyDescent="0.3">
      <c r="B19" t="s">
        <v>11</v>
      </c>
      <c r="C19" s="11">
        <v>0.3</v>
      </c>
      <c r="D19" s="11">
        <v>0.3</v>
      </c>
      <c r="E19" s="11">
        <v>0.3</v>
      </c>
      <c r="F19" s="11">
        <v>0.3</v>
      </c>
      <c r="G19" s="11">
        <v>0.3</v>
      </c>
      <c r="H19" s="11">
        <v>0.3</v>
      </c>
      <c r="I19" s="11">
        <v>0.3</v>
      </c>
      <c r="J19" s="11">
        <v>0.3</v>
      </c>
      <c r="K19" s="4"/>
      <c r="L19" s="4"/>
    </row>
    <row r="20" spans="1:12" x14ac:dyDescent="0.3">
      <c r="B20" t="s">
        <v>8</v>
      </c>
      <c r="C20" s="10" t="s">
        <v>32</v>
      </c>
      <c r="D20" s="10" t="s">
        <v>32</v>
      </c>
      <c r="E20" s="10" t="s">
        <v>32</v>
      </c>
      <c r="F20" s="10" t="s">
        <v>32</v>
      </c>
      <c r="G20" s="10" t="s">
        <v>32</v>
      </c>
      <c r="H20" s="10" t="s">
        <v>32</v>
      </c>
      <c r="I20" s="10" t="s">
        <v>32</v>
      </c>
      <c r="J20" s="4"/>
      <c r="K20" s="4"/>
      <c r="L20" s="4"/>
    </row>
    <row r="21" spans="1:12" x14ac:dyDescent="0.3">
      <c r="C21" s="4"/>
      <c r="D21" s="4"/>
      <c r="E21" s="4"/>
      <c r="F21" s="4"/>
      <c r="G21" s="4"/>
      <c r="H21" s="4"/>
      <c r="I21" s="4"/>
      <c r="J21" s="4"/>
      <c r="K21" s="4"/>
      <c r="L21" s="4"/>
    </row>
    <row r="22" spans="1:12" x14ac:dyDescent="0.3">
      <c r="B22" s="1" t="s">
        <v>12</v>
      </c>
      <c r="C22" s="4"/>
      <c r="D22" s="4"/>
      <c r="E22" s="4"/>
      <c r="F22" s="4"/>
      <c r="G22" s="4"/>
      <c r="H22" s="4"/>
      <c r="I22" s="4"/>
      <c r="J22" s="5" t="s">
        <v>23</v>
      </c>
      <c r="K22" s="4"/>
      <c r="L22" s="4"/>
    </row>
    <row r="23" spans="1:12" x14ac:dyDescent="0.3">
      <c r="B23" t="s">
        <v>46</v>
      </c>
      <c r="C23" s="9">
        <v>500000</v>
      </c>
      <c r="D23" s="9">
        <v>555000</v>
      </c>
      <c r="E23" s="9">
        <v>605000</v>
      </c>
      <c r="F23" s="9">
        <v>650000</v>
      </c>
      <c r="G23" s="9">
        <v>690000</v>
      </c>
      <c r="H23" s="9">
        <v>720000</v>
      </c>
      <c r="I23" s="9">
        <v>740000</v>
      </c>
      <c r="J23" s="9">
        <v>710000</v>
      </c>
      <c r="K23" s="4"/>
      <c r="L23" s="4"/>
    </row>
    <row r="24" spans="1:12" x14ac:dyDescent="0.3">
      <c r="B24" t="s">
        <v>47</v>
      </c>
      <c r="C24" s="9">
        <f t="shared" ref="C24:I24" si="1">1.1*C23</f>
        <v>550000</v>
      </c>
      <c r="D24" s="9">
        <f t="shared" si="1"/>
        <v>610500</v>
      </c>
      <c r="E24" s="9">
        <f t="shared" si="1"/>
        <v>665500</v>
      </c>
      <c r="F24" s="9">
        <f t="shared" si="1"/>
        <v>715000</v>
      </c>
      <c r="G24" s="9">
        <f t="shared" si="1"/>
        <v>759000.00000000012</v>
      </c>
      <c r="H24" s="9">
        <f t="shared" si="1"/>
        <v>792000.00000000012</v>
      </c>
      <c r="I24" s="9">
        <f t="shared" si="1"/>
        <v>814000.00000000012</v>
      </c>
      <c r="J24" s="9">
        <f>1.1*J23</f>
        <v>781000.00000000012</v>
      </c>
      <c r="K24" s="4"/>
      <c r="L24" s="4"/>
    </row>
    <row r="25" spans="1:12" x14ac:dyDescent="0.3">
      <c r="B25" t="s">
        <v>9</v>
      </c>
      <c r="C25" s="10" t="s">
        <v>32</v>
      </c>
      <c r="D25" s="10" t="s">
        <v>32</v>
      </c>
      <c r="E25" s="10" t="s">
        <v>32</v>
      </c>
      <c r="F25" s="10" t="s">
        <v>32</v>
      </c>
      <c r="G25" s="10" t="s">
        <v>32</v>
      </c>
      <c r="H25" s="10" t="s">
        <v>32</v>
      </c>
      <c r="I25" s="10" t="s">
        <v>32</v>
      </c>
      <c r="J25" s="10" t="s">
        <v>32</v>
      </c>
      <c r="K25" s="4"/>
    </row>
    <row r="26" spans="1:12" x14ac:dyDescent="0.3">
      <c r="B26" t="s">
        <v>10</v>
      </c>
      <c r="C26" s="10" t="s">
        <v>32</v>
      </c>
      <c r="D26" s="10" t="s">
        <v>32</v>
      </c>
      <c r="E26" s="10" t="s">
        <v>32</v>
      </c>
      <c r="F26" s="10" t="s">
        <v>32</v>
      </c>
      <c r="G26" s="10" t="s">
        <v>32</v>
      </c>
      <c r="H26" s="10" t="s">
        <v>32</v>
      </c>
      <c r="I26" s="10" t="s">
        <v>32</v>
      </c>
      <c r="J26" s="10" t="s">
        <v>32</v>
      </c>
      <c r="K26" s="4"/>
    </row>
    <row r="27" spans="1:12" x14ac:dyDescent="0.3">
      <c r="C27" s="3"/>
      <c r="D27" s="3"/>
      <c r="E27" s="3"/>
      <c r="F27" s="3"/>
      <c r="G27" s="3"/>
      <c r="H27" s="3"/>
      <c r="I27" s="3"/>
      <c r="J27" s="3"/>
      <c r="K27" s="3"/>
    </row>
    <row r="28" spans="1:12" x14ac:dyDescent="0.3">
      <c r="A28" s="13" t="s">
        <v>27</v>
      </c>
      <c r="B28" s="6"/>
      <c r="C28" s="3"/>
      <c r="D28" s="3"/>
      <c r="E28" s="3"/>
      <c r="F28" s="3"/>
      <c r="G28" s="3"/>
      <c r="H28" s="3"/>
      <c r="I28" s="3"/>
      <c r="J28" s="3"/>
      <c r="K28" s="3"/>
    </row>
    <row r="29" spans="1:12" x14ac:dyDescent="0.3">
      <c r="A29" s="7" t="s">
        <v>49</v>
      </c>
      <c r="B29" s="6"/>
      <c r="C29" s="3"/>
      <c r="D29" s="3"/>
      <c r="E29" s="3"/>
      <c r="F29" s="3"/>
      <c r="G29" s="3"/>
      <c r="H29" s="3"/>
      <c r="I29" s="3"/>
      <c r="J29" s="3"/>
      <c r="K29" s="3"/>
    </row>
    <row r="30" spans="1:12" x14ac:dyDescent="0.3">
      <c r="A30" s="15" t="s">
        <v>28</v>
      </c>
      <c r="B30" s="6"/>
      <c r="C30" s="3"/>
      <c r="D30" s="3"/>
      <c r="E30" s="3"/>
      <c r="F30" s="3"/>
      <c r="G30" s="3"/>
      <c r="H30" s="3"/>
      <c r="I30" s="3"/>
      <c r="J30" s="3"/>
      <c r="K30" s="3"/>
    </row>
    <row r="31" spans="1:12" ht="60" customHeight="1" x14ac:dyDescent="0.3">
      <c r="A31" s="12" t="s">
        <v>25</v>
      </c>
      <c r="B31" s="74"/>
      <c r="C31" s="74"/>
      <c r="D31" s="74"/>
      <c r="E31" s="74"/>
      <c r="F31" s="74"/>
      <c r="G31" s="74"/>
      <c r="H31" s="74"/>
      <c r="I31" s="74"/>
      <c r="J31" s="74"/>
      <c r="K31" s="74"/>
    </row>
    <row r="32" spans="1:12" x14ac:dyDescent="0.3">
      <c r="A32" s="7"/>
      <c r="B32" s="6"/>
      <c r="C32" s="3"/>
      <c r="D32" s="3"/>
      <c r="E32" s="3"/>
      <c r="F32" s="3"/>
      <c r="G32" s="3"/>
      <c r="H32" s="3"/>
      <c r="I32" s="3"/>
      <c r="J32" s="3"/>
      <c r="K32" s="3"/>
    </row>
    <row r="33" spans="1:11" x14ac:dyDescent="0.3">
      <c r="A33" s="15" t="s">
        <v>31</v>
      </c>
      <c r="B33" s="6"/>
      <c r="C33" s="3"/>
      <c r="D33" s="3"/>
      <c r="E33" s="3"/>
      <c r="F33" s="3"/>
      <c r="G33" s="3"/>
      <c r="H33" s="3"/>
      <c r="I33" s="3"/>
      <c r="J33" s="3"/>
      <c r="K33" s="3"/>
    </row>
    <row r="34" spans="1:11" x14ac:dyDescent="0.3">
      <c r="B34" s="8" t="s">
        <v>24</v>
      </c>
      <c r="K34" s="3"/>
    </row>
    <row r="35" spans="1:11" x14ac:dyDescent="0.3">
      <c r="B35" s="1" t="s">
        <v>0</v>
      </c>
      <c r="C35" s="5" t="s">
        <v>16</v>
      </c>
      <c r="D35" s="5" t="s">
        <v>17</v>
      </c>
      <c r="E35" s="5" t="s">
        <v>18</v>
      </c>
      <c r="F35" s="5" t="s">
        <v>19</v>
      </c>
      <c r="G35" s="5" t="s">
        <v>20</v>
      </c>
      <c r="H35" s="5" t="s">
        <v>21</v>
      </c>
      <c r="I35" s="5" t="s">
        <v>22</v>
      </c>
      <c r="K35" s="3"/>
    </row>
    <row r="36" spans="1:11" x14ac:dyDescent="0.3">
      <c r="B36" t="s">
        <v>1</v>
      </c>
      <c r="C36" s="9">
        <v>767000</v>
      </c>
      <c r="D36" s="9">
        <v>730000</v>
      </c>
      <c r="E36" s="9">
        <v>695000</v>
      </c>
      <c r="F36" s="9">
        <v>662000</v>
      </c>
      <c r="G36" s="9">
        <v>630000</v>
      </c>
      <c r="H36" s="9">
        <v>600000</v>
      </c>
      <c r="I36" s="9">
        <v>520000</v>
      </c>
      <c r="K36" s="4"/>
    </row>
    <row r="37" spans="1:11" x14ac:dyDescent="0.3">
      <c r="B37" t="s">
        <v>2</v>
      </c>
      <c r="C37" s="10" t="s">
        <v>32</v>
      </c>
      <c r="D37" s="10" t="s">
        <v>32</v>
      </c>
      <c r="E37" s="10" t="s">
        <v>32</v>
      </c>
      <c r="F37" s="10" t="s">
        <v>32</v>
      </c>
      <c r="G37" s="10" t="s">
        <v>32</v>
      </c>
      <c r="H37" s="10" t="s">
        <v>32</v>
      </c>
      <c r="I37" s="10" t="s">
        <v>32</v>
      </c>
      <c r="K37" s="4"/>
    </row>
    <row r="38" spans="1:11" x14ac:dyDescent="0.3">
      <c r="B38" t="s">
        <v>3</v>
      </c>
      <c r="C38" s="9">
        <v>-530000</v>
      </c>
      <c r="D38" s="9">
        <v>-490000</v>
      </c>
      <c r="E38" s="9">
        <v>-470000</v>
      </c>
      <c r="F38" s="9">
        <v>-460000</v>
      </c>
      <c r="G38" s="9">
        <v>-450000</v>
      </c>
      <c r="H38" s="9">
        <v>-400000</v>
      </c>
      <c r="I38" s="9">
        <v>-320000</v>
      </c>
      <c r="K38" s="4"/>
    </row>
    <row r="39" spans="1:11" x14ac:dyDescent="0.3">
      <c r="B39" s="1" t="s">
        <v>4</v>
      </c>
      <c r="C39" s="20">
        <f t="shared" ref="C39:I39" si="2">SUM(C36:C38)</f>
        <v>237000</v>
      </c>
      <c r="D39" s="20">
        <f t="shared" si="2"/>
        <v>240000</v>
      </c>
      <c r="E39" s="20">
        <f t="shared" si="2"/>
        <v>225000</v>
      </c>
      <c r="F39" s="20">
        <f t="shared" si="2"/>
        <v>202000</v>
      </c>
      <c r="G39" s="20">
        <f t="shared" si="2"/>
        <v>180000</v>
      </c>
      <c r="H39" s="20">
        <f t="shared" si="2"/>
        <v>200000</v>
      </c>
      <c r="I39" s="20">
        <f t="shared" si="2"/>
        <v>200000</v>
      </c>
      <c r="K39" s="4"/>
    </row>
    <row r="40" spans="1:11" x14ac:dyDescent="0.3">
      <c r="B40" s="1" t="s">
        <v>325</v>
      </c>
      <c r="C40" s="10" t="s">
        <v>32</v>
      </c>
      <c r="D40" s="10" t="s">
        <v>32</v>
      </c>
      <c r="E40" s="10" t="s">
        <v>32</v>
      </c>
      <c r="F40" s="10" t="s">
        <v>32</v>
      </c>
      <c r="G40" s="10" t="s">
        <v>32</v>
      </c>
      <c r="H40" s="10" t="s">
        <v>32</v>
      </c>
      <c r="I40" s="10" t="s">
        <v>32</v>
      </c>
      <c r="K40" s="4"/>
    </row>
    <row r="41" spans="1:11" x14ac:dyDescent="0.3">
      <c r="B41" t="s">
        <v>328</v>
      </c>
      <c r="C41" s="10" t="s">
        <v>32</v>
      </c>
      <c r="D41" s="10" t="s">
        <v>32</v>
      </c>
      <c r="E41" s="10" t="s">
        <v>32</v>
      </c>
      <c r="F41" s="10" t="s">
        <v>32</v>
      </c>
      <c r="G41" s="10" t="s">
        <v>32</v>
      </c>
      <c r="H41" s="10" t="s">
        <v>32</v>
      </c>
      <c r="I41" s="10" t="s">
        <v>32</v>
      </c>
      <c r="K41" s="4"/>
    </row>
    <row r="42" spans="1:11" x14ac:dyDescent="0.3">
      <c r="B42" s="1" t="s">
        <v>326</v>
      </c>
      <c r="C42" s="10" t="s">
        <v>32</v>
      </c>
      <c r="D42" s="10" t="s">
        <v>32</v>
      </c>
      <c r="E42" s="10" t="s">
        <v>32</v>
      </c>
      <c r="F42" s="10" t="s">
        <v>32</v>
      </c>
      <c r="G42" s="10" t="s">
        <v>32</v>
      </c>
      <c r="H42" s="10" t="s">
        <v>32</v>
      </c>
      <c r="I42" s="10" t="s">
        <v>32</v>
      </c>
      <c r="K42" s="4"/>
    </row>
    <row r="43" spans="1:11" x14ac:dyDescent="0.3">
      <c r="B43" t="s">
        <v>11</v>
      </c>
      <c r="C43" s="11">
        <v>0.3</v>
      </c>
      <c r="D43" s="11">
        <v>0.3</v>
      </c>
      <c r="E43" s="11">
        <v>0.3</v>
      </c>
      <c r="F43" s="11">
        <v>0.3</v>
      </c>
      <c r="G43" s="11">
        <v>0.3</v>
      </c>
      <c r="H43" s="11">
        <v>0.3</v>
      </c>
      <c r="I43" s="11">
        <v>0.3</v>
      </c>
      <c r="J43" s="11">
        <v>0.3</v>
      </c>
      <c r="K43" s="4"/>
    </row>
    <row r="44" spans="1:11" x14ac:dyDescent="0.3">
      <c r="B44" t="s">
        <v>8</v>
      </c>
      <c r="C44" s="10" t="s">
        <v>32</v>
      </c>
      <c r="D44" s="10" t="s">
        <v>32</v>
      </c>
      <c r="E44" s="10" t="s">
        <v>32</v>
      </c>
      <c r="F44" s="10" t="s">
        <v>32</v>
      </c>
      <c r="G44" s="10" t="s">
        <v>32</v>
      </c>
      <c r="H44" s="10" t="s">
        <v>32</v>
      </c>
      <c r="I44" s="10" t="s">
        <v>32</v>
      </c>
      <c r="K44" s="4"/>
    </row>
    <row r="45" spans="1:11" x14ac:dyDescent="0.3">
      <c r="C45" s="4"/>
      <c r="D45" s="4"/>
      <c r="E45" s="4"/>
      <c r="F45" s="4"/>
      <c r="G45" s="4"/>
      <c r="H45" s="4"/>
      <c r="I45" s="4"/>
      <c r="J45" s="4"/>
      <c r="K45" s="4"/>
    </row>
    <row r="46" spans="1:11" x14ac:dyDescent="0.3">
      <c r="B46" s="1" t="s">
        <v>12</v>
      </c>
      <c r="C46" s="4"/>
      <c r="D46" s="4"/>
      <c r="E46" s="4"/>
      <c r="F46" s="4"/>
      <c r="G46" s="4"/>
      <c r="H46" s="4"/>
      <c r="I46" s="4"/>
      <c r="J46" s="5" t="s">
        <v>23</v>
      </c>
      <c r="K46" s="4"/>
    </row>
    <row r="47" spans="1:11" x14ac:dyDescent="0.3">
      <c r="B47" t="s">
        <v>46</v>
      </c>
      <c r="C47" s="9">
        <v>500000</v>
      </c>
      <c r="D47" s="9">
        <v>555000</v>
      </c>
      <c r="E47" s="9">
        <v>605000</v>
      </c>
      <c r="F47" s="9">
        <v>650000</v>
      </c>
      <c r="G47" s="9">
        <v>690000</v>
      </c>
      <c r="H47" s="9">
        <v>720000</v>
      </c>
      <c r="I47" s="9">
        <v>740000</v>
      </c>
      <c r="J47" s="9">
        <v>710000</v>
      </c>
      <c r="K47" s="4"/>
    </row>
    <row r="48" spans="1:11" x14ac:dyDescent="0.3">
      <c r="B48" t="s">
        <v>47</v>
      </c>
      <c r="C48" s="9">
        <f t="shared" ref="C48:I48" si="3">0.9*C47</f>
        <v>450000</v>
      </c>
      <c r="D48" s="9">
        <f t="shared" si="3"/>
        <v>499500</v>
      </c>
      <c r="E48" s="9">
        <f t="shared" si="3"/>
        <v>544500</v>
      </c>
      <c r="F48" s="9">
        <f t="shared" si="3"/>
        <v>585000</v>
      </c>
      <c r="G48" s="9">
        <f t="shared" si="3"/>
        <v>621000</v>
      </c>
      <c r="H48" s="9">
        <f t="shared" si="3"/>
        <v>648000</v>
      </c>
      <c r="I48" s="9">
        <f t="shared" si="3"/>
        <v>666000</v>
      </c>
      <c r="J48" s="9">
        <f>0.9*J47</f>
        <v>639000</v>
      </c>
      <c r="K48" s="4"/>
    </row>
    <row r="49" spans="2:11" x14ac:dyDescent="0.3">
      <c r="B49" t="s">
        <v>9</v>
      </c>
      <c r="C49" s="10" t="s">
        <v>32</v>
      </c>
      <c r="D49" s="10" t="s">
        <v>32</v>
      </c>
      <c r="E49" s="10" t="s">
        <v>32</v>
      </c>
      <c r="F49" s="10" t="s">
        <v>32</v>
      </c>
      <c r="G49" s="10" t="s">
        <v>32</v>
      </c>
      <c r="H49" s="10" t="s">
        <v>32</v>
      </c>
      <c r="I49" s="10" t="s">
        <v>32</v>
      </c>
      <c r="J49" s="10" t="s">
        <v>32</v>
      </c>
      <c r="K49" s="4"/>
    </row>
    <row r="50" spans="2:11" x14ac:dyDescent="0.3">
      <c r="B50" t="s">
        <v>10</v>
      </c>
      <c r="C50" s="10" t="s">
        <v>32</v>
      </c>
      <c r="D50" s="10" t="s">
        <v>32</v>
      </c>
      <c r="E50" s="10" t="s">
        <v>32</v>
      </c>
      <c r="F50" s="10" t="s">
        <v>32</v>
      </c>
      <c r="G50" s="10" t="s">
        <v>32</v>
      </c>
      <c r="H50" s="10" t="s">
        <v>32</v>
      </c>
      <c r="I50" s="10" t="s">
        <v>32</v>
      </c>
      <c r="J50" s="10" t="s">
        <v>32</v>
      </c>
      <c r="K50" s="4"/>
    </row>
    <row r="51" spans="2:11" x14ac:dyDescent="0.3">
      <c r="K51" s="4"/>
    </row>
  </sheetData>
  <mergeCells count="3">
    <mergeCell ref="A2:L2"/>
    <mergeCell ref="B7:K7"/>
    <mergeCell ref="B31:K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4FAA-0999-4471-9E3E-3D11B5C55C58}">
  <sheetPr>
    <tabColor theme="9" tint="0.39997558519241921"/>
  </sheetPr>
  <dimension ref="A1:M51"/>
  <sheetViews>
    <sheetView showGridLines="0" zoomScale="115" zoomScaleNormal="115" workbookViewId="0"/>
  </sheetViews>
  <sheetFormatPr defaultRowHeight="14.4" x14ac:dyDescent="0.3"/>
  <cols>
    <col min="1" max="1" width="12.44140625" customWidth="1"/>
    <col min="2" max="2" width="42.88671875" customWidth="1"/>
    <col min="3" max="7" width="9" bestFit="1" customWidth="1"/>
    <col min="8" max="9" width="9.21875" bestFit="1" customWidth="1"/>
    <col min="10" max="11" width="9.5546875" bestFit="1" customWidth="1"/>
    <col min="13" max="13" width="56.44140625" customWidth="1"/>
  </cols>
  <sheetData>
    <row r="1" spans="1:13" ht="18" x14ac:dyDescent="0.35">
      <c r="A1" s="2" t="s">
        <v>72</v>
      </c>
    </row>
    <row r="2" spans="1:13" ht="55.05" customHeight="1" x14ac:dyDescent="0.3">
      <c r="A2" s="75" t="s">
        <v>41</v>
      </c>
      <c r="B2" s="76"/>
      <c r="C2" s="76"/>
      <c r="D2" s="76"/>
      <c r="E2" s="76"/>
      <c r="F2" s="76"/>
      <c r="G2" s="76"/>
      <c r="H2" s="76"/>
      <c r="I2" s="76"/>
      <c r="J2" s="76"/>
      <c r="K2" s="76"/>
      <c r="L2" s="76"/>
      <c r="M2" s="77"/>
    </row>
    <row r="3" spans="1:13" x14ac:dyDescent="0.3">
      <c r="A3" s="6"/>
      <c r="B3" s="6"/>
      <c r="C3" s="6"/>
      <c r="D3" s="6"/>
      <c r="E3" s="6"/>
      <c r="F3" s="6"/>
      <c r="G3" s="6"/>
      <c r="H3" s="6"/>
      <c r="I3" s="6"/>
      <c r="J3" s="6"/>
      <c r="K3" s="6"/>
      <c r="L3" s="6"/>
    </row>
    <row r="4" spans="1:13" x14ac:dyDescent="0.3">
      <c r="A4" s="13" t="s">
        <v>26</v>
      </c>
      <c r="B4" s="6"/>
      <c r="C4" s="6"/>
      <c r="D4" s="6"/>
      <c r="E4" s="6"/>
      <c r="F4" s="6"/>
      <c r="G4" s="6"/>
      <c r="H4" s="6"/>
      <c r="I4" s="6"/>
      <c r="J4" s="6"/>
      <c r="K4" s="6"/>
      <c r="L4" s="6"/>
    </row>
    <row r="5" spans="1:13" x14ac:dyDescent="0.3">
      <c r="A5" s="7" t="s">
        <v>48</v>
      </c>
      <c r="B5" s="6"/>
      <c r="C5" s="6"/>
      <c r="D5" s="6"/>
      <c r="E5" s="6"/>
      <c r="F5" s="6"/>
      <c r="G5" s="6"/>
      <c r="H5" s="6"/>
      <c r="I5" s="6"/>
      <c r="J5" s="6"/>
      <c r="K5" s="6"/>
      <c r="L5" s="6"/>
    </row>
    <row r="6" spans="1:13" x14ac:dyDescent="0.3">
      <c r="A6" s="15" t="s">
        <v>13</v>
      </c>
      <c r="B6" s="6"/>
      <c r="C6" s="6"/>
      <c r="D6" s="6"/>
      <c r="E6" s="6"/>
      <c r="F6" s="6"/>
      <c r="G6" s="6"/>
      <c r="H6" s="6"/>
      <c r="I6" s="6"/>
      <c r="J6" s="6"/>
      <c r="K6" s="6"/>
      <c r="L6" s="6"/>
    </row>
    <row r="7" spans="1:13" ht="60" customHeight="1" x14ac:dyDescent="0.3">
      <c r="A7" s="12" t="s">
        <v>25</v>
      </c>
      <c r="B7" s="74" t="s">
        <v>44</v>
      </c>
      <c r="C7" s="74"/>
      <c r="D7" s="74"/>
      <c r="E7" s="74"/>
      <c r="F7" s="74"/>
      <c r="G7" s="74"/>
      <c r="H7" s="74"/>
      <c r="I7" s="74"/>
      <c r="J7" s="74"/>
      <c r="K7" s="74"/>
      <c r="L7" s="6"/>
    </row>
    <row r="8" spans="1:13" x14ac:dyDescent="0.3">
      <c r="A8" s="7"/>
      <c r="B8" s="6"/>
      <c r="C8" s="6"/>
      <c r="D8" s="6"/>
      <c r="E8" s="6"/>
      <c r="F8" s="6"/>
      <c r="G8" s="6"/>
      <c r="H8" s="6"/>
      <c r="I8" s="6"/>
      <c r="J8" s="6"/>
      <c r="K8" s="6"/>
      <c r="L8" s="6"/>
    </row>
    <row r="9" spans="1:13" x14ac:dyDescent="0.3">
      <c r="A9" s="15" t="s">
        <v>14</v>
      </c>
      <c r="B9" s="6"/>
      <c r="C9" s="6"/>
      <c r="D9" s="6"/>
      <c r="E9" s="6"/>
      <c r="F9" s="6"/>
      <c r="G9" s="6"/>
      <c r="H9" s="6"/>
      <c r="I9" s="6"/>
      <c r="J9" s="6"/>
      <c r="K9" s="6"/>
      <c r="L9" s="6"/>
    </row>
    <row r="10" spans="1:13" x14ac:dyDescent="0.3">
      <c r="B10" s="8" t="s">
        <v>15</v>
      </c>
      <c r="J10" s="6"/>
      <c r="K10" s="3"/>
    </row>
    <row r="11" spans="1:13" x14ac:dyDescent="0.3">
      <c r="B11" s="1" t="s">
        <v>0</v>
      </c>
      <c r="C11" s="5" t="s">
        <v>16</v>
      </c>
      <c r="D11" s="5" t="s">
        <v>17</v>
      </c>
      <c r="E11" s="5" t="s">
        <v>18</v>
      </c>
      <c r="F11" s="5" t="s">
        <v>19</v>
      </c>
      <c r="G11" s="5" t="s">
        <v>20</v>
      </c>
      <c r="H11" s="5" t="s">
        <v>21</v>
      </c>
      <c r="I11" s="5" t="s">
        <v>22</v>
      </c>
      <c r="J11" s="5" t="s">
        <v>23</v>
      </c>
      <c r="K11" s="3"/>
    </row>
    <row r="12" spans="1:13" x14ac:dyDescent="0.3">
      <c r="B12" t="s">
        <v>1</v>
      </c>
      <c r="C12" s="9">
        <v>767000</v>
      </c>
      <c r="D12" s="9">
        <v>730000</v>
      </c>
      <c r="E12" s="9">
        <v>695000</v>
      </c>
      <c r="F12" s="9">
        <v>662000</v>
      </c>
      <c r="G12" s="9">
        <v>630000</v>
      </c>
      <c r="H12" s="9">
        <v>600000</v>
      </c>
      <c r="I12" s="9">
        <v>520000</v>
      </c>
      <c r="J12" s="6"/>
      <c r="K12" s="4"/>
      <c r="M12" s="8" t="s">
        <v>52</v>
      </c>
    </row>
    <row r="13" spans="1:13" x14ac:dyDescent="0.3">
      <c r="B13" t="s">
        <v>37</v>
      </c>
      <c r="C13" s="10">
        <f t="shared" ref="C13:H13" si="0">-(C23-D23)</f>
        <v>15000</v>
      </c>
      <c r="D13" s="10">
        <f t="shared" si="0"/>
        <v>15000</v>
      </c>
      <c r="E13" s="10">
        <f t="shared" si="0"/>
        <v>20000</v>
      </c>
      <c r="F13" s="10">
        <f t="shared" si="0"/>
        <v>20000</v>
      </c>
      <c r="G13" s="10">
        <f t="shared" si="0"/>
        <v>-10000</v>
      </c>
      <c r="H13" s="10">
        <f t="shared" si="0"/>
        <v>-20000</v>
      </c>
      <c r="I13" s="10">
        <f>-(I23-J23)</f>
        <v>-20000</v>
      </c>
      <c r="J13" s="6"/>
      <c r="K13" s="4"/>
      <c r="M13" t="s">
        <v>75</v>
      </c>
    </row>
    <row r="14" spans="1:13" x14ac:dyDescent="0.3">
      <c r="B14" t="s">
        <v>3</v>
      </c>
      <c r="C14" s="9">
        <v>-530000</v>
      </c>
      <c r="D14" s="9">
        <v>-490000</v>
      </c>
      <c r="E14" s="9">
        <v>-470000</v>
      </c>
      <c r="F14" s="9">
        <v>-460000</v>
      </c>
      <c r="G14" s="9">
        <v>-450000</v>
      </c>
      <c r="H14" s="9">
        <v>-400000</v>
      </c>
      <c r="I14" s="9">
        <v>-320000</v>
      </c>
      <c r="J14" s="6"/>
      <c r="K14" s="4"/>
    </row>
    <row r="15" spans="1:13" x14ac:dyDescent="0.3">
      <c r="B15" s="1" t="s">
        <v>4</v>
      </c>
      <c r="C15" s="18">
        <f t="shared" ref="C15:I15" si="1">SUM(C12:C14)</f>
        <v>252000</v>
      </c>
      <c r="D15" s="18">
        <f t="shared" si="1"/>
        <v>255000</v>
      </c>
      <c r="E15" s="18">
        <f t="shared" si="1"/>
        <v>245000</v>
      </c>
      <c r="F15" s="18">
        <f t="shared" si="1"/>
        <v>222000</v>
      </c>
      <c r="G15" s="18">
        <f t="shared" si="1"/>
        <v>170000</v>
      </c>
      <c r="H15" s="18">
        <f t="shared" si="1"/>
        <v>180000</v>
      </c>
      <c r="I15" s="18">
        <f t="shared" si="1"/>
        <v>180000</v>
      </c>
      <c r="J15" s="6"/>
      <c r="K15" s="4"/>
    </row>
    <row r="16" spans="1:13" x14ac:dyDescent="0.3">
      <c r="B16" s="1" t="s">
        <v>325</v>
      </c>
      <c r="C16" s="10">
        <f t="shared" ref="C16:I16" si="2">C19*C15</f>
        <v>75600</v>
      </c>
      <c r="D16" s="10">
        <f t="shared" si="2"/>
        <v>76500</v>
      </c>
      <c r="E16" s="10">
        <f t="shared" si="2"/>
        <v>73500</v>
      </c>
      <c r="F16" s="10">
        <f t="shared" si="2"/>
        <v>66600</v>
      </c>
      <c r="G16" s="10">
        <f t="shared" si="2"/>
        <v>51000</v>
      </c>
      <c r="H16" s="10">
        <f t="shared" si="2"/>
        <v>54000</v>
      </c>
      <c r="I16" s="10">
        <f t="shared" si="2"/>
        <v>54000</v>
      </c>
      <c r="J16" s="6"/>
      <c r="K16" s="4"/>
      <c r="M16" t="s">
        <v>76</v>
      </c>
    </row>
    <row r="17" spans="1:13" x14ac:dyDescent="0.3">
      <c r="B17" t="s">
        <v>328</v>
      </c>
      <c r="C17" s="10">
        <f t="shared" ref="C17:H17" si="3">(D25-C25)-(D26-C26)</f>
        <v>-450</v>
      </c>
      <c r="D17" s="10">
        <f t="shared" si="3"/>
        <v>-450</v>
      </c>
      <c r="E17" s="10">
        <f t="shared" si="3"/>
        <v>-600</v>
      </c>
      <c r="F17" s="10">
        <f t="shared" si="3"/>
        <v>-600</v>
      </c>
      <c r="G17" s="10">
        <f t="shared" si="3"/>
        <v>300</v>
      </c>
      <c r="H17" s="10">
        <f t="shared" si="3"/>
        <v>600</v>
      </c>
      <c r="I17" s="10">
        <f>(J25-I25)-(J26-I26)</f>
        <v>600</v>
      </c>
      <c r="J17" s="6"/>
      <c r="K17" s="4"/>
      <c r="M17" t="s">
        <v>55</v>
      </c>
    </row>
    <row r="18" spans="1:13" x14ac:dyDescent="0.3">
      <c r="B18" s="1" t="s">
        <v>326</v>
      </c>
      <c r="C18" s="16">
        <f t="shared" ref="C18:H18" si="4">C16-C17</f>
        <v>76050</v>
      </c>
      <c r="D18" s="16">
        <f t="shared" si="4"/>
        <v>76950</v>
      </c>
      <c r="E18" s="16">
        <f t="shared" si="4"/>
        <v>74100</v>
      </c>
      <c r="F18" s="16">
        <f t="shared" si="4"/>
        <v>67200</v>
      </c>
      <c r="G18" s="16">
        <f t="shared" si="4"/>
        <v>50700</v>
      </c>
      <c r="H18" s="16">
        <f t="shared" si="4"/>
        <v>53400</v>
      </c>
      <c r="I18" s="16">
        <f>I16-I17</f>
        <v>53400</v>
      </c>
      <c r="J18" s="6" t="s">
        <v>329</v>
      </c>
      <c r="K18" s="4"/>
      <c r="M18" t="s">
        <v>327</v>
      </c>
    </row>
    <row r="19" spans="1:13" x14ac:dyDescent="0.3">
      <c r="B19" t="s">
        <v>11</v>
      </c>
      <c r="C19" s="11">
        <v>0.3</v>
      </c>
      <c r="D19" s="11">
        <v>0.3</v>
      </c>
      <c r="E19" s="11">
        <v>0.3</v>
      </c>
      <c r="F19" s="11">
        <v>0.3</v>
      </c>
      <c r="G19" s="11">
        <v>0.3</v>
      </c>
      <c r="H19" s="11">
        <v>0.3</v>
      </c>
      <c r="I19" s="11">
        <v>0.3</v>
      </c>
      <c r="J19" s="11">
        <v>0.3</v>
      </c>
      <c r="K19" s="4"/>
    </row>
    <row r="20" spans="1:13" x14ac:dyDescent="0.3">
      <c r="B20" t="s">
        <v>8</v>
      </c>
      <c r="C20" s="17">
        <f t="shared" ref="C20:I20" si="5">C18/C15</f>
        <v>0.30178571428571427</v>
      </c>
      <c r="D20" s="17">
        <f t="shared" si="5"/>
        <v>0.30176470588235293</v>
      </c>
      <c r="E20" s="17">
        <f t="shared" si="5"/>
        <v>0.30244897959183675</v>
      </c>
      <c r="F20" s="17">
        <f t="shared" si="5"/>
        <v>0.30270270270270272</v>
      </c>
      <c r="G20" s="17">
        <f t="shared" si="5"/>
        <v>0.29823529411764704</v>
      </c>
      <c r="H20" s="17">
        <f t="shared" si="5"/>
        <v>0.29666666666666669</v>
      </c>
      <c r="I20" s="17">
        <f t="shared" si="5"/>
        <v>0.29666666666666669</v>
      </c>
      <c r="J20" s="4"/>
      <c r="K20" s="4"/>
      <c r="M20" t="s">
        <v>77</v>
      </c>
    </row>
    <row r="21" spans="1:13" x14ac:dyDescent="0.3">
      <c r="C21" s="4"/>
      <c r="D21" s="4"/>
      <c r="E21" s="4"/>
      <c r="F21" s="4"/>
      <c r="G21" s="4"/>
      <c r="H21" s="4"/>
      <c r="I21" s="4"/>
      <c r="J21" s="4"/>
      <c r="K21" s="4"/>
    </row>
    <row r="22" spans="1:13" x14ac:dyDescent="0.3">
      <c r="B22" s="1" t="s">
        <v>12</v>
      </c>
      <c r="C22" s="4"/>
      <c r="D22" s="4"/>
      <c r="E22" s="4"/>
      <c r="F22" s="4"/>
      <c r="G22" s="4"/>
      <c r="H22" s="4"/>
      <c r="I22" s="4"/>
      <c r="J22" s="5" t="s">
        <v>23</v>
      </c>
      <c r="K22" s="4"/>
    </row>
    <row r="23" spans="1:13" x14ac:dyDescent="0.3">
      <c r="B23" t="s">
        <v>46</v>
      </c>
      <c r="C23" s="9">
        <v>690000</v>
      </c>
      <c r="D23" s="9">
        <v>705000</v>
      </c>
      <c r="E23" s="9">
        <v>720000</v>
      </c>
      <c r="F23" s="9">
        <v>740000</v>
      </c>
      <c r="G23" s="9">
        <v>760000</v>
      </c>
      <c r="H23" s="9">
        <v>750000</v>
      </c>
      <c r="I23" s="9">
        <v>730000</v>
      </c>
      <c r="J23" s="9">
        <v>710000</v>
      </c>
      <c r="K23" s="4"/>
    </row>
    <row r="24" spans="1:13" x14ac:dyDescent="0.3">
      <c r="B24" t="s">
        <v>47</v>
      </c>
      <c r="C24" s="9">
        <f t="shared" ref="C24:I24" si="6">1.1*C23</f>
        <v>759000.00000000012</v>
      </c>
      <c r="D24" s="9">
        <f t="shared" si="6"/>
        <v>775500.00000000012</v>
      </c>
      <c r="E24" s="9">
        <f t="shared" si="6"/>
        <v>792000.00000000012</v>
      </c>
      <c r="F24" s="9">
        <f t="shared" si="6"/>
        <v>814000.00000000012</v>
      </c>
      <c r="G24" s="9">
        <f t="shared" si="6"/>
        <v>836000.00000000012</v>
      </c>
      <c r="H24" s="9">
        <f t="shared" si="6"/>
        <v>825000.00000000012</v>
      </c>
      <c r="I24" s="9">
        <f t="shared" si="6"/>
        <v>803000.00000000012</v>
      </c>
      <c r="J24" s="9">
        <f>1.1*J23</f>
        <v>781000.00000000012</v>
      </c>
      <c r="K24" s="4"/>
    </row>
    <row r="25" spans="1:13" x14ac:dyDescent="0.3">
      <c r="B25" t="s">
        <v>9</v>
      </c>
      <c r="C25" s="10"/>
      <c r="D25" s="10"/>
      <c r="E25" s="10"/>
      <c r="F25" s="10"/>
      <c r="G25" s="10"/>
      <c r="H25" s="10"/>
      <c r="I25" s="10"/>
      <c r="J25" s="10"/>
      <c r="K25" s="4"/>
      <c r="M25" t="s">
        <v>78</v>
      </c>
    </row>
    <row r="26" spans="1:13" x14ac:dyDescent="0.3">
      <c r="B26" t="s">
        <v>10</v>
      </c>
      <c r="C26" s="10">
        <f t="shared" ref="C26:I26" si="7">C19*(C24-C23)</f>
        <v>20700.000000000033</v>
      </c>
      <c r="D26" s="10">
        <f t="shared" si="7"/>
        <v>21150.000000000033</v>
      </c>
      <c r="E26" s="10">
        <f t="shared" si="7"/>
        <v>21600.000000000033</v>
      </c>
      <c r="F26" s="10">
        <f t="shared" si="7"/>
        <v>22200.000000000033</v>
      </c>
      <c r="G26" s="10">
        <f t="shared" si="7"/>
        <v>22800.000000000033</v>
      </c>
      <c r="H26" s="10">
        <f t="shared" si="7"/>
        <v>22500.000000000033</v>
      </c>
      <c r="I26" s="10">
        <f t="shared" si="7"/>
        <v>21900.000000000033</v>
      </c>
      <c r="J26" s="10">
        <f>J19*(J24-J23)</f>
        <v>21300.000000000033</v>
      </c>
      <c r="K26" s="4"/>
      <c r="M26" t="s">
        <v>83</v>
      </c>
    </row>
    <row r="27" spans="1:13" x14ac:dyDescent="0.3">
      <c r="C27" s="3"/>
      <c r="D27" s="3"/>
      <c r="E27" s="3"/>
      <c r="F27" s="3"/>
      <c r="G27" s="3"/>
      <c r="H27" s="3"/>
      <c r="I27" s="3"/>
      <c r="J27" s="3"/>
      <c r="K27" s="3"/>
    </row>
    <row r="28" spans="1:13" x14ac:dyDescent="0.3">
      <c r="A28" s="13" t="s">
        <v>27</v>
      </c>
      <c r="B28" s="6"/>
      <c r="C28" s="3"/>
      <c r="D28" s="3"/>
      <c r="E28" s="3"/>
      <c r="F28" s="3"/>
      <c r="G28" s="3"/>
      <c r="H28" s="3"/>
      <c r="I28" s="3"/>
      <c r="J28" s="3"/>
      <c r="K28" s="3"/>
    </row>
    <row r="29" spans="1:13" x14ac:dyDescent="0.3">
      <c r="A29" s="7" t="s">
        <v>49</v>
      </c>
      <c r="B29" s="6"/>
      <c r="C29" s="3"/>
      <c r="D29" s="3"/>
      <c r="E29" s="3"/>
      <c r="F29" s="3"/>
      <c r="G29" s="3"/>
      <c r="H29" s="3"/>
      <c r="I29" s="3"/>
      <c r="J29" s="3"/>
      <c r="K29" s="3"/>
    </row>
    <row r="30" spans="1:13" x14ac:dyDescent="0.3">
      <c r="A30" s="15" t="s">
        <v>28</v>
      </c>
      <c r="B30" s="6"/>
      <c r="C30" s="3"/>
      <c r="D30" s="3"/>
      <c r="E30" s="3"/>
      <c r="F30" s="3"/>
      <c r="G30" s="3"/>
      <c r="H30" s="3"/>
      <c r="I30" s="3"/>
      <c r="J30" s="3"/>
      <c r="K30" s="3"/>
    </row>
    <row r="31" spans="1:13" ht="60" customHeight="1" x14ac:dyDescent="0.3">
      <c r="A31" s="12" t="s">
        <v>25</v>
      </c>
      <c r="B31" s="74" t="s">
        <v>45</v>
      </c>
      <c r="C31" s="74"/>
      <c r="D31" s="74"/>
      <c r="E31" s="74"/>
      <c r="F31" s="74"/>
      <c r="G31" s="74"/>
      <c r="H31" s="74"/>
      <c r="I31" s="74"/>
      <c r="J31" s="74"/>
      <c r="K31" s="74"/>
    </row>
    <row r="32" spans="1:13" x14ac:dyDescent="0.3">
      <c r="A32" s="7"/>
      <c r="B32" s="6"/>
      <c r="C32" s="3"/>
      <c r="D32" s="3"/>
      <c r="E32" s="3"/>
      <c r="F32" s="3"/>
      <c r="G32" s="3"/>
      <c r="H32" s="3"/>
      <c r="I32" s="3"/>
      <c r="J32" s="3"/>
      <c r="K32" s="3"/>
    </row>
    <row r="33" spans="1:13" x14ac:dyDescent="0.3">
      <c r="A33" s="15" t="s">
        <v>31</v>
      </c>
      <c r="B33" s="6"/>
      <c r="C33" s="3"/>
      <c r="D33" s="3"/>
      <c r="E33" s="3"/>
      <c r="F33" s="3"/>
      <c r="G33" s="3"/>
      <c r="H33" s="3"/>
      <c r="I33" s="3"/>
      <c r="J33" s="3"/>
      <c r="K33" s="3"/>
    </row>
    <row r="34" spans="1:13" x14ac:dyDescent="0.3">
      <c r="B34" s="8" t="s">
        <v>24</v>
      </c>
      <c r="K34" s="3"/>
    </row>
    <row r="35" spans="1:13" x14ac:dyDescent="0.3">
      <c r="B35" s="1" t="s">
        <v>0</v>
      </c>
      <c r="C35" s="5" t="s">
        <v>16</v>
      </c>
      <c r="D35" s="5" t="s">
        <v>17</v>
      </c>
      <c r="E35" s="5" t="s">
        <v>18</v>
      </c>
      <c r="F35" s="5" t="s">
        <v>19</v>
      </c>
      <c r="G35" s="5" t="s">
        <v>20</v>
      </c>
      <c r="H35" s="5" t="s">
        <v>21</v>
      </c>
      <c r="I35" s="5" t="s">
        <v>22</v>
      </c>
      <c r="K35" s="3"/>
    </row>
    <row r="36" spans="1:13" x14ac:dyDescent="0.3">
      <c r="B36" t="s">
        <v>1</v>
      </c>
      <c r="C36" s="9">
        <v>767000</v>
      </c>
      <c r="D36" s="9">
        <v>730000</v>
      </c>
      <c r="E36" s="9">
        <v>695000</v>
      </c>
      <c r="F36" s="9">
        <v>662000</v>
      </c>
      <c r="G36" s="9">
        <v>630000</v>
      </c>
      <c r="H36" s="9">
        <v>600000</v>
      </c>
      <c r="I36" s="9">
        <v>520000</v>
      </c>
      <c r="K36" s="4"/>
    </row>
    <row r="37" spans="1:13" x14ac:dyDescent="0.3">
      <c r="B37" t="s">
        <v>2</v>
      </c>
      <c r="C37" s="10">
        <f t="shared" ref="C37:H37" si="8">-(C47-D47)</f>
        <v>15000</v>
      </c>
      <c r="D37" s="10">
        <f t="shared" si="8"/>
        <v>15000</v>
      </c>
      <c r="E37" s="10">
        <f t="shared" si="8"/>
        <v>20000</v>
      </c>
      <c r="F37" s="10">
        <f t="shared" si="8"/>
        <v>20000</v>
      </c>
      <c r="G37" s="10">
        <f t="shared" si="8"/>
        <v>-10000</v>
      </c>
      <c r="H37" s="10">
        <f t="shared" si="8"/>
        <v>-20000</v>
      </c>
      <c r="I37" s="10">
        <f>-(I47-J47)</f>
        <v>-20000</v>
      </c>
      <c r="K37" s="4"/>
      <c r="M37" t="s">
        <v>75</v>
      </c>
    </row>
    <row r="38" spans="1:13" x14ac:dyDescent="0.3">
      <c r="B38" t="s">
        <v>3</v>
      </c>
      <c r="C38" s="9">
        <v>-530000</v>
      </c>
      <c r="D38" s="9">
        <v>-490000</v>
      </c>
      <c r="E38" s="9">
        <v>-470000</v>
      </c>
      <c r="F38" s="9">
        <v>-460000</v>
      </c>
      <c r="G38" s="9">
        <v>-450000</v>
      </c>
      <c r="H38" s="9">
        <v>-400000</v>
      </c>
      <c r="I38" s="9">
        <v>-320000</v>
      </c>
      <c r="K38" s="4"/>
    </row>
    <row r="39" spans="1:13" x14ac:dyDescent="0.3">
      <c r="B39" s="1" t="s">
        <v>4</v>
      </c>
      <c r="C39" s="18">
        <f t="shared" ref="C39:I39" si="9">SUM(C36:C38)</f>
        <v>252000</v>
      </c>
      <c r="D39" s="18">
        <f t="shared" si="9"/>
        <v>255000</v>
      </c>
      <c r="E39" s="18">
        <f t="shared" si="9"/>
        <v>245000</v>
      </c>
      <c r="F39" s="18">
        <f t="shared" si="9"/>
        <v>222000</v>
      </c>
      <c r="G39" s="18">
        <f t="shared" si="9"/>
        <v>170000</v>
      </c>
      <c r="H39" s="18">
        <f t="shared" si="9"/>
        <v>180000</v>
      </c>
      <c r="I39" s="18">
        <f t="shared" si="9"/>
        <v>180000</v>
      </c>
      <c r="K39" s="4"/>
    </row>
    <row r="40" spans="1:13" x14ac:dyDescent="0.3">
      <c r="B40" s="1" t="s">
        <v>325</v>
      </c>
      <c r="C40" s="10">
        <f t="shared" ref="C40:I40" si="10">C43*C39</f>
        <v>75600</v>
      </c>
      <c r="D40" s="10">
        <f t="shared" si="10"/>
        <v>76500</v>
      </c>
      <c r="E40" s="10">
        <f t="shared" si="10"/>
        <v>73500</v>
      </c>
      <c r="F40" s="10">
        <f t="shared" si="10"/>
        <v>66600</v>
      </c>
      <c r="G40" s="10">
        <f t="shared" si="10"/>
        <v>51000</v>
      </c>
      <c r="H40" s="10">
        <f t="shared" si="10"/>
        <v>54000</v>
      </c>
      <c r="I40" s="10">
        <f t="shared" si="10"/>
        <v>54000</v>
      </c>
      <c r="K40" s="4"/>
      <c r="M40" t="s">
        <v>76</v>
      </c>
    </row>
    <row r="41" spans="1:13" x14ac:dyDescent="0.3">
      <c r="B41" t="s">
        <v>328</v>
      </c>
      <c r="C41" s="10">
        <f t="shared" ref="C41:H41" si="11">(D49-C49)-(D50-C50)</f>
        <v>450</v>
      </c>
      <c r="D41" s="10">
        <f t="shared" si="11"/>
        <v>450</v>
      </c>
      <c r="E41" s="10">
        <f t="shared" si="11"/>
        <v>600</v>
      </c>
      <c r="F41" s="10">
        <f t="shared" si="11"/>
        <v>600</v>
      </c>
      <c r="G41" s="10">
        <f t="shared" si="11"/>
        <v>-300</v>
      </c>
      <c r="H41" s="10">
        <f t="shared" si="11"/>
        <v>-600</v>
      </c>
      <c r="I41" s="10">
        <f>(J49-I49)-(J50-I50)</f>
        <v>-600</v>
      </c>
      <c r="K41" s="4"/>
      <c r="M41" t="s">
        <v>55</v>
      </c>
    </row>
    <row r="42" spans="1:13" x14ac:dyDescent="0.3">
      <c r="B42" s="1" t="s">
        <v>326</v>
      </c>
      <c r="C42" s="16">
        <f t="shared" ref="C42:H42" si="12">C40-C41</f>
        <v>75150</v>
      </c>
      <c r="D42" s="16">
        <f t="shared" si="12"/>
        <v>76050</v>
      </c>
      <c r="E42" s="16">
        <f t="shared" si="12"/>
        <v>72900</v>
      </c>
      <c r="F42" s="16">
        <f t="shared" si="12"/>
        <v>66000</v>
      </c>
      <c r="G42" s="16">
        <f t="shared" si="12"/>
        <v>51300</v>
      </c>
      <c r="H42" s="16">
        <f t="shared" si="12"/>
        <v>54600</v>
      </c>
      <c r="I42" s="16">
        <f>I40-I41</f>
        <v>54600</v>
      </c>
      <c r="K42" s="4"/>
      <c r="M42" t="s">
        <v>327</v>
      </c>
    </row>
    <row r="43" spans="1:13" x14ac:dyDescent="0.3">
      <c r="B43" t="s">
        <v>11</v>
      </c>
      <c r="C43" s="11">
        <v>0.3</v>
      </c>
      <c r="D43" s="11">
        <v>0.3</v>
      </c>
      <c r="E43" s="11">
        <v>0.3</v>
      </c>
      <c r="F43" s="11">
        <v>0.3</v>
      </c>
      <c r="G43" s="11">
        <v>0.3</v>
      </c>
      <c r="H43" s="11">
        <v>0.3</v>
      </c>
      <c r="I43" s="11">
        <v>0.3</v>
      </c>
      <c r="J43" s="11">
        <v>0.3</v>
      </c>
      <c r="K43" s="4"/>
    </row>
    <row r="44" spans="1:13" x14ac:dyDescent="0.3">
      <c r="B44" t="s">
        <v>8</v>
      </c>
      <c r="C44" s="17">
        <f t="shared" ref="C44:I44" si="13">C42/C39</f>
        <v>0.29821428571428571</v>
      </c>
      <c r="D44" s="17">
        <f t="shared" si="13"/>
        <v>0.29823529411764704</v>
      </c>
      <c r="E44" s="17">
        <f t="shared" si="13"/>
        <v>0.29755102040816328</v>
      </c>
      <c r="F44" s="17">
        <f t="shared" si="13"/>
        <v>0.29729729729729731</v>
      </c>
      <c r="G44" s="17">
        <f t="shared" si="13"/>
        <v>0.30176470588235293</v>
      </c>
      <c r="H44" s="17">
        <f t="shared" si="13"/>
        <v>0.30333333333333334</v>
      </c>
      <c r="I44" s="17">
        <f t="shared" si="13"/>
        <v>0.30333333333333334</v>
      </c>
      <c r="K44" s="4"/>
      <c r="M44" t="s">
        <v>77</v>
      </c>
    </row>
    <row r="45" spans="1:13" x14ac:dyDescent="0.3">
      <c r="C45" s="4"/>
      <c r="D45" s="4"/>
      <c r="E45" s="4"/>
      <c r="F45" s="4"/>
      <c r="G45" s="4"/>
      <c r="H45" s="4"/>
      <c r="I45" s="4"/>
      <c r="J45" s="4"/>
      <c r="K45" s="4"/>
    </row>
    <row r="46" spans="1:13" x14ac:dyDescent="0.3">
      <c r="B46" s="1" t="s">
        <v>12</v>
      </c>
      <c r="C46" s="4"/>
      <c r="D46" s="4"/>
      <c r="E46" s="4"/>
      <c r="F46" s="4"/>
      <c r="G46" s="4"/>
      <c r="H46" s="4"/>
      <c r="I46" s="4"/>
      <c r="J46" s="5" t="s">
        <v>23</v>
      </c>
      <c r="K46" s="4"/>
    </row>
    <row r="47" spans="1:13" x14ac:dyDescent="0.3">
      <c r="B47" t="s">
        <v>46</v>
      </c>
      <c r="C47" s="9">
        <v>690000</v>
      </c>
      <c r="D47" s="9">
        <v>705000</v>
      </c>
      <c r="E47" s="9">
        <v>720000</v>
      </c>
      <c r="F47" s="9">
        <v>740000</v>
      </c>
      <c r="G47" s="9">
        <v>760000</v>
      </c>
      <c r="H47" s="9">
        <v>750000</v>
      </c>
      <c r="I47" s="9">
        <v>730000</v>
      </c>
      <c r="J47" s="9">
        <v>710000</v>
      </c>
      <c r="K47" s="4"/>
    </row>
    <row r="48" spans="1:13" x14ac:dyDescent="0.3">
      <c r="B48" t="s">
        <v>47</v>
      </c>
      <c r="C48" s="9">
        <f t="shared" ref="C48:I48" si="14">0.9*C47</f>
        <v>621000</v>
      </c>
      <c r="D48" s="9">
        <f t="shared" si="14"/>
        <v>634500</v>
      </c>
      <c r="E48" s="9">
        <f t="shared" si="14"/>
        <v>648000</v>
      </c>
      <c r="F48" s="9">
        <f t="shared" si="14"/>
        <v>666000</v>
      </c>
      <c r="G48" s="9">
        <f t="shared" si="14"/>
        <v>684000</v>
      </c>
      <c r="H48" s="9">
        <f t="shared" si="14"/>
        <v>675000</v>
      </c>
      <c r="I48" s="9">
        <f t="shared" si="14"/>
        <v>657000</v>
      </c>
      <c r="J48" s="9">
        <f>0.9*J47</f>
        <v>639000</v>
      </c>
      <c r="K48" s="4"/>
    </row>
    <row r="49" spans="2:13" x14ac:dyDescent="0.3">
      <c r="B49" t="s">
        <v>9</v>
      </c>
      <c r="C49" s="10">
        <f t="shared" ref="C49:I49" si="15">C43*(C47-C48)</f>
        <v>20700</v>
      </c>
      <c r="D49" s="10">
        <f t="shared" si="15"/>
        <v>21150</v>
      </c>
      <c r="E49" s="10">
        <f t="shared" si="15"/>
        <v>21600</v>
      </c>
      <c r="F49" s="10">
        <f t="shared" si="15"/>
        <v>22200</v>
      </c>
      <c r="G49" s="10">
        <f t="shared" si="15"/>
        <v>22800</v>
      </c>
      <c r="H49" s="10">
        <f t="shared" si="15"/>
        <v>22500</v>
      </c>
      <c r="I49" s="10">
        <f t="shared" si="15"/>
        <v>21900</v>
      </c>
      <c r="J49" s="10">
        <f>J43*(J47-J48)</f>
        <v>21300</v>
      </c>
      <c r="K49" s="4"/>
      <c r="M49" t="s">
        <v>82</v>
      </c>
    </row>
    <row r="50" spans="2:13" x14ac:dyDescent="0.3">
      <c r="B50" t="s">
        <v>10</v>
      </c>
      <c r="C50" s="10"/>
      <c r="D50" s="10"/>
      <c r="E50" s="10"/>
      <c r="F50" s="10"/>
      <c r="G50" s="10"/>
      <c r="H50" s="10"/>
      <c r="I50" s="10"/>
      <c r="J50" s="10"/>
      <c r="K50" s="4"/>
      <c r="M50" t="s">
        <v>79</v>
      </c>
    </row>
    <row r="51" spans="2:13" x14ac:dyDescent="0.3">
      <c r="K51" s="4"/>
    </row>
  </sheetData>
  <mergeCells count="3">
    <mergeCell ref="A2:M2"/>
    <mergeCell ref="B7:K7"/>
    <mergeCell ref="B31:K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4B86F-8228-4B0C-B4AA-270BD93F8DC4}">
  <sheetPr>
    <tabColor theme="5" tint="0.39997558519241921"/>
  </sheetPr>
  <dimension ref="A1:M17"/>
  <sheetViews>
    <sheetView showGridLines="0" zoomScale="115" zoomScaleNormal="115" workbookViewId="0">
      <selection activeCell="B18" sqref="B18"/>
    </sheetView>
  </sheetViews>
  <sheetFormatPr defaultRowHeight="14.4" x14ac:dyDescent="0.3"/>
  <cols>
    <col min="1" max="1" width="12.44140625" customWidth="1"/>
    <col min="2" max="2" width="44.77734375" customWidth="1"/>
    <col min="3" max="3" width="11.109375" bestFit="1" customWidth="1"/>
    <col min="4" max="4" width="12.5546875" bestFit="1" customWidth="1"/>
    <col min="5" max="7" width="11.109375" bestFit="1" customWidth="1"/>
    <col min="8" max="8" width="10.109375" bestFit="1" customWidth="1"/>
    <col min="9" max="9" width="9.44140625" bestFit="1" customWidth="1"/>
    <col min="10" max="11" width="9.5546875" bestFit="1" customWidth="1"/>
  </cols>
  <sheetData>
    <row r="1" spans="1:13" ht="18" x14ac:dyDescent="0.35">
      <c r="A1" s="2" t="s">
        <v>69</v>
      </c>
    </row>
    <row r="2" spans="1:13" ht="64.95" customHeight="1" x14ac:dyDescent="0.3">
      <c r="A2" s="75" t="s">
        <v>51</v>
      </c>
      <c r="B2" s="76"/>
      <c r="C2" s="76"/>
      <c r="D2" s="76"/>
      <c r="E2" s="76"/>
      <c r="F2" s="76"/>
      <c r="G2" s="76"/>
      <c r="H2" s="76"/>
      <c r="I2" s="76"/>
      <c r="J2" s="76"/>
      <c r="K2" s="76"/>
      <c r="L2" s="77"/>
      <c r="M2" s="22"/>
    </row>
    <row r="3" spans="1:13" x14ac:dyDescent="0.3">
      <c r="A3" s="6"/>
      <c r="B3" s="6"/>
      <c r="C3" s="6"/>
      <c r="D3" s="6"/>
      <c r="E3" s="6"/>
      <c r="F3" s="6"/>
      <c r="G3" s="6"/>
      <c r="H3" s="6"/>
      <c r="I3" s="6"/>
      <c r="J3" s="6"/>
      <c r="K3" s="6"/>
      <c r="L3" s="6"/>
    </row>
    <row r="4" spans="1:13" x14ac:dyDescent="0.3">
      <c r="A4" s="7"/>
      <c r="B4" s="8" t="s">
        <v>15</v>
      </c>
      <c r="J4" s="3"/>
      <c r="K4" s="3"/>
    </row>
    <row r="5" spans="1:13" x14ac:dyDescent="0.3">
      <c r="A5" s="7"/>
      <c r="B5" s="1" t="s">
        <v>12</v>
      </c>
      <c r="C5" s="5" t="s">
        <v>16</v>
      </c>
      <c r="D5" s="5" t="s">
        <v>17</v>
      </c>
      <c r="E5" s="5" t="s">
        <v>18</v>
      </c>
      <c r="F5" s="5" t="s">
        <v>19</v>
      </c>
      <c r="G5" s="5" t="s">
        <v>20</v>
      </c>
      <c r="H5" s="5" t="s">
        <v>21</v>
      </c>
      <c r="I5" s="5" t="s">
        <v>22</v>
      </c>
      <c r="J5" s="5" t="s">
        <v>23</v>
      </c>
      <c r="K5" s="5" t="s">
        <v>36</v>
      </c>
    </row>
    <row r="6" spans="1:13" x14ac:dyDescent="0.3">
      <c r="A6" s="7"/>
      <c r="B6" t="s">
        <v>11</v>
      </c>
      <c r="C6" s="11">
        <v>0.25</v>
      </c>
      <c r="D6" s="11">
        <v>0.25</v>
      </c>
      <c r="E6" s="11">
        <v>0.25</v>
      </c>
      <c r="F6" s="11">
        <v>0.25</v>
      </c>
      <c r="G6" s="11">
        <v>0.25</v>
      </c>
      <c r="H6" s="11">
        <v>0.25</v>
      </c>
      <c r="I6" s="11">
        <v>0.25</v>
      </c>
      <c r="J6" s="11">
        <v>0.25</v>
      </c>
      <c r="K6" s="11">
        <v>0.25</v>
      </c>
    </row>
    <row r="7" spans="1:13" x14ac:dyDescent="0.3">
      <c r="A7" s="7"/>
      <c r="B7" t="s">
        <v>334</v>
      </c>
      <c r="C7" s="9">
        <f t="shared" ref="C7" si="0">D7-$K7/12</f>
        <v>60000</v>
      </c>
      <c r="D7" s="9">
        <f t="shared" ref="D7" si="1">E7-$K7/12</f>
        <v>75000</v>
      </c>
      <c r="E7" s="9">
        <f t="shared" ref="E7" si="2">F7-$K7/12</f>
        <v>90000</v>
      </c>
      <c r="F7" s="9">
        <f t="shared" ref="F7" si="3">G7-$K7/12</f>
        <v>105000</v>
      </c>
      <c r="G7" s="9">
        <f t="shared" ref="G7" si="4">H7-$K7/12</f>
        <v>120000</v>
      </c>
      <c r="H7" s="9">
        <f t="shared" ref="H7:I7" si="5">I7-$K7/12</f>
        <v>135000</v>
      </c>
      <c r="I7" s="9">
        <f t="shared" si="5"/>
        <v>150000</v>
      </c>
      <c r="J7" s="9">
        <f>K7-$K7/12</f>
        <v>165000</v>
      </c>
      <c r="K7" s="9">
        <v>180000</v>
      </c>
    </row>
    <row r="8" spans="1:13" x14ac:dyDescent="0.3">
      <c r="A8" s="7"/>
      <c r="B8" t="s">
        <v>335</v>
      </c>
      <c r="C8" s="10" t="s">
        <v>32</v>
      </c>
      <c r="D8" s="10" t="s">
        <v>32</v>
      </c>
      <c r="E8" s="10" t="s">
        <v>32</v>
      </c>
      <c r="F8" s="10" t="s">
        <v>32</v>
      </c>
      <c r="G8" s="10" t="s">
        <v>32</v>
      </c>
      <c r="H8" s="10" t="s">
        <v>32</v>
      </c>
      <c r="I8" s="9">
        <f t="shared" ref="I8" si="6">J8-$K8/12</f>
        <v>150000</v>
      </c>
      <c r="J8" s="9">
        <f>K8-$K8/12</f>
        <v>165000</v>
      </c>
      <c r="K8" s="9">
        <v>180000</v>
      </c>
    </row>
    <row r="9" spans="1:13" x14ac:dyDescent="0.3">
      <c r="A9" s="7"/>
      <c r="B9" t="s">
        <v>333</v>
      </c>
      <c r="C9" s="10" t="s">
        <v>32</v>
      </c>
      <c r="D9" s="10" t="s">
        <v>32</v>
      </c>
      <c r="E9" s="10" t="s">
        <v>32</v>
      </c>
      <c r="F9" s="10" t="s">
        <v>32</v>
      </c>
      <c r="G9" s="10" t="s">
        <v>32</v>
      </c>
      <c r="H9" s="10" t="s">
        <v>32</v>
      </c>
      <c r="I9" s="9">
        <f t="shared" ref="I9" si="7">J9-$K9/10</f>
        <v>144000</v>
      </c>
      <c r="J9" s="9">
        <f>K9-$K9/10</f>
        <v>162000</v>
      </c>
      <c r="K9" s="9">
        <v>180000</v>
      </c>
    </row>
    <row r="10" spans="1:13" x14ac:dyDescent="0.3">
      <c r="A10" s="7"/>
      <c r="B10" t="s">
        <v>332</v>
      </c>
      <c r="C10" s="10" t="s">
        <v>32</v>
      </c>
      <c r="D10" s="10" t="s">
        <v>32</v>
      </c>
      <c r="E10" s="10" t="s">
        <v>32</v>
      </c>
      <c r="F10" s="10" t="s">
        <v>32</v>
      </c>
      <c r="G10" s="10" t="s">
        <v>32</v>
      </c>
      <c r="H10" s="10" t="s">
        <v>32</v>
      </c>
      <c r="I10" s="21"/>
      <c r="J10" s="21"/>
      <c r="K10" s="21"/>
    </row>
    <row r="11" spans="1:13" x14ac:dyDescent="0.3">
      <c r="A11" s="7"/>
      <c r="B11" t="s">
        <v>9</v>
      </c>
      <c r="C11" s="10" t="s">
        <v>32</v>
      </c>
      <c r="D11" s="10" t="s">
        <v>32</v>
      </c>
      <c r="E11" s="10" t="s">
        <v>32</v>
      </c>
      <c r="F11" s="10" t="s">
        <v>32</v>
      </c>
      <c r="G11" s="10" t="s">
        <v>32</v>
      </c>
      <c r="H11" s="10" t="s">
        <v>32</v>
      </c>
      <c r="I11" s="21"/>
      <c r="J11" s="21"/>
      <c r="K11" s="21"/>
    </row>
    <row r="12" spans="1:13" x14ac:dyDescent="0.3">
      <c r="A12" s="7"/>
      <c r="B12" t="s">
        <v>10</v>
      </c>
      <c r="C12" s="10" t="s">
        <v>32</v>
      </c>
      <c r="D12" s="10" t="s">
        <v>32</v>
      </c>
      <c r="E12" s="10" t="s">
        <v>32</v>
      </c>
      <c r="F12" s="10" t="s">
        <v>32</v>
      </c>
      <c r="G12" s="10" t="s">
        <v>32</v>
      </c>
      <c r="H12" s="10" t="s">
        <v>32</v>
      </c>
      <c r="I12" s="21"/>
      <c r="J12" s="21"/>
      <c r="K12" s="21"/>
    </row>
    <row r="13" spans="1:13" s="7" customFormat="1" x14ac:dyDescent="0.3"/>
    <row r="16" spans="1:13" x14ac:dyDescent="0.3">
      <c r="B16" s="8" t="s">
        <v>85</v>
      </c>
    </row>
    <row r="17" spans="2:11" ht="36" customHeight="1" x14ac:dyDescent="0.3">
      <c r="B17" s="78" t="s">
        <v>330</v>
      </c>
      <c r="C17" s="78"/>
      <c r="D17" s="78"/>
      <c r="E17" s="78"/>
      <c r="F17" s="78"/>
      <c r="G17" s="78"/>
      <c r="H17" s="78"/>
      <c r="I17" s="78"/>
      <c r="J17" s="78"/>
      <c r="K17" s="78"/>
    </row>
  </sheetData>
  <mergeCells count="2">
    <mergeCell ref="A2:L2"/>
    <mergeCell ref="B17:K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707D-B136-4E6F-97F5-777439A86351}">
  <sheetPr>
    <tabColor theme="9" tint="0.39997558519241921"/>
  </sheetPr>
  <dimension ref="A1:M18"/>
  <sheetViews>
    <sheetView showGridLines="0" zoomScale="115" zoomScaleNormal="115" workbookViewId="0">
      <selection activeCell="B52" sqref="B52"/>
    </sheetView>
  </sheetViews>
  <sheetFormatPr defaultRowHeight="14.4" x14ac:dyDescent="0.3"/>
  <cols>
    <col min="1" max="1" width="12.44140625" customWidth="1"/>
    <col min="2" max="2" width="57.44140625" customWidth="1"/>
    <col min="3" max="3" width="11.109375" bestFit="1" customWidth="1"/>
    <col min="4" max="4" width="12.5546875" bestFit="1" customWidth="1"/>
    <col min="5" max="7" width="11.109375" bestFit="1" customWidth="1"/>
    <col min="8" max="8" width="10.109375" bestFit="1" customWidth="1"/>
    <col min="9" max="9" width="9.44140625" bestFit="1" customWidth="1"/>
    <col min="10" max="11" width="9.5546875" bestFit="1" customWidth="1"/>
    <col min="13" max="13" width="93" customWidth="1"/>
  </cols>
  <sheetData>
    <row r="1" spans="1:13" ht="18" x14ac:dyDescent="0.35">
      <c r="A1" s="2" t="s">
        <v>73</v>
      </c>
    </row>
    <row r="2" spans="1:13" ht="64.95" customHeight="1" x14ac:dyDescent="0.3">
      <c r="A2" s="75" t="s">
        <v>51</v>
      </c>
      <c r="B2" s="76"/>
      <c r="C2" s="76"/>
      <c r="D2" s="76"/>
      <c r="E2" s="76"/>
      <c r="F2" s="76"/>
      <c r="G2" s="76"/>
      <c r="H2" s="76"/>
      <c r="I2" s="76"/>
      <c r="J2" s="76"/>
      <c r="K2" s="76"/>
      <c r="L2" s="77"/>
      <c r="M2" s="22"/>
    </row>
    <row r="3" spans="1:13" x14ac:dyDescent="0.3">
      <c r="A3" s="6"/>
      <c r="B3" s="6"/>
      <c r="C3" s="6"/>
      <c r="D3" s="6"/>
      <c r="E3" s="6"/>
      <c r="F3" s="6"/>
      <c r="G3" s="6"/>
      <c r="H3" s="6"/>
      <c r="I3" s="6"/>
      <c r="J3" s="6"/>
      <c r="K3" s="6"/>
      <c r="L3" s="6"/>
    </row>
    <row r="4" spans="1:13" x14ac:dyDescent="0.3">
      <c r="A4" s="7"/>
      <c r="B4" s="8" t="s">
        <v>15</v>
      </c>
      <c r="J4" s="3"/>
      <c r="K4" s="3"/>
      <c r="M4" s="8" t="s">
        <v>52</v>
      </c>
    </row>
    <row r="5" spans="1:13" x14ac:dyDescent="0.3">
      <c r="A5" s="7"/>
      <c r="B5" s="1" t="s">
        <v>12</v>
      </c>
      <c r="C5" s="5" t="s">
        <v>16</v>
      </c>
      <c r="D5" s="5" t="s">
        <v>17</v>
      </c>
      <c r="E5" s="5" t="s">
        <v>18</v>
      </c>
      <c r="F5" s="5" t="s">
        <v>19</v>
      </c>
      <c r="G5" s="5" t="s">
        <v>20</v>
      </c>
      <c r="H5" s="5" t="s">
        <v>21</v>
      </c>
      <c r="I5" s="5" t="s">
        <v>22</v>
      </c>
      <c r="J5" s="5" t="s">
        <v>23</v>
      </c>
      <c r="K5" s="5" t="s">
        <v>36</v>
      </c>
    </row>
    <row r="6" spans="1:13" x14ac:dyDescent="0.3">
      <c r="A6" s="7"/>
      <c r="B6" t="s">
        <v>11</v>
      </c>
      <c r="C6" s="11">
        <v>0.25</v>
      </c>
      <c r="D6" s="11">
        <v>0.25</v>
      </c>
      <c r="E6" s="11">
        <v>0.25</v>
      </c>
      <c r="F6" s="11">
        <v>0.25</v>
      </c>
      <c r="G6" s="11">
        <v>0.25</v>
      </c>
      <c r="H6" s="11">
        <v>0.25</v>
      </c>
      <c r="I6" s="11">
        <v>0.25</v>
      </c>
      <c r="J6" s="11">
        <v>0.25</v>
      </c>
      <c r="K6" s="11">
        <v>0.25</v>
      </c>
    </row>
    <row r="7" spans="1:13" x14ac:dyDescent="0.3">
      <c r="A7" s="7"/>
      <c r="B7" t="s">
        <v>334</v>
      </c>
      <c r="C7" s="9">
        <f t="shared" ref="C7" si="0">D7-$K7/12</f>
        <v>60000</v>
      </c>
      <c r="D7" s="9">
        <f t="shared" ref="D7" si="1">E7-$K7/12</f>
        <v>75000</v>
      </c>
      <c r="E7" s="9">
        <f t="shared" ref="E7" si="2">F7-$K7/12</f>
        <v>90000</v>
      </c>
      <c r="F7" s="9">
        <f t="shared" ref="F7" si="3">G7-$K7/12</f>
        <v>105000</v>
      </c>
      <c r="G7" s="9">
        <f t="shared" ref="G7" si="4">H7-$K7/12</f>
        <v>120000</v>
      </c>
      <c r="H7" s="9">
        <f t="shared" ref="H7:H8" si="5">I7-$K7/12</f>
        <v>135000</v>
      </c>
      <c r="I7" s="9">
        <f t="shared" ref="I7" si="6">J7-$K7/12</f>
        <v>150000</v>
      </c>
      <c r="J7" s="9">
        <f>K7-$K7/12</f>
        <v>165000</v>
      </c>
      <c r="K7" s="9">
        <v>180000</v>
      </c>
    </row>
    <row r="8" spans="1:13" x14ac:dyDescent="0.3">
      <c r="A8" s="7"/>
      <c r="B8" t="s">
        <v>335</v>
      </c>
      <c r="C8" s="10">
        <f t="shared" ref="C8:F8" si="7">D8-$H8/10</f>
        <v>67500</v>
      </c>
      <c r="D8" s="10">
        <f t="shared" si="7"/>
        <v>81000</v>
      </c>
      <c r="E8" s="10">
        <f t="shared" si="7"/>
        <v>94500</v>
      </c>
      <c r="F8" s="10">
        <f t="shared" si="7"/>
        <v>108000</v>
      </c>
      <c r="G8" s="10">
        <f>H8-$H8/10</f>
        <v>121500</v>
      </c>
      <c r="H8" s="9">
        <f t="shared" si="5"/>
        <v>135000</v>
      </c>
      <c r="I8" s="9">
        <f t="shared" ref="I8" si="8">J8-$K8/12</f>
        <v>150000</v>
      </c>
      <c r="J8" s="9">
        <f>K8-$K8/12</f>
        <v>165000</v>
      </c>
      <c r="K8" s="9">
        <v>180000</v>
      </c>
      <c r="M8" t="s">
        <v>86</v>
      </c>
    </row>
    <row r="9" spans="1:13" x14ac:dyDescent="0.3">
      <c r="A9" s="7"/>
      <c r="B9" t="s">
        <v>333</v>
      </c>
      <c r="C9" s="10">
        <f t="shared" ref="C9:I9" si="9">D9-$K9/10</f>
        <v>36000</v>
      </c>
      <c r="D9" s="10">
        <f t="shared" si="9"/>
        <v>54000</v>
      </c>
      <c r="E9" s="10">
        <f t="shared" si="9"/>
        <v>72000</v>
      </c>
      <c r="F9" s="10">
        <f t="shared" si="9"/>
        <v>90000</v>
      </c>
      <c r="G9" s="10">
        <f t="shared" si="9"/>
        <v>108000</v>
      </c>
      <c r="H9" s="10">
        <f t="shared" si="9"/>
        <v>126000</v>
      </c>
      <c r="I9" s="9">
        <f t="shared" si="9"/>
        <v>144000</v>
      </c>
      <c r="J9" s="9">
        <f>K9-$K9/10</f>
        <v>162000</v>
      </c>
      <c r="K9" s="9">
        <v>180000</v>
      </c>
      <c r="M9" t="s">
        <v>87</v>
      </c>
    </row>
    <row r="10" spans="1:13" x14ac:dyDescent="0.3">
      <c r="A10" s="7"/>
      <c r="B10" t="s">
        <v>332</v>
      </c>
      <c r="C10" s="10">
        <f t="shared" ref="C10:F10" si="10">D10-$H10/10</f>
        <v>7500</v>
      </c>
      <c r="D10" s="10">
        <f t="shared" si="10"/>
        <v>9000</v>
      </c>
      <c r="E10" s="10">
        <f t="shared" si="10"/>
        <v>10500</v>
      </c>
      <c r="F10" s="10">
        <f t="shared" si="10"/>
        <v>12000</v>
      </c>
      <c r="G10" s="10">
        <f>H10-$H10/10</f>
        <v>13500</v>
      </c>
      <c r="H10" s="10">
        <f>150000-H8</f>
        <v>15000</v>
      </c>
      <c r="I10" s="19"/>
      <c r="J10" s="19"/>
      <c r="K10" s="19"/>
      <c r="M10" t="s">
        <v>309</v>
      </c>
    </row>
    <row r="11" spans="1:13" x14ac:dyDescent="0.3">
      <c r="A11" s="7"/>
      <c r="B11" t="s">
        <v>9</v>
      </c>
      <c r="C11" s="10">
        <v>0</v>
      </c>
      <c r="D11" s="10">
        <v>0</v>
      </c>
      <c r="E11" s="10">
        <v>0</v>
      </c>
      <c r="F11" s="10">
        <v>0</v>
      </c>
      <c r="G11" s="10">
        <v>0</v>
      </c>
      <c r="H11" s="10">
        <v>0</v>
      </c>
      <c r="I11" s="19"/>
      <c r="J11" s="19"/>
      <c r="K11" s="19"/>
      <c r="M11" t="s">
        <v>78</v>
      </c>
    </row>
    <row r="12" spans="1:13" ht="14.4" customHeight="1" x14ac:dyDescent="0.3">
      <c r="A12" s="7"/>
      <c r="B12" t="s">
        <v>10</v>
      </c>
      <c r="C12" s="10">
        <f t="shared" ref="C12:H12" si="11">C6*(C8-C9)</f>
        <v>7875</v>
      </c>
      <c r="D12" s="10">
        <f t="shared" si="11"/>
        <v>6750</v>
      </c>
      <c r="E12" s="10">
        <f t="shared" si="11"/>
        <v>5625</v>
      </c>
      <c r="F12" s="10">
        <f t="shared" si="11"/>
        <v>4500</v>
      </c>
      <c r="G12" s="10">
        <f t="shared" si="11"/>
        <v>3375</v>
      </c>
      <c r="H12" s="10">
        <f t="shared" si="11"/>
        <v>2250</v>
      </c>
      <c r="I12" s="19"/>
      <c r="J12" s="19"/>
      <c r="K12" s="19"/>
      <c r="M12" s="79" t="s">
        <v>336</v>
      </c>
    </row>
    <row r="13" spans="1:13" x14ac:dyDescent="0.3">
      <c r="A13" s="7"/>
      <c r="B13" s="7"/>
      <c r="C13" s="7"/>
      <c r="D13" s="7"/>
      <c r="E13" s="7"/>
      <c r="F13" s="7"/>
      <c r="G13" s="7"/>
      <c r="H13" s="7"/>
      <c r="I13" s="7"/>
      <c r="J13" s="7"/>
      <c r="K13" s="7"/>
      <c r="M13" s="79"/>
    </row>
    <row r="16" spans="1:13" x14ac:dyDescent="0.3">
      <c r="B16" s="8" t="s">
        <v>85</v>
      </c>
    </row>
    <row r="17" spans="2:12" ht="33" customHeight="1" x14ac:dyDescent="0.3">
      <c r="B17" s="78" t="s">
        <v>331</v>
      </c>
      <c r="C17" s="78"/>
      <c r="D17" s="78"/>
      <c r="E17" s="78"/>
      <c r="F17" s="78"/>
      <c r="G17" s="78"/>
      <c r="H17" s="78"/>
      <c r="I17" s="78"/>
      <c r="J17" s="78"/>
      <c r="K17" s="78"/>
      <c r="L17" s="58"/>
    </row>
    <row r="18" spans="2:12" ht="31.8" customHeight="1" x14ac:dyDescent="0.3">
      <c r="B18" s="80" t="s">
        <v>53</v>
      </c>
      <c r="C18" s="80"/>
      <c r="D18" s="80"/>
      <c r="E18" s="80"/>
      <c r="F18" s="80"/>
      <c r="G18" s="80"/>
      <c r="H18" s="80"/>
      <c r="I18" s="80"/>
      <c r="J18" s="80"/>
      <c r="K18" s="80"/>
    </row>
  </sheetData>
  <mergeCells count="4">
    <mergeCell ref="M12:M13"/>
    <mergeCell ref="A2:L2"/>
    <mergeCell ref="B17:K17"/>
    <mergeCell ref="B18:K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7126F-23DF-408D-BFF8-0BDF89DA016B}">
  <sheetPr>
    <tabColor theme="5" tint="0.39997558519241921"/>
  </sheetPr>
  <dimension ref="A1:L25"/>
  <sheetViews>
    <sheetView showGridLines="0" zoomScale="115" zoomScaleNormal="115" workbookViewId="0"/>
  </sheetViews>
  <sheetFormatPr defaultRowHeight="14.4" x14ac:dyDescent="0.3"/>
  <cols>
    <col min="1" max="1" width="12.44140625" customWidth="1"/>
    <col min="2" max="2" width="30.88671875" customWidth="1"/>
    <col min="3" max="3" width="11.109375" bestFit="1" customWidth="1"/>
    <col min="4" max="4" width="12.5546875" bestFit="1" customWidth="1"/>
    <col min="5" max="7" width="11.109375" bestFit="1" customWidth="1"/>
    <col min="8" max="8" width="10.109375" bestFit="1" customWidth="1"/>
    <col min="9" max="9" width="9.21875" bestFit="1" customWidth="1"/>
    <col min="10" max="11" width="9.5546875" bestFit="1" customWidth="1"/>
  </cols>
  <sheetData>
    <row r="1" spans="1:12" ht="18" x14ac:dyDescent="0.35">
      <c r="A1" s="2" t="s">
        <v>68</v>
      </c>
    </row>
    <row r="2" spans="1:12" ht="64.95" customHeight="1" x14ac:dyDescent="0.3">
      <c r="A2" s="75" t="s">
        <v>50</v>
      </c>
      <c r="B2" s="76"/>
      <c r="C2" s="76"/>
      <c r="D2" s="76"/>
      <c r="E2" s="76"/>
      <c r="F2" s="76"/>
      <c r="G2" s="76"/>
      <c r="H2" s="76"/>
      <c r="I2" s="76"/>
      <c r="J2" s="76"/>
      <c r="K2" s="76"/>
      <c r="L2" s="77"/>
    </row>
    <row r="3" spans="1:12" x14ac:dyDescent="0.3">
      <c r="A3" s="6"/>
      <c r="B3" s="6"/>
      <c r="C3" s="6"/>
      <c r="D3" s="6"/>
      <c r="E3" s="6"/>
      <c r="F3" s="6"/>
      <c r="G3" s="6"/>
      <c r="H3" s="6"/>
      <c r="I3" s="6"/>
      <c r="J3" s="6"/>
      <c r="K3" s="6"/>
      <c r="L3" s="6"/>
    </row>
    <row r="4" spans="1:12" x14ac:dyDescent="0.3">
      <c r="B4" s="8" t="s">
        <v>15</v>
      </c>
      <c r="J4" s="6"/>
      <c r="K4" s="3"/>
    </row>
    <row r="5" spans="1:12" x14ac:dyDescent="0.3">
      <c r="B5" s="1" t="s">
        <v>0</v>
      </c>
      <c r="C5" s="5" t="s">
        <v>16</v>
      </c>
      <c r="D5" s="5" t="s">
        <v>17</v>
      </c>
      <c r="E5" s="5" t="s">
        <v>18</v>
      </c>
      <c r="F5" s="5" t="s">
        <v>19</v>
      </c>
      <c r="G5" s="5" t="s">
        <v>20</v>
      </c>
      <c r="H5" s="5" t="s">
        <v>21</v>
      </c>
      <c r="I5" s="5" t="s">
        <v>22</v>
      </c>
      <c r="J5" s="5" t="s">
        <v>23</v>
      </c>
      <c r="K5" s="3"/>
      <c r="L5" s="3"/>
    </row>
    <row r="6" spans="1:12" x14ac:dyDescent="0.3">
      <c r="B6" t="s">
        <v>1</v>
      </c>
      <c r="C6" s="19"/>
      <c r="D6" s="19"/>
      <c r="E6" s="19"/>
      <c r="F6" s="19"/>
      <c r="G6" s="19"/>
      <c r="H6" s="19"/>
      <c r="I6" s="19"/>
      <c r="J6" s="19"/>
      <c r="K6" s="3"/>
      <c r="L6" s="3"/>
    </row>
    <row r="7" spans="1:12" x14ac:dyDescent="0.3">
      <c r="B7" t="s">
        <v>2</v>
      </c>
      <c r="C7" s="10" t="s">
        <v>32</v>
      </c>
      <c r="D7" s="10" t="s">
        <v>32</v>
      </c>
      <c r="E7" s="10" t="s">
        <v>32</v>
      </c>
      <c r="F7" s="10" t="s">
        <v>32</v>
      </c>
      <c r="G7" s="10" t="s">
        <v>32</v>
      </c>
      <c r="H7" s="10" t="s">
        <v>32</v>
      </c>
      <c r="I7" s="19"/>
      <c r="J7" s="19"/>
      <c r="K7" s="3"/>
      <c r="L7" s="3"/>
    </row>
    <row r="8" spans="1:12" x14ac:dyDescent="0.3">
      <c r="B8" t="s">
        <v>3</v>
      </c>
      <c r="C8" s="19"/>
      <c r="D8" s="19"/>
      <c r="E8" s="19"/>
      <c r="F8" s="19"/>
      <c r="G8" s="19"/>
      <c r="H8" s="19"/>
      <c r="I8" s="19"/>
      <c r="J8" s="19"/>
      <c r="K8" s="3"/>
      <c r="L8" s="3"/>
    </row>
    <row r="9" spans="1:12" x14ac:dyDescent="0.3">
      <c r="B9" s="1" t="s">
        <v>4</v>
      </c>
      <c r="C9" s="9">
        <v>670000</v>
      </c>
      <c r="D9" s="9">
        <v>620000</v>
      </c>
      <c r="E9" s="9">
        <v>570000</v>
      </c>
      <c r="F9" s="9">
        <v>530000</v>
      </c>
      <c r="G9" s="9">
        <v>490000</v>
      </c>
      <c r="H9" s="9">
        <v>470000</v>
      </c>
      <c r="I9" s="19"/>
      <c r="J9" s="19"/>
      <c r="K9" s="3"/>
      <c r="L9" s="3"/>
    </row>
    <row r="10" spans="1:12" x14ac:dyDescent="0.3">
      <c r="B10" t="s">
        <v>5</v>
      </c>
      <c r="C10" s="10" t="s">
        <v>32</v>
      </c>
      <c r="D10" s="10" t="s">
        <v>32</v>
      </c>
      <c r="E10" s="10" t="s">
        <v>32</v>
      </c>
      <c r="F10" s="10" t="s">
        <v>32</v>
      </c>
      <c r="G10" s="10" t="s">
        <v>32</v>
      </c>
      <c r="H10" s="10" t="s">
        <v>32</v>
      </c>
      <c r="I10" s="19"/>
      <c r="J10" s="19"/>
      <c r="K10" s="3"/>
      <c r="L10" s="3"/>
    </row>
    <row r="11" spans="1:12" x14ac:dyDescent="0.3">
      <c r="B11" t="s">
        <v>6</v>
      </c>
      <c r="C11" s="10" t="s">
        <v>32</v>
      </c>
      <c r="D11" s="10" t="s">
        <v>32</v>
      </c>
      <c r="E11" s="10" t="s">
        <v>32</v>
      </c>
      <c r="F11" s="10" t="s">
        <v>32</v>
      </c>
      <c r="G11" s="10" t="s">
        <v>32</v>
      </c>
      <c r="H11" s="10" t="s">
        <v>32</v>
      </c>
      <c r="I11" s="19"/>
      <c r="J11" s="19"/>
      <c r="K11" s="3"/>
      <c r="L11" s="3"/>
    </row>
    <row r="12" spans="1:12" x14ac:dyDescent="0.3">
      <c r="B12" s="1" t="s">
        <v>7</v>
      </c>
      <c r="C12" s="16" t="s">
        <v>32</v>
      </c>
      <c r="D12" s="16" t="s">
        <v>32</v>
      </c>
      <c r="E12" s="16" t="s">
        <v>32</v>
      </c>
      <c r="F12" s="16" t="s">
        <v>32</v>
      </c>
      <c r="G12" s="16" t="s">
        <v>32</v>
      </c>
      <c r="H12" s="16" t="s">
        <v>32</v>
      </c>
      <c r="I12" s="19"/>
      <c r="J12" s="19"/>
      <c r="K12" s="3"/>
      <c r="L12" s="3"/>
    </row>
    <row r="13" spans="1:12" x14ac:dyDescent="0.3">
      <c r="B13" t="s">
        <v>11</v>
      </c>
      <c r="C13" s="11">
        <v>0.4</v>
      </c>
      <c r="D13" s="11">
        <v>0.4</v>
      </c>
      <c r="E13" s="11">
        <v>0.4</v>
      </c>
      <c r="F13" s="11">
        <v>0.4</v>
      </c>
      <c r="G13" s="11">
        <v>0.4</v>
      </c>
      <c r="H13" s="11">
        <v>0.35</v>
      </c>
      <c r="I13" s="11">
        <v>0.35</v>
      </c>
      <c r="J13" s="11">
        <v>0.35</v>
      </c>
      <c r="K13" s="3"/>
      <c r="L13" s="3"/>
    </row>
    <row r="14" spans="1:12" x14ac:dyDescent="0.3">
      <c r="B14" t="s">
        <v>8</v>
      </c>
      <c r="C14" s="10" t="s">
        <v>32</v>
      </c>
      <c r="D14" s="10" t="s">
        <v>32</v>
      </c>
      <c r="E14" s="10" t="s">
        <v>32</v>
      </c>
      <c r="F14" s="10" t="s">
        <v>32</v>
      </c>
      <c r="G14" s="10" t="s">
        <v>32</v>
      </c>
      <c r="H14" s="10" t="s">
        <v>32</v>
      </c>
      <c r="I14" s="19"/>
      <c r="J14" s="19"/>
      <c r="K14" s="3"/>
      <c r="L14" s="3"/>
    </row>
    <row r="15" spans="1:12" x14ac:dyDescent="0.3">
      <c r="C15" s="4"/>
      <c r="D15" s="4"/>
      <c r="E15" s="4"/>
      <c r="F15" s="4"/>
      <c r="G15" s="4"/>
      <c r="H15" s="4"/>
      <c r="I15" s="4"/>
      <c r="J15" s="4"/>
      <c r="K15" s="3"/>
      <c r="L15" s="3"/>
    </row>
    <row r="16" spans="1:12" x14ac:dyDescent="0.3">
      <c r="B16" s="1" t="s">
        <v>12</v>
      </c>
      <c r="C16" s="5" t="s">
        <v>16</v>
      </c>
      <c r="D16" s="5" t="s">
        <v>17</v>
      </c>
      <c r="E16" s="5" t="s">
        <v>18</v>
      </c>
      <c r="F16" s="5" t="s">
        <v>19</v>
      </c>
      <c r="G16" s="5" t="s">
        <v>20</v>
      </c>
      <c r="H16" s="5" t="s">
        <v>21</v>
      </c>
      <c r="I16" s="5" t="s">
        <v>22</v>
      </c>
      <c r="J16" s="5" t="s">
        <v>23</v>
      </c>
      <c r="K16" s="3"/>
      <c r="L16" s="3"/>
    </row>
    <row r="17" spans="2:12" x14ac:dyDescent="0.3">
      <c r="B17" t="s">
        <v>34</v>
      </c>
      <c r="C17" s="10" t="s">
        <v>32</v>
      </c>
      <c r="D17" s="10" t="s">
        <v>32</v>
      </c>
      <c r="E17" s="10" t="s">
        <v>32</v>
      </c>
      <c r="F17" s="10" t="s">
        <v>32</v>
      </c>
      <c r="G17" s="10" t="s">
        <v>32</v>
      </c>
      <c r="H17" s="10" t="s">
        <v>32</v>
      </c>
      <c r="I17" s="10" t="s">
        <v>32</v>
      </c>
      <c r="J17" s="9">
        <v>180000</v>
      </c>
      <c r="K17" s="3"/>
      <c r="L17" s="3"/>
    </row>
    <row r="18" spans="2:12" x14ac:dyDescent="0.3">
      <c r="B18" t="s">
        <v>33</v>
      </c>
      <c r="C18" s="10" t="s">
        <v>32</v>
      </c>
      <c r="D18" s="10" t="s">
        <v>32</v>
      </c>
      <c r="E18" s="10" t="s">
        <v>32</v>
      </c>
      <c r="F18" s="10" t="s">
        <v>32</v>
      </c>
      <c r="G18" s="10" t="s">
        <v>32</v>
      </c>
      <c r="H18" s="10" t="s">
        <v>32</v>
      </c>
      <c r="I18" s="10" t="s">
        <v>32</v>
      </c>
      <c r="J18" s="9">
        <v>180000</v>
      </c>
      <c r="K18" s="3"/>
      <c r="L18" s="3"/>
    </row>
    <row r="19" spans="2:12" x14ac:dyDescent="0.3">
      <c r="B19" t="s">
        <v>9</v>
      </c>
      <c r="C19" s="10" t="s">
        <v>32</v>
      </c>
      <c r="D19" s="10" t="s">
        <v>32</v>
      </c>
      <c r="E19" s="10" t="s">
        <v>32</v>
      </c>
      <c r="F19" s="10" t="s">
        <v>32</v>
      </c>
      <c r="G19" s="10" t="s">
        <v>32</v>
      </c>
      <c r="H19" s="10" t="s">
        <v>32</v>
      </c>
      <c r="I19" s="10" t="s">
        <v>32</v>
      </c>
      <c r="J19" s="19"/>
      <c r="K19" s="3"/>
      <c r="L19" s="3"/>
    </row>
    <row r="20" spans="2:12" x14ac:dyDescent="0.3">
      <c r="B20" t="s">
        <v>10</v>
      </c>
      <c r="C20" s="10" t="s">
        <v>32</v>
      </c>
      <c r="D20" s="10" t="s">
        <v>32</v>
      </c>
      <c r="E20" s="10" t="s">
        <v>32</v>
      </c>
      <c r="F20" s="10" t="s">
        <v>32</v>
      </c>
      <c r="G20" s="10" t="s">
        <v>32</v>
      </c>
      <c r="H20" s="10" t="s">
        <v>32</v>
      </c>
      <c r="I20" s="10" t="s">
        <v>32</v>
      </c>
      <c r="J20" s="19"/>
      <c r="K20" s="3"/>
      <c r="L20" s="3"/>
    </row>
    <row r="21" spans="2:12" x14ac:dyDescent="0.3">
      <c r="C21" s="3"/>
      <c r="D21" s="3"/>
      <c r="E21" s="3"/>
      <c r="F21" s="3"/>
      <c r="G21" s="3"/>
      <c r="H21" s="3"/>
      <c r="I21" s="3"/>
      <c r="J21" s="3"/>
      <c r="K21" s="3"/>
      <c r="L21" s="3"/>
    </row>
    <row r="22" spans="2:12" x14ac:dyDescent="0.3">
      <c r="K22" s="3"/>
      <c r="L22" s="3"/>
    </row>
    <row r="23" spans="2:12" x14ac:dyDescent="0.3">
      <c r="K23" s="3"/>
      <c r="L23" s="3"/>
    </row>
    <row r="24" spans="2:12" x14ac:dyDescent="0.3">
      <c r="K24" s="3"/>
      <c r="L24" s="3"/>
    </row>
    <row r="25" spans="2:12" x14ac:dyDescent="0.3">
      <c r="K25" s="3"/>
      <c r="L25" s="3"/>
    </row>
  </sheetData>
  <mergeCells count="1">
    <mergeCell ref="A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BCE3F5-53BB-4941-9977-06BFF7B600AA}"/>
</file>

<file path=customXml/itemProps2.xml><?xml version="1.0" encoding="utf-8"?>
<ds:datastoreItem xmlns:ds="http://schemas.openxmlformats.org/officeDocument/2006/customXml" ds:itemID="{94FCC185-ADDC-431E-8AE7-2AF7AD3D8E7A}"/>
</file>

<file path=customXml/itemProps3.xml><?xml version="1.0" encoding="utf-8"?>
<ds:datastoreItem xmlns:ds="http://schemas.openxmlformats.org/officeDocument/2006/customXml" ds:itemID="{AEE2DBA4-136C-4ABA-BE5B-16D5BFF77BFB}"/>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 </vt:lpstr>
      <vt:lpstr>Table of Contents</vt:lpstr>
      <vt:lpstr>201.1</vt:lpstr>
      <vt:lpstr>201.1_Solution</vt:lpstr>
      <vt:lpstr>201.2</vt:lpstr>
      <vt:lpstr>201.2_Solution</vt:lpstr>
      <vt:lpstr>201.3</vt:lpstr>
      <vt:lpstr>201.3_Solution</vt:lpstr>
      <vt:lpstr>201.4</vt:lpstr>
      <vt:lpstr>201.4_Solution</vt:lpstr>
      <vt:lpstr>201.5</vt:lpstr>
      <vt:lpstr>201.5_Solution</vt:lpstr>
      <vt:lpstr>201.6</vt:lpstr>
      <vt:lpstr>201.6_Solution</vt:lpstr>
      <vt:lpstr>201.7</vt:lpstr>
      <vt:lpstr>201.7_Solution</vt:lpstr>
      <vt:lpstr>201.8</vt:lpstr>
      <vt:lpstr>201.8_Solution</vt:lpstr>
      <vt:lpstr>201.9</vt:lpstr>
      <vt:lpstr>201.9_Solution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Douglas Norris</cp:lastModifiedBy>
  <dcterms:created xsi:type="dcterms:W3CDTF">2015-06-05T18:17:20Z</dcterms:created>
  <dcterms:modified xsi:type="dcterms:W3CDTF">2025-06-25T21:35:20Z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