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9660" windowHeight="11640" tabRatio="899" activeTab="0"/>
  </bookViews>
  <sheets>
    <sheet name="Summary" sheetId="1" r:id="rId1"/>
    <sheet name="Appendix A p.1" sheetId="2" r:id="rId2"/>
    <sheet name="Appendix A p.2" sheetId="3" r:id="rId3"/>
    <sheet name="Appendix B p.1" sheetId="4" r:id="rId4"/>
    <sheet name="Appendix B p.2" sheetId="5" r:id="rId5"/>
    <sheet name="Appendix C p.1" sheetId="6" r:id="rId6"/>
    <sheet name="Appendix C p.2" sheetId="7" r:id="rId7"/>
    <sheet name="Appendix C p.3" sheetId="8" r:id="rId8"/>
    <sheet name="Appendix D" sheetId="9" r:id="rId9"/>
    <sheet name="Appendix E p.1" sheetId="10" r:id="rId10"/>
    <sheet name="Appendix E p.2" sheetId="11" r:id="rId11"/>
    <sheet name="Appendix F p.1" sheetId="12" r:id="rId12"/>
    <sheet name="Appendix F p.2" sheetId="13" r:id="rId13"/>
    <sheet name="Appendix F p.3" sheetId="14" r:id="rId14"/>
    <sheet name="Appendix F p.4" sheetId="15" r:id="rId15"/>
    <sheet name="Appendix G p.1" sheetId="16" r:id="rId16"/>
    <sheet name="Appendix G p.2" sheetId="17" r:id="rId17"/>
    <sheet name="Appendix G p.3" sheetId="18" r:id="rId18"/>
    <sheet name="Appendix G p.4" sheetId="19" r:id="rId19"/>
    <sheet name="Appendix G p.5" sheetId="20" r:id="rId20"/>
    <sheet name="Appendix G p.6" sheetId="21" r:id="rId21"/>
    <sheet name="Appendix G p.7" sheetId="22" r:id="rId22"/>
    <sheet name="Appendix G p.8" sheetId="23" r:id="rId23"/>
    <sheet name="Appendix H" sheetId="24" r:id="rId24"/>
    <sheet name="Appendix I" sheetId="25" r:id="rId25"/>
    <sheet name="Appendix J p.1" sheetId="26" r:id="rId26"/>
    <sheet name="Appendix J p.2" sheetId="27" r:id="rId27"/>
    <sheet name="Appendix K" sheetId="28" r:id="rId28"/>
    <sheet name="Appendix L p.1" sheetId="29" r:id="rId29"/>
    <sheet name="DATA_Age&amp;RiskClass" sheetId="30" state="hidden" r:id="rId30"/>
    <sheet name="Appendix L p.2" sheetId="31" r:id="rId31"/>
    <sheet name="Appendix M p.1" sheetId="32" r:id="rId32"/>
    <sheet name="Appendix M p.2" sheetId="33" r:id="rId33"/>
    <sheet name="Appendix M p.3" sheetId="34" r:id="rId34"/>
    <sheet name="Appendix M p.4" sheetId="35" r:id="rId35"/>
  </sheets>
  <externalReferences>
    <externalReference r:id="rId38"/>
    <externalReference r:id="rId39"/>
    <externalReference r:id="rId40"/>
  </externalReferences>
  <definedNames>
    <definedName name="All_2003_Female">'[1]2003-2005 DATA'!$C$27:$I$29</definedName>
    <definedName name="All_2003_Male">'[1]2003-2005 DATA'!$C$24:$I$26</definedName>
    <definedName name="All_2003_Ult">'[2]2003-2005 DATA'!$B$12:$H$13</definedName>
    <definedName name="All_2004_Female">'[1]2003-2005 DATA'!$C$33:$I$35</definedName>
    <definedName name="All_2004_Male">'[1]2003-2005 DATA'!$C$30:$I$32</definedName>
    <definedName name="All_2004_Ult">'[2]2003-2005 DATA'!$B$14:$H$15</definedName>
    <definedName name="All_2005_Female">'[1]2003-2005 DATA'!$C$42:$I$44</definedName>
    <definedName name="All_2005_Male">'[1]2003-2005 DATA'!$C$39:$I$41</definedName>
    <definedName name="All_2005_Ult">'[2]2003-2005 DATA'!$B$19:$H$20</definedName>
    <definedName name="Common_2003_Female">'[1]2003-2005 DATA'!$C$6:$I$8</definedName>
    <definedName name="Common_2003_Male">'[1]2003-2005 DATA'!$C$3:$I$5</definedName>
    <definedName name="Common_2003_Ult">'[2]2003-2005 DATA'!$B$3:$H$4</definedName>
    <definedName name="Common_2004_Female">'[1]2003-2005 DATA'!$C$12:$I$14</definedName>
    <definedName name="Common_2004_Male">'[1]2003-2005 DATA'!$C$9:$I$11</definedName>
    <definedName name="Common_2004_Ult">'[2]2003-2005 DATA'!$B$5:$H$6</definedName>
    <definedName name="Common_2005_Female">'[1]2003-2005 DATA'!$C$18:$I$20</definedName>
    <definedName name="Common_2005_Male">'[1]2003-2005 DATA'!$C$15:$I$17</definedName>
    <definedName name="Common_2005_Ult">'[2]2003-2005 DATA'!$B$7:$H$8</definedName>
    <definedName name="Detail_NSBestDuration">'[3]Data_Detail'!$B$2:$F$7</definedName>
    <definedName name="Detail_NSBestDurationFace1">'[3]Data_Detail'!$C$36:$G$41</definedName>
    <definedName name="Detail_NSBestDurationFace2">'[3]Data_Detail'!$C$54:$G$59</definedName>
    <definedName name="Detail_NSBestDurationFace3">'[3]Data_Detail'!$C$72:$G$77</definedName>
    <definedName name="Detail_NSBestDurationFace4">'[3]Data_Detail'!$C$90:$G$95</definedName>
    <definedName name="Detail_NSDurRiskClass2Rank1">'[3]Data_Detail'!$C$160:$G$165</definedName>
    <definedName name="Detail_NSDurRiskClass2Rank2">'[3]Data_Detail'!$C$166:$G$171</definedName>
    <definedName name="Detail_NSDurRiskClass3Rank1">'[3]Data_Detail'!$C$172:$G$177</definedName>
    <definedName name="Detail_NSDurRiskClass3Rank2">'[3]Data_Detail'!$C$178:$G$183</definedName>
    <definedName name="Detail_NSDurRiskClass3Rank3">'[3]Data_Detail'!$C$184:$G$189</definedName>
    <definedName name="Detail_NSDurRiskClass4Rank1">'[3]Data_Detail'!$C$190:$G$194</definedName>
    <definedName name="Detail_NSDurRiskClass4Rank2">'[3]Data_Detail'!$C$195:$G$199</definedName>
    <definedName name="Detail_NSDurRiskClass4Rank3">'[3]Data_Detail'!$C$200:$G$204</definedName>
    <definedName name="Detail_NSDurRiskClass4Rank4">'[3]Data_Detail'!$C$205:$G$209</definedName>
    <definedName name="Detail_NSMiddleDuration">'[3]Data_Detail'!$B$8:$F$13</definedName>
    <definedName name="Detail_NSMiddleDurationFace1">'[3]Data_Detail'!$C$42:$G$47</definedName>
    <definedName name="Detail_NSMiddleDurationFace2">'[3]Data_Detail'!$C$60:$G$65</definedName>
    <definedName name="Detail_NSMiddleDurationFace3">'[3]Data_Detail'!$C$78:$G$83</definedName>
    <definedName name="Detail_NSMiddleDurationFace4">'[3]Data_Detail'!$C$96:$G$101</definedName>
    <definedName name="Detail_NSResidualDuration">'[3]Data_Detail'!$B$14:$F$19</definedName>
    <definedName name="Detail_NSResidualDurationFace1">'[3]Data_Detail'!$C$48:$G$53</definedName>
    <definedName name="Detail_NSResidualDurationFace2">'[3]Data_Detail'!$C$66:$G$71</definedName>
    <definedName name="Detail_NSResidualDurationFace3">'[3]Data_Detail'!$C$84:$G$89</definedName>
    <definedName name="Detail_NSResidualDurationFace4">'[3]Data_Detail'!$C$102:$G$107</definedName>
    <definedName name="Detail_SmkrBestDuration">'[3]Data_Detail'!$B$22:$F$27</definedName>
    <definedName name="Detail_SmkrBestDurationFace1">'[3]Data_Detail'!$C$110:$G$115</definedName>
    <definedName name="Detail_SmkrBestDurationFace2">'[3]Data_Detail'!$C$122:$G$127</definedName>
    <definedName name="Detail_SmkrBestDurationFace3">'[3]Data_Detail'!$C$134:$G$139</definedName>
    <definedName name="Detail_SmkrBestDurationFace4">'[3]Data_Detail'!$C$146:$G$151</definedName>
    <definedName name="Detail_SmkrResidualDuration">'[3]Data_Detail'!$B$28:$F$33</definedName>
    <definedName name="Detail_SmkrResidualDurationFace1">'[3]Data_Detail'!$C$116:$G$121</definedName>
    <definedName name="Detail_SmkrResidualDurationFace2">'[3]Data_Detail'!$C$128:$G$133</definedName>
    <definedName name="Detail_SmkrResidualDurationFace3">'[3]Data_Detail'!$C$140:$G$145</definedName>
    <definedName name="Detail_SmkrResidualDurationFace4">'[3]Data_Detail'!$C$152:$G$157</definedName>
    <definedName name="GenderSmkr_DurNSF">'[3]Data_GenderSmkr'!$C$78:$I$85</definedName>
    <definedName name="GenderSmkr_DurNSM">'[3]Data_GenderSmkr'!$C$62:$I$69</definedName>
    <definedName name="GenderSmkr_DurSmkrF">'[3]Data_GenderSmkr'!$C$86:$I$93</definedName>
    <definedName name="GenderSmkr_DurSmkrM">'[3]Data_GenderSmkr'!$C$70:$I$77</definedName>
    <definedName name="GenderSmkr_FaceNSF">'[3]Data_GenderSmkr'!$C$116:$I$125</definedName>
    <definedName name="GenderSmkr_FaceNSM">'[3]Data_GenderSmkr'!$C$96:$I$105</definedName>
    <definedName name="GenderSmkr_FaceSmkrF">'[3]Data_GenderSmkr'!$C$126:$I$135</definedName>
    <definedName name="GenderSmkr_FaceSmkrM">'[3]Data_GenderSmkr'!$C$106:$I$115</definedName>
    <definedName name="GenderSmkr_IssueNSF">'[3]Data_GenderSmkr'!$C$34:$I$46</definedName>
    <definedName name="GenderSmkr_IssueNSM">'[3]Data_GenderSmkr'!$C$8:$I$20</definedName>
    <definedName name="GenderSmkr_IssueSmkrF">'[3]Data_GenderSmkr'!$C$47:$I$59</definedName>
    <definedName name="GenderSmkr_IssueSmkrM">'[3]Data_GenderSmkr'!$C$21:$I$33</definedName>
    <definedName name="GenderSmkr_RiskClassNSF">'[3]Data_GenderSmkr'!$C$143:$I$145</definedName>
    <definedName name="GenderSmkr_RiskClassNSM">'[3]Data_GenderSmkr'!$C$138:$I$140</definedName>
    <definedName name="GenderSmkr_RiskClassSmkrF">'[3]Data_GenderSmkr'!$C$146:$I$147</definedName>
    <definedName name="GenderSmkr_RiskClassSmkrM">'[3]Data_GenderSmkr'!$C$141:$I$142</definedName>
    <definedName name="_xlnm.Print_Area" localSheetId="1">'Appendix A p.1'!$A$1:$M$53</definedName>
    <definedName name="_xlnm.Print_Area" localSheetId="2">'Appendix A p.2'!$A$1:$M$53</definedName>
    <definedName name="_xlnm.Print_Area" localSheetId="3">'Appendix B p.1'!$A$1:$M$57</definedName>
    <definedName name="_xlnm.Print_Area" localSheetId="4">'Appendix B p.2'!$A$1:$M$57</definedName>
    <definedName name="_xlnm.Print_Area" localSheetId="5">'Appendix C p.1'!$A$1:$Q$43</definedName>
    <definedName name="_xlnm.Print_Area" localSheetId="6">'Appendix C p.2'!$A$1:$Q$36</definedName>
    <definedName name="_xlnm.Print_Area" localSheetId="7">'Appendix C p.3'!$A$1:$Q$39</definedName>
    <definedName name="_xlnm.Print_Area" localSheetId="8">'Appendix D'!$A$1:$AE$58</definedName>
    <definedName name="_xlnm.Print_Area" localSheetId="9">'Appendix E p.1'!$A$1:$X$40</definedName>
    <definedName name="_xlnm.Print_Area" localSheetId="10">'Appendix E p.2'!$A$1:$X$22</definedName>
    <definedName name="_xlnm.Print_Area" localSheetId="11">'Appendix F p.1'!$A$1:$X$49</definedName>
    <definedName name="_xlnm.Print_Area" localSheetId="12">'Appendix F p.2'!$A$1:$X$50</definedName>
    <definedName name="_xlnm.Print_Area" localSheetId="13">'Appendix F p.3'!$A$1:$X$50</definedName>
    <definedName name="_xlnm.Print_Area" localSheetId="14">'Appendix F p.4'!$A$1:$X$50</definedName>
    <definedName name="_xlnm.Print_Area" localSheetId="15">'Appendix G p.1'!$A$1:$W$47</definedName>
    <definedName name="_xlnm.Print_Area" localSheetId="16">'Appendix G p.2'!$A$1:$W$47</definedName>
    <definedName name="_xlnm.Print_Area" localSheetId="17">'Appendix G p.3'!$A$1:$W$47</definedName>
    <definedName name="_xlnm.Print_Area" localSheetId="18">'Appendix G p.4'!$A$1:$W$47</definedName>
    <definedName name="_xlnm.Print_Area" localSheetId="19">'Appendix G p.5'!$A$1:$W$47</definedName>
    <definedName name="_xlnm.Print_Area" localSheetId="20">'Appendix G p.6'!$A$1:$W$47</definedName>
    <definedName name="_xlnm.Print_Area" localSheetId="21">'Appendix G p.7'!$A$1:$W$47</definedName>
    <definedName name="_xlnm.Print_Area" localSheetId="22">'Appendix G p.8'!$A$1:$W$47</definedName>
    <definedName name="_xlnm.Print_Area" localSheetId="23">'Appendix H'!$A$1:$Q$70</definedName>
    <definedName name="_xlnm.Print_Area" localSheetId="24">'Appendix I'!$A$1:$L$56</definedName>
    <definedName name="_xlnm.Print_Area" localSheetId="25">'Appendix J p.1'!$A$1:$K$59</definedName>
    <definedName name="_xlnm.Print_Area" localSheetId="26">'Appendix J p.2'!$A$1:$K$58</definedName>
    <definedName name="_xlnm.Print_Area" localSheetId="27">'Appendix K'!$A$1:$K$70</definedName>
    <definedName name="_xlnm.Print_Area" localSheetId="28">'Appendix L p.1'!$A$1:$U$90</definedName>
    <definedName name="_xlnm.Print_Area" localSheetId="30">'Appendix L p.2'!$A$1:$U$32</definedName>
    <definedName name="_xlnm.Print_Area" localSheetId="31">'Appendix M p.1'!$A$10:$P$71</definedName>
    <definedName name="_xlnm.Print_Area" localSheetId="32">'Appendix M p.2'!$A$1:$P$71</definedName>
    <definedName name="_xlnm.Print_Area" localSheetId="33">'Appendix M p.3'!$A$1:$P$71</definedName>
    <definedName name="_xlnm.Print_Area" localSheetId="34">'Appendix M p.4'!$A$1:$P$71</definedName>
    <definedName name="_xlnm.Print_Area" localSheetId="0">'Summary'!$A$2:$B$48</definedName>
    <definedName name="_xlnm.Print_Titles" localSheetId="28">'Appendix L p.1'!$1:$8</definedName>
    <definedName name="_xlnm.Print_Titles" localSheetId="31">'Appendix M p.1'!$1:$9</definedName>
    <definedName name="_xlnm.Print_Titles" localSheetId="0">'Summary'!$2:$3</definedName>
    <definedName name="Sel_Duration">'[3]Data_SelectOnly'!$A$24:$G$31</definedName>
    <definedName name="Sel_Face_Amount">'[3]Data_SelectOnly'!$A$34:$G$43</definedName>
    <definedName name="Sel_Gender">'[3]Data_SelectOnly'!$A$20:$G$21</definedName>
    <definedName name="Sel_Issue_Age">'[3]Data_SelectOnly'!$A$5:$G$17</definedName>
    <definedName name="Sel_Smoker">'[3]Data_SelectOnly'!$A$46:$G$48</definedName>
    <definedName name="Ult_Female_Face_Amount">'[3]Data_ULTIMATE'!$A$9:$G$13</definedName>
    <definedName name="Ult_Gender">'[3]Data_ULTIMATE'!$A$5:$G$6</definedName>
    <definedName name="Ult_Male_Face_Amount">'[3]Data_ULTIMATE'!$A$16:$G$20</definedName>
    <definedName name="Z_4A45E273_F0A6_4C8F_82B2_9228EFE81FD6_.wvu.Cols" localSheetId="1" hidden="1">'Appendix A p.1'!#REF!</definedName>
    <definedName name="Z_4A45E273_F0A6_4C8F_82B2_9228EFE81FD6_.wvu.Cols" localSheetId="2" hidden="1">'Appendix A p.2'!#REF!</definedName>
    <definedName name="Z_4A45E273_F0A6_4C8F_82B2_9228EFE81FD6_.wvu.Cols" localSheetId="16" hidden="1">'Appendix G p.2'!$AA:$AU</definedName>
    <definedName name="Z_4A45E273_F0A6_4C8F_82B2_9228EFE81FD6_.wvu.Cols" localSheetId="20" hidden="1">'Appendix G p.6'!#REF!</definedName>
    <definedName name="Z_4A45E273_F0A6_4C8F_82B2_9228EFE81FD6_.wvu.FilterData" localSheetId="23" hidden="1">'Appendix H'!$A$9:$Q$50</definedName>
    <definedName name="Z_4A45E273_F0A6_4C8F_82B2_9228EFE81FD6_.wvu.PrintArea" localSheetId="3" hidden="1">'Appendix B p.1'!$A$1:$M$58</definedName>
    <definedName name="Z_4A45E273_F0A6_4C8F_82B2_9228EFE81FD6_.wvu.PrintArea" localSheetId="4" hidden="1">'Appendix B p.2'!$A$1:$M$58</definedName>
    <definedName name="Z_4A45E273_F0A6_4C8F_82B2_9228EFE81FD6_.wvu.PrintArea" localSheetId="5" hidden="1">'Appendix C p.1'!$A$1:$Q$46</definedName>
    <definedName name="Z_4A45E273_F0A6_4C8F_82B2_9228EFE81FD6_.wvu.PrintArea" localSheetId="6" hidden="1">'Appendix C p.2'!$A$1:$Q$39</definedName>
    <definedName name="Z_4A45E273_F0A6_4C8F_82B2_9228EFE81FD6_.wvu.PrintArea" localSheetId="7" hidden="1">'Appendix C p.3'!$A$1:$Q$42</definedName>
    <definedName name="Z_4A45E273_F0A6_4C8F_82B2_9228EFE81FD6_.wvu.PrintArea" localSheetId="9" hidden="1">'Appendix E p.1'!$A$1:$X$39</definedName>
    <definedName name="Z_4A45E273_F0A6_4C8F_82B2_9228EFE81FD6_.wvu.PrintArea" localSheetId="10" hidden="1">'Appendix E p.2'!$A$1:$X$22</definedName>
    <definedName name="Z_4A45E273_F0A6_4C8F_82B2_9228EFE81FD6_.wvu.PrintArea" localSheetId="11" hidden="1">'Appendix F p.1'!$A$1:$X$49</definedName>
    <definedName name="Z_4A45E273_F0A6_4C8F_82B2_9228EFE81FD6_.wvu.PrintArea" localSheetId="12" hidden="1">'Appendix F p.2'!$A$1:$X$50</definedName>
    <definedName name="Z_4A45E273_F0A6_4C8F_82B2_9228EFE81FD6_.wvu.PrintArea" localSheetId="13" hidden="1">'Appendix F p.3'!$A$1:$X$50</definedName>
    <definedName name="Z_4A45E273_F0A6_4C8F_82B2_9228EFE81FD6_.wvu.PrintArea" localSheetId="14" hidden="1">'Appendix F p.4'!$A$1:$X$50</definedName>
    <definedName name="Z_4A45E273_F0A6_4C8F_82B2_9228EFE81FD6_.wvu.PrintArea" localSheetId="15" hidden="1">'Appendix G p.1'!$A$1:$W$47</definedName>
    <definedName name="Z_4A45E273_F0A6_4C8F_82B2_9228EFE81FD6_.wvu.PrintArea" localSheetId="16" hidden="1">'Appendix G p.2'!$A$1:$W$47</definedName>
    <definedName name="Z_4A45E273_F0A6_4C8F_82B2_9228EFE81FD6_.wvu.PrintArea" localSheetId="17" hidden="1">'Appendix G p.3'!$A$1:$W$47</definedName>
    <definedName name="Z_4A45E273_F0A6_4C8F_82B2_9228EFE81FD6_.wvu.PrintArea" localSheetId="18" hidden="1">'Appendix G p.4'!$A$1:$W$47</definedName>
    <definedName name="Z_4A45E273_F0A6_4C8F_82B2_9228EFE81FD6_.wvu.PrintArea" localSheetId="19" hidden="1">'Appendix G p.5'!$A$1:$W$47</definedName>
    <definedName name="Z_4A45E273_F0A6_4C8F_82B2_9228EFE81FD6_.wvu.PrintArea" localSheetId="20" hidden="1">'Appendix G p.6'!$A$1:$W$47</definedName>
    <definedName name="Z_4A45E273_F0A6_4C8F_82B2_9228EFE81FD6_.wvu.PrintArea" localSheetId="21" hidden="1">'Appendix G p.7'!$A$1:$W$47</definedName>
    <definedName name="Z_4A45E273_F0A6_4C8F_82B2_9228EFE81FD6_.wvu.PrintArea" localSheetId="22" hidden="1">'Appendix G p.8'!$A$1:$W$47</definedName>
    <definedName name="Z_4A45E273_F0A6_4C8F_82B2_9228EFE81FD6_.wvu.PrintArea" localSheetId="23" hidden="1">'Appendix H'!$A$1:$Q$51</definedName>
    <definedName name="Z_4A45E273_F0A6_4C8F_82B2_9228EFE81FD6_.wvu.PrintArea" localSheetId="25" hidden="1">'Appendix J p.1'!$A$1:$K$53</definedName>
    <definedName name="Z_4A45E273_F0A6_4C8F_82B2_9228EFE81FD6_.wvu.PrintArea" localSheetId="26" hidden="1">'Appendix J p.2'!$A$1:$L$58</definedName>
    <definedName name="Z_4A45E273_F0A6_4C8F_82B2_9228EFE81FD6_.wvu.PrintArea" localSheetId="27" hidden="1">'Appendix K'!$A$1:$K$61</definedName>
    <definedName name="Z_4A45E273_F0A6_4C8F_82B2_9228EFE81FD6_.wvu.PrintArea" localSheetId="28" hidden="1">'Appendix L p.1'!$A$1:$U$67</definedName>
    <definedName name="Z_4A45E273_F0A6_4C8F_82B2_9228EFE81FD6_.wvu.PrintArea" localSheetId="30" hidden="1">'Appendix L p.2'!$A$1:$U$31</definedName>
    <definedName name="Z_4A45E273_F0A6_4C8F_82B2_9228EFE81FD6_.wvu.Rows" localSheetId="5" hidden="1">'Appendix C p.1'!$44:$56</definedName>
    <definedName name="Z_4A45E273_F0A6_4C8F_82B2_9228EFE81FD6_.wvu.Rows" localSheetId="6" hidden="1">'Appendix C p.2'!$37:$49</definedName>
    <definedName name="Z_4A45E273_F0A6_4C8F_82B2_9228EFE81FD6_.wvu.Rows" localSheetId="7" hidden="1">'Appendix C p.3'!$40:$52</definedName>
  </definedNames>
  <calcPr fullCalcOnLoad="1"/>
</workbook>
</file>

<file path=xl/comments3.xml><?xml version="1.0" encoding="utf-8"?>
<comments xmlns="http://schemas.openxmlformats.org/spreadsheetml/2006/main">
  <authors>
    <author>jarboleda</author>
  </authors>
  <commentList>
    <comment ref="K52" authorId="0">
      <text>
        <r>
          <rPr>
            <b/>
            <sz val="9"/>
            <rFont val="Tahoma"/>
            <family val="2"/>
          </rPr>
          <t>jarboleda:</t>
        </r>
        <r>
          <rPr>
            <sz val="9"/>
            <rFont val="Tahoma"/>
            <family val="2"/>
          </rPr>
          <t xml:space="preserve">
rounded to whole numbers</t>
        </r>
      </text>
    </comment>
  </commentList>
</comments>
</file>

<file path=xl/sharedStrings.xml><?xml version="1.0" encoding="utf-8"?>
<sst xmlns="http://schemas.openxmlformats.org/spreadsheetml/2006/main" count="3785" uniqueCount="391">
  <si>
    <t>SOA Industry Life Experience, 2004-2005</t>
  </si>
  <si>
    <t xml:space="preserve">Expected Basis: 2001 VBT </t>
  </si>
  <si>
    <t>Actual Deaths by Policy</t>
  </si>
  <si>
    <t>% Exposure 
by Policy</t>
  </si>
  <si>
    <t>% Exposure 
by Amount</t>
  </si>
  <si>
    <t>% Expected by Amount</t>
  </si>
  <si>
    <t>Overall</t>
  </si>
  <si>
    <t>Issue Age</t>
  </si>
  <si>
    <t>0</t>
  </si>
  <si>
    <t>1-4</t>
  </si>
  <si>
    <t>5-9</t>
  </si>
  <si>
    <t>10-17</t>
  </si>
  <si>
    <t>18-24</t>
  </si>
  <si>
    <t>25-29</t>
  </si>
  <si>
    <t>30-34</t>
  </si>
  <si>
    <t>35-39</t>
  </si>
  <si>
    <t>40-49</t>
  </si>
  <si>
    <t>50-59</t>
  </si>
  <si>
    <t>60-69</t>
  </si>
  <si>
    <t>70-79</t>
  </si>
  <si>
    <t>80+</t>
  </si>
  <si>
    <t>Gender</t>
  </si>
  <si>
    <t>Female</t>
  </si>
  <si>
    <t>Male</t>
  </si>
  <si>
    <t>Duration</t>
  </si>
  <si>
    <t>1</t>
  </si>
  <si>
    <t>2</t>
  </si>
  <si>
    <t>3</t>
  </si>
  <si>
    <t>4-5</t>
  </si>
  <si>
    <t>6-10</t>
  </si>
  <si>
    <t>11-15</t>
  </si>
  <si>
    <t>16-20</t>
  </si>
  <si>
    <t>21-25</t>
  </si>
  <si>
    <t>Size</t>
  </si>
  <si>
    <t>1-9,999</t>
  </si>
  <si>
    <t>10,000-24,999</t>
  </si>
  <si>
    <t>25,000-49,999</t>
  </si>
  <si>
    <t>50,000-99,999</t>
  </si>
  <si>
    <t>100,000-249,999</t>
  </si>
  <si>
    <t>250,000-499,999</t>
  </si>
  <si>
    <t>500,000-999,999</t>
  </si>
  <si>
    <t>1,000,000-2,499,999</t>
  </si>
  <si>
    <t>2,500,000-4,999,999</t>
  </si>
  <si>
    <t>Non-Smoker</t>
  </si>
  <si>
    <t>Smoker</t>
  </si>
  <si>
    <t>Exposure   by Amount</t>
  </si>
  <si>
    <t>MALE Only Ultimate Period Data</t>
  </si>
  <si>
    <t>Attained Age</t>
  </si>
  <si>
    <t>80-89</t>
  </si>
  <si>
    <t>90+</t>
  </si>
  <si>
    <t>100,000+</t>
  </si>
  <si>
    <t>FEMALE Only Ultimate Period Data</t>
  </si>
  <si>
    <t>Issue Ages 25+, Duration &lt;=15, Face Amt 100K up to 2.5M, Risk Ind = 1</t>
  </si>
  <si>
    <t>Face Amount</t>
  </si>
  <si>
    <t>1 - Best Rank</t>
  </si>
  <si>
    <t>2 - Middle Rank</t>
  </si>
  <si>
    <t>3 - Residual Standard</t>
  </si>
  <si>
    <t>4</t>
  </si>
  <si>
    <t>5</t>
  </si>
  <si>
    <t>6</t>
  </si>
  <si>
    <t>Ranking RCR Bands</t>
  </si>
  <si>
    <t>Male Smoker</t>
  </si>
  <si>
    <t>Female Smoker</t>
  </si>
  <si>
    <t>A/E Ratio by Policy</t>
  </si>
  <si>
    <t>A/E Ratio by Amount</t>
  </si>
  <si>
    <t>N/A</t>
  </si>
  <si>
    <t>25-49</t>
  </si>
  <si>
    <t>60+</t>
  </si>
  <si>
    <t>Smoker_Status</t>
  </si>
  <si>
    <t>Risk_Classes_By_Smoker_Status</t>
  </si>
  <si>
    <t>Class_Rank_By_Smoker_Status</t>
  </si>
  <si>
    <t>Rolled Age Band</t>
  </si>
  <si>
    <t>SumOfActual_Deaths</t>
  </si>
  <si>
    <t>SumOfAmount_Exposed</t>
  </si>
  <si>
    <t>Total</t>
  </si>
  <si>
    <t>25-39</t>
  </si>
  <si>
    <t>70+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</si>
  <si>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</si>
  <si>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</si>
  <si>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</si>
  <si>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</si>
  <si>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</si>
  <si>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</si>
  <si>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</si>
  <si>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</si>
  <si>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</si>
  <si>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</si>
  <si>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90-95</t>
  </si>
  <si>
    <t xml:space="preserve"> 1</t>
  </si>
  <si>
    <t xml:space="preserve"> 2</t>
  </si>
  <si>
    <t xml:space="preserve"> 3</t>
  </si>
  <si>
    <t xml:space="preserve"> 4-5</t>
  </si>
  <si>
    <t xml:space="preserve"> 6-10</t>
  </si>
  <si>
    <t>Issue_Age</t>
  </si>
  <si>
    <t>Grand Total</t>
  </si>
  <si>
    <t>Female Nonsmoker</t>
  </si>
  <si>
    <t>Male Nonsmoker</t>
  </si>
  <si>
    <t>Includes all face amounts</t>
  </si>
  <si>
    <t>Nonsmoker</t>
  </si>
  <si>
    <t>Female Nonsmokers (Face Amounts $100,000 - $2,499,999)</t>
  </si>
  <si>
    <t>Male Nonsmokers (Face Amounts $100,000 - $2,499,999)</t>
  </si>
  <si>
    <t>Male Smokers (Face Amounts $100,000 - $2,499,999)</t>
  </si>
  <si>
    <t>Female Smokers (Face Amounts &lt;$100,000)</t>
  </si>
  <si>
    <t>Female Smokers (Face Amounts $100,000 - $2,499,999)</t>
  </si>
  <si>
    <r>
      <t>Annual Change</t>
    </r>
    <r>
      <rPr>
        <b/>
        <vertAlign val="superscript"/>
        <sz val="10"/>
        <rFont val="Arial"/>
        <family val="2"/>
      </rPr>
      <t>1</t>
    </r>
  </si>
  <si>
    <t xml:space="preserve">   1-9,999</t>
  </si>
  <si>
    <t xml:space="preserve">  10,000-24,999</t>
  </si>
  <si>
    <t xml:space="preserve">  25,000-49,999</t>
  </si>
  <si>
    <t xml:space="preserve">  50,000-99,999</t>
  </si>
  <si>
    <t xml:space="preserve"> 100,000-249,999</t>
  </si>
  <si>
    <t xml:space="preserve"> 250,000-499,999</t>
  </si>
  <si>
    <t xml:space="preserve"> 500,000-999,999</t>
  </si>
  <si>
    <t>Insurance Plan Type</t>
  </si>
  <si>
    <t>1M-2.5M</t>
  </si>
  <si>
    <t>Dollar amounts in millions</t>
  </si>
  <si>
    <t>All Companies - Nonsmoker - 2 Risk Classes</t>
  </si>
  <si>
    <t>Class Rank</t>
  </si>
  <si>
    <t>All Companies - Nonsmoker - 3 Risk Classes</t>
  </si>
  <si>
    <t>All Companies - Nonsmoker - 4 Risk Classes</t>
  </si>
  <si>
    <t>Common Companies - Nonsmoker - 2 Risk Classes</t>
  </si>
  <si>
    <t>Common Companies - Nonsmoker - 3 Risk Classes</t>
  </si>
  <si>
    <t>Common Companies - Nonsmoker - 4 Risk Classes</t>
  </si>
  <si>
    <t>All Companies - Nonsmokers</t>
  </si>
  <si>
    <t>Common Companies - Nonsmokers</t>
  </si>
  <si>
    <t>Face Amount Bands</t>
  </si>
  <si>
    <t>All Companies - Smokers</t>
  </si>
  <si>
    <t>Common Companies - Smokers</t>
  </si>
  <si>
    <t>Observation Year</t>
  </si>
  <si>
    <t>Lowest - 1 Quintile</t>
  </si>
  <si>
    <t>2 Quintile</t>
  </si>
  <si>
    <t xml:space="preserve">3 Quintile </t>
  </si>
  <si>
    <t>4 Quintile</t>
  </si>
  <si>
    <t xml:space="preserve">Highest - 5 Quintile </t>
  </si>
  <si>
    <t>All Companies</t>
  </si>
  <si>
    <t xml:space="preserve">Face </t>
  </si>
  <si>
    <t>Amount</t>
  </si>
  <si>
    <t>Unknown</t>
  </si>
  <si>
    <t>Total Female</t>
  </si>
  <si>
    <t>Total Nonsmoker</t>
  </si>
  <si>
    <t>Total Smoker</t>
  </si>
  <si>
    <t>Total Male</t>
  </si>
  <si>
    <t>A/E Ratio by Count</t>
  </si>
  <si>
    <t>by Count</t>
  </si>
  <si>
    <t>Exposure by Amount</t>
  </si>
  <si>
    <r>
      <t>Annual Change</t>
    </r>
    <r>
      <rPr>
        <b/>
        <vertAlign val="superscript"/>
        <sz val="10"/>
        <color indexed="8"/>
        <rFont val="Arial"/>
        <family val="2"/>
      </rPr>
      <t>1</t>
    </r>
  </si>
  <si>
    <t>Exposure by Policy</t>
  </si>
  <si>
    <t>A/E by Amt</t>
  </si>
  <si>
    <t>07-08</t>
  </si>
  <si>
    <t>08-09</t>
  </si>
  <si>
    <t>Male Unknown</t>
  </si>
  <si>
    <t>Female Unknown</t>
  </si>
  <si>
    <t>pol year ending</t>
  </si>
  <si>
    <t>5,000,000-9,999,999</t>
  </si>
  <si>
    <t>10,000,000+</t>
  </si>
  <si>
    <t>Gender Combined Ultimate Period Data</t>
  </si>
  <si>
    <t>Rate of Change</t>
  </si>
  <si>
    <t>Appendix C p.1</t>
  </si>
  <si>
    <t>Description</t>
  </si>
  <si>
    <t>Worksheet</t>
  </si>
  <si>
    <t>Appendix H p.1</t>
  </si>
  <si>
    <t>Male Nonsmokers (Face Amounts &lt;$100,000)</t>
  </si>
  <si>
    <t>Female Nonsmokers (Face Amounts &lt;$100,000)</t>
  </si>
  <si>
    <t>Male Smokers (Face Amounts &lt;$100,000)</t>
  </si>
  <si>
    <t>By Count (All Companies)</t>
  </si>
  <si>
    <t>By Amount (All Companies)</t>
  </si>
  <si>
    <t>By Count (Common Companies)</t>
  </si>
  <si>
    <t>By Amount (Common Companies)</t>
  </si>
  <si>
    <t>Footnote:                                                                                                                                                             1. Annual Change formula: {[(09 rate)/(06 rate)]^(1/3)} - 1</t>
  </si>
  <si>
    <t>Cum Change</t>
  </si>
  <si>
    <r>
      <t>% Change</t>
    </r>
    <r>
      <rPr>
        <b/>
        <sz val="10"/>
        <color indexed="8"/>
        <rFont val="Arial"/>
        <family val="2"/>
      </rPr>
      <t xml:space="preserve"> Year over Year</t>
    </r>
  </si>
  <si>
    <t>A/E Ratios by Amount</t>
  </si>
  <si>
    <t>Smoker Status</t>
  </si>
  <si>
    <t>2 class structure</t>
  </si>
  <si>
    <t>3 class structure</t>
  </si>
  <si>
    <t>4 class structure</t>
  </si>
  <si>
    <t xml:space="preserve">A/E Ratio by Amount </t>
  </si>
  <si>
    <t>Level Term Period (yrs)</t>
  </si>
  <si>
    <t>Issue Year Range</t>
  </si>
  <si>
    <t>26+</t>
  </si>
  <si>
    <t>All</t>
  </si>
  <si>
    <t>1980-89</t>
  </si>
  <si>
    <t>1990-99</t>
  </si>
  <si>
    <t>2000-08</t>
  </si>
  <si>
    <t>1980-2008</t>
  </si>
  <si>
    <t xml:space="preserve">A/E Ratio by Policy </t>
  </si>
  <si>
    <t>Sum of Actual_Deaths</t>
  </si>
  <si>
    <t>Appendix I p.1</t>
  </si>
  <si>
    <t>Risk Class</t>
  </si>
  <si>
    <t>No. of Claims</t>
  </si>
  <si>
    <t>Smoking Status</t>
  </si>
  <si>
    <t>Structure</t>
  </si>
  <si>
    <t>Rank</t>
  </si>
  <si>
    <t>1-5</t>
  </si>
  <si>
    <t>1-25</t>
  </si>
  <si>
    <t>40-59</t>
  </si>
  <si>
    <t>Nonsmoker Total</t>
  </si>
  <si>
    <t>Appendix J p.1</t>
  </si>
  <si>
    <t>Appendix C p.2</t>
  </si>
  <si>
    <t>Appendix D p.1</t>
  </si>
  <si>
    <t>Appendix E p.1</t>
  </si>
  <si>
    <t>Appendix E p.2</t>
  </si>
  <si>
    <t>Appendix F p.1</t>
  </si>
  <si>
    <t>Appendix F p.2</t>
  </si>
  <si>
    <t>Appendix F p.3</t>
  </si>
  <si>
    <t>A/Es By Count (All Companies)</t>
  </si>
  <si>
    <t>A/Es By Count (Common Companies)</t>
  </si>
  <si>
    <t>A/Es By Amount (All Companies)</t>
  </si>
  <si>
    <t>A/Es By Amount (Common Companies)</t>
  </si>
  <si>
    <t>Appendix B p.1</t>
  </si>
  <si>
    <t>Appendix B p.2</t>
  </si>
  <si>
    <t>Appendix C p.3</t>
  </si>
  <si>
    <t>Appendix G p.1</t>
  </si>
  <si>
    <t>Appendix G p.2</t>
  </si>
  <si>
    <t>Appendix L p.1</t>
  </si>
  <si>
    <t>Appendix L p.2</t>
  </si>
  <si>
    <t>Appendix A p.1</t>
  </si>
  <si>
    <t>Appendix A p.2</t>
  </si>
  <si>
    <t>Observation</t>
  </si>
  <si>
    <t>Year</t>
  </si>
  <si>
    <t># Claims 2009</t>
  </si>
  <si>
    <t>Appendix F p.4</t>
  </si>
  <si>
    <t>Appendix G p.3</t>
  </si>
  <si>
    <t>Appendix G p.4</t>
  </si>
  <si>
    <t>Appendix G p.5</t>
  </si>
  <si>
    <t>Appendix G p.6</t>
  </si>
  <si>
    <t>Appendix G p.7</t>
  </si>
  <si>
    <t>Appendix G p.8</t>
  </si>
  <si>
    <t>Appendix J p.2</t>
  </si>
  <si>
    <t>Appendix A - Select experience</t>
  </si>
  <si>
    <t>Appendix D - Experience by company experience quintile rankings</t>
  </si>
  <si>
    <t>Appendix C - Experience by gender and smoking status for face amounts $100K+</t>
  </si>
  <si>
    <t>Appendix C - Experience by gender and smoking status for face amounts &lt; $100K</t>
  </si>
  <si>
    <t>Appendix C - Experience by gender and smoking status for all face amounts</t>
  </si>
  <si>
    <t>Appendix B - Ultimate experience</t>
  </si>
  <si>
    <t>Appendix H - Experience by Plan Type</t>
  </si>
  <si>
    <t>Appendix I - Experience for term 10, 15 and 20 plans by level term period and issue year ranges</t>
  </si>
  <si>
    <t>Appendix J - Experience for preferred plans experience of all companies</t>
  </si>
  <si>
    <t>Appendix J - Experience for preferred plans experience of common companies</t>
  </si>
  <si>
    <t>Preferred risk plans experience only</t>
  </si>
  <si>
    <t>Select period only (durations 1 - 25)</t>
  </si>
  <si>
    <t xml:space="preserve">Expected basis: 2001 VBT </t>
  </si>
  <si>
    <t>By gender and smoking status for all companies &amp; common companies</t>
  </si>
  <si>
    <t>Ultimate period only (durations 26+)</t>
  </si>
  <si>
    <t>By gender for all companies &amp; common companies</t>
  </si>
  <si>
    <t>Risk class NS</t>
  </si>
  <si>
    <t>Risk class SM</t>
  </si>
  <si>
    <t xml:space="preserve">Expected basis: 2008 VBT - Primary Table </t>
  </si>
  <si>
    <t>Expected basis: 2008 VBT - Primary Table</t>
  </si>
  <si>
    <t>Expected Basis: 2008 VBT - Primary Table</t>
  </si>
  <si>
    <t>Actual Claims by Policy</t>
  </si>
  <si>
    <t>Expected Claims by Policy</t>
  </si>
  <si>
    <t>Actual Claims by Amount</t>
  </si>
  <si>
    <t>Expected Claims by Amount</t>
  </si>
  <si>
    <t xml:space="preserve">Actual Claims </t>
  </si>
  <si>
    <t># Claims</t>
  </si>
  <si>
    <t>Claim Amts</t>
  </si>
  <si>
    <t>Sum of SumOfActual_Claim_Amount</t>
  </si>
  <si>
    <t>Sum of SumOfExpected_Claim_By_Amount_QX2008VBTPR</t>
  </si>
  <si>
    <t>Sum of SumOfActual_Claims</t>
  </si>
  <si>
    <t>Sum of SumOfExpected_Claim_By_Policy_QX2008VBTPR</t>
  </si>
  <si>
    <t>Number of Claims</t>
  </si>
  <si>
    <t>% Actual Claims by Amount</t>
  </si>
  <si>
    <t>Issue ages 18+, gender combined, face amounts $100K - $2,499K</t>
  </si>
  <si>
    <t>Select experience, 2008-2009</t>
  </si>
  <si>
    <t>Select experience, 2008-2009, 01VBT</t>
  </si>
  <si>
    <t>Ultimate experience, 2008-2009</t>
  </si>
  <si>
    <t>Ultimate experience, 2008-2009, 01VBT</t>
  </si>
  <si>
    <t>Gender / smoking status, All face amounts, 2008-2009, select</t>
  </si>
  <si>
    <t>Gender / smoking status, Face amounts &lt; $100K, 2008-2009, select</t>
  </si>
  <si>
    <t>MNS/MSM, FA $100K+, issue age, duration, 2008-2009, select</t>
  </si>
  <si>
    <t>FNS/FSM, FA $100K+, issue age, duration, 2008-2009, select</t>
  </si>
  <si>
    <t>MNS/MSM, FA $50K+, issue age, duration, 2008-2009, select</t>
  </si>
  <si>
    <t>FNS/FSM, FA $50K+, issue age, duration, 2008-2009, select</t>
  </si>
  <si>
    <t>MNS/MSM, FA $100K+, issue age, duration, 2008-2009, select, 01VBT</t>
  </si>
  <si>
    <t>FNS/FSM, FA $100K+, issue age, duration, 2008-2009, select, 01VBT</t>
  </si>
  <si>
    <t>MNS/MSM, FA $50K+, issue age, duration, 2008-2009, select, 01VBT</t>
  </si>
  <si>
    <t>FNS/FSM, FA $50K+, issue age, duration, 2008-2009, select, 01VBT</t>
  </si>
  <si>
    <t>MNS, four year experience, issue age, observation year, all/common companies, 2006-2009, select</t>
  </si>
  <si>
    <t>FNS, four year experience, issue age, observation year, all/common companies, 2006-2009, select</t>
  </si>
  <si>
    <t>MSM, four year experience, issue age, observation year, all/common companies, 2006-2009, select</t>
  </si>
  <si>
    <t>FSM, four year experience, issue age, observation year, all/common companies, 2006-2009, select</t>
  </si>
  <si>
    <t>Term 10, 15, 20 plans, duration, issue year, 2005-2009</t>
  </si>
  <si>
    <t>Preferred plans, all companies, 2005-2009, select</t>
  </si>
  <si>
    <t>Preferred plans, common companies, 2006-2009, select</t>
  </si>
  <si>
    <t>Preferred plans experience, risk class structure, all companies, 2005-2009, select</t>
  </si>
  <si>
    <t>Preferred plans relative experience, risk class structure, all companies, 2005-2009, select</t>
  </si>
  <si>
    <t>Preferred plans experience, risk class structure, common companies 2006-2009, select</t>
  </si>
  <si>
    <t>Preferred plans relative experience, risk class structure, common companies 2006-2009, select</t>
  </si>
  <si>
    <t>Total Unknown smoking</t>
  </si>
  <si>
    <t>A/E Ratios Observation Year</t>
  </si>
  <si>
    <t>Risk Class structure</t>
  </si>
  <si>
    <t>No. of classes</t>
  </si>
  <si>
    <t>Class rank</t>
  </si>
  <si>
    <t>06-07</t>
  </si>
  <si>
    <t>06-09</t>
  </si>
  <si>
    <t>1. Annual change formula = {A/E(2009) / A/E(2006)}^ (1/3) -1</t>
  </si>
  <si>
    <t>All Companies - Smoker - 2 Risk Classes</t>
  </si>
  <si>
    <t>Common Companies - Smoker - 2 Risk Classes</t>
  </si>
  <si>
    <t/>
  </si>
  <si>
    <t>Note: A/Es are shown only if the cell has at least 15 policy claims</t>
  </si>
  <si>
    <r>
      <t>A/E Ratios by Amount</t>
    </r>
    <r>
      <rPr>
        <b/>
        <vertAlign val="superscript"/>
        <sz val="10"/>
        <color indexed="8"/>
        <rFont val="Arial"/>
        <family val="2"/>
      </rPr>
      <t>1</t>
    </r>
  </si>
  <si>
    <t>ILEC 2004-09 All Companies Preferred AE Ratios 2012-12-04.xlsx</t>
  </si>
  <si>
    <t>Number of Policy Claims</t>
  </si>
  <si>
    <t>SOA industry individual life experience in observation periods 2008 - 2009</t>
  </si>
  <si>
    <t>Preferred plans, smokers, face amount, durations 1 - 15, all(common) companies, 2005(2006)-2009</t>
  </si>
  <si>
    <t>Preferred plans, non-smokers, face amount, durations 1 - 15, all(common) companies, 2005(2006)-2009</t>
  </si>
  <si>
    <t>Note: 1. A/Es are shown only if the cell has at least 15 policy claims</t>
  </si>
  <si>
    <r>
      <t>A/E Ratio</t>
    </r>
    <r>
      <rPr>
        <b/>
        <vertAlign val="superscript"/>
        <sz val="10"/>
        <rFont val="Arial"/>
        <family val="2"/>
      </rPr>
      <t>1</t>
    </r>
  </si>
  <si>
    <t>by Amt</t>
  </si>
  <si>
    <r>
      <t>A/E Ratio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by Count</t>
    </r>
  </si>
  <si>
    <r>
      <t>A/E Ratio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by Amount</t>
    </r>
  </si>
  <si>
    <r>
      <t>A/E Ratio</t>
    </r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by Amount (All Companies)</t>
    </r>
  </si>
  <si>
    <r>
      <t>A/E Ratio</t>
    </r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by Count (All Companies)</t>
    </r>
  </si>
  <si>
    <t>Class Rank 1</t>
  </si>
  <si>
    <t>Class Rank 2</t>
  </si>
  <si>
    <t>Class Rank 3</t>
  </si>
  <si>
    <t>Class Rank 4</t>
  </si>
  <si>
    <t>Plan type, face amount, duration 1-25, 2008-2009, select</t>
  </si>
  <si>
    <t>Traditional Whole Life Plans</t>
  </si>
  <si>
    <t>Term Insurance Plans</t>
  </si>
  <si>
    <t>Universal Life Plans</t>
  </si>
  <si>
    <t>Variable Life Plans</t>
  </si>
  <si>
    <t>Variable Universal Life Plans</t>
  </si>
  <si>
    <t>Amount of Claims (million)</t>
  </si>
  <si>
    <t>% Actual Clms by Amount</t>
  </si>
  <si>
    <r>
      <t>Ratio of "by amount" A/E to A/E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for Risk Class Structure</t>
    </r>
  </si>
  <si>
    <t>Note:  A/E is only shown if the cell has at least 15 claims</t>
  </si>
  <si>
    <t>Note:  Ratios of A/Es is only shown if numerator has at least 15 claims</t>
  </si>
  <si>
    <t>SOA industry individual life experience in observation periods 2006 - 2009</t>
  </si>
  <si>
    <t>SOA industry individual life experience in observation periods 2005 - 2009</t>
  </si>
  <si>
    <t>SOA industry individual life experience in observation periods 2005/2006 - 2009</t>
  </si>
  <si>
    <t>A/E Ratios for all companies &amp; common companies</t>
  </si>
  <si>
    <t>Observation year, gender / smoking status, select period, all/common companies, 2006-2009</t>
  </si>
  <si>
    <t>Observation year, gender, ultimate period, all/common companies, 2006-2009</t>
  </si>
  <si>
    <t>Appendix E - By observation year (select period)</t>
  </si>
  <si>
    <t>Appendix E - By observation year (ultimate period)</t>
  </si>
  <si>
    <t>Appendix F - MNS experience by observation year and issue age</t>
  </si>
  <si>
    <t>Appendix F - FNS experience by observation year and issue age</t>
  </si>
  <si>
    <t>Appendix F - MSM experience by observation year and issue age</t>
  </si>
  <si>
    <t>Appendix F - FSM experience by observation year and issue age</t>
  </si>
  <si>
    <t xml:space="preserve">Companies assigned to quintiles for this exhibit based on overall A/E ratio (2001 VBT) by amount for each company's overall portfolio.  Additional reporting categories (e.g by issue age, duration) are then based on this same group of companies.  </t>
  </si>
  <si>
    <t>The 36 companies were classified with 7,7,7,7, and 8 companies assigned to the lowest to highest quintiles, respectively.</t>
  </si>
  <si>
    <t>Select period only (durations 1 - 25), all issue ages</t>
  </si>
  <si>
    <t>Ultimate period  (durations 26+), all attained ages</t>
  </si>
  <si>
    <t>Issue age 25+, gender combined, face amounts $100K - $2,499K</t>
  </si>
  <si>
    <t>Issue ages 25+, gender combined, face amounts $100K - $2,499K</t>
  </si>
  <si>
    <t>Appendix L - Nonsmoker experience for preferred plans by risk class structure and face amount bands</t>
  </si>
  <si>
    <t>Appendix L - Smoker experience for preferred plans by risk class structure and face amount bands</t>
  </si>
  <si>
    <t>Appendix M - Experience for preferred plans by risk class structure for all companies</t>
  </si>
  <si>
    <t>Appendix M - Relative experience for preferred plans by risk class structure for all companies</t>
  </si>
  <si>
    <t>Appendix M - Experience for preferred plans by risk class structure for common companies</t>
  </si>
  <si>
    <t>Appendix M - Relative experience for preferred plans by risk class structure for common companies</t>
  </si>
  <si>
    <t>Appendix K - Preferred experience by observation year</t>
  </si>
  <si>
    <t>Appendix K</t>
  </si>
  <si>
    <t>Appendix M p.1</t>
  </si>
  <si>
    <t>Appendix M p.2</t>
  </si>
  <si>
    <t>Appendix M p.3</t>
  </si>
  <si>
    <t>Appendix M p.4</t>
  </si>
  <si>
    <t>Preferred plans by observation year, all/common companies, 2006-2009, select</t>
  </si>
  <si>
    <t>Issue ages 25+, duration 1 - 25, face amounts $100K - $2.499M</t>
  </si>
  <si>
    <t>Issue ages 25+, durations 1 - 25, face amounts $100K - $2.499M</t>
  </si>
  <si>
    <t>Issue ages 25+, durations 1 - 15, face amounts $100K - $2.499M</t>
  </si>
  <si>
    <t>Gender &amp; smoking status combined</t>
  </si>
  <si>
    <t>Company experience quintile rankings, select</t>
  </si>
  <si>
    <t>95+</t>
  </si>
  <si>
    <t>1-9K</t>
  </si>
  <si>
    <t>10K-49K</t>
  </si>
  <si>
    <t>50K-99K</t>
  </si>
  <si>
    <t>25K-49K</t>
  </si>
  <si>
    <t>100K-249K</t>
  </si>
  <si>
    <t>250K-499K</t>
  </si>
  <si>
    <t>500K-999K</t>
  </si>
  <si>
    <t>1M-2.4M</t>
  </si>
  <si>
    <t>2.5M-4.9M</t>
  </si>
  <si>
    <t>5.0M-9.9M</t>
  </si>
  <si>
    <t>10M+</t>
  </si>
  <si>
    <t>ILEC 2008-09 Aggregate AE Ratios 2013-03-31.xlsx</t>
  </si>
  <si>
    <t>ILEC 08-09 Quintile Summary 2013-03-31.xlsx</t>
  </si>
  <si>
    <t>ILEC 2005-09 All Companies Aggregate AE Ratios 2013-03-31.xlsx</t>
  </si>
  <si>
    <t>ILEC 2006-09 Common Companies Aggregate AE Ratios 2013-03-31.xlsx</t>
  </si>
  <si>
    <t>ILEC 2005-09 All Companies Aggregate AE Ratios for 10 15 &amp; 20 Term 2013-03-31.xlsx</t>
  </si>
  <si>
    <t>ILEC 2005-09 All Companies Preferred AE Ratios 2013-03-31.xlsx</t>
  </si>
  <si>
    <t>ILEC 2006-09 Common Companies Preferred AE Ratios 2013-03-31.xlsx</t>
  </si>
  <si>
    <t>Gender / smoking status, Face amounts ≥ $100K, 2008-2009, select</t>
  </si>
  <si>
    <t xml:space="preserve">Appendix G - Experience for Male &amp; FA ≥ $100K by Issue Age and Duration </t>
  </si>
  <si>
    <t>Appendix G - Experience for Female &amp; FA ≥ $100K by Issue Age and Duration</t>
  </si>
  <si>
    <t>Appendix G - Experience for Male &amp; FA ≥ $50K by Issue Age and Duration</t>
  </si>
  <si>
    <t>Appendix G - Experience for Female &amp; FA ≥ $50K by Issue Age and Duration</t>
  </si>
  <si>
    <t>Appendix G - Experience for Male &amp; FA ≥ $100K by Issue Age and Duration</t>
  </si>
  <si>
    <t>Term products by level term period and issue year ranges, face amounts ≥ $100K</t>
  </si>
  <si>
    <t>2008-09 Individual Life Experience Report Appendices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</si>
</sst>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00%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#,##0.0"/>
    <numFmt numFmtId="172" formatCode="0.00000"/>
    <numFmt numFmtId="173" formatCode="[$-409]dddd\,\ mmmm\ dd\,\ yyyy"/>
    <numFmt numFmtId="174" formatCode="[$-409]h:mm:ss\ AM/PM"/>
    <numFmt numFmtId="175" formatCode="#,##0.000"/>
    <numFmt numFmtId="176" formatCode="_(* #,##0.0_);_(* \(#,##0.0\);_(* &quot;-&quot;?_);_(@_)"/>
    <numFmt numFmtId="177" formatCode="&quot;$&quot;#,##0.00"/>
    <numFmt numFmtId="178" formatCode="&quot;$&quot;#,##0.0"/>
    <numFmt numFmtId="179" formatCode="??,??0"/>
    <numFmt numFmtId="180" formatCode="??0.0%"/>
    <numFmt numFmtId="181" formatCode="???,??0"/>
    <numFmt numFmtId="182" formatCode="??,???,??0"/>
    <numFmt numFmtId="183" formatCode="_-\ ??0.0%;\-??0.0%"/>
    <numFmt numFmtId="184" formatCode="_-\ ?0.0%;\-?0.0%"/>
    <numFmt numFmtId="185" formatCode="_-\ ??0.0%;\-\ ??0.0%"/>
    <numFmt numFmtId="186" formatCode="_-??0.0%;\-??0.0%"/>
    <numFmt numFmtId="187" formatCode="_(&quot;$&quot;* ?,??0_);_(&quot;$&quot;* \(#,##0\);_(&quot;$&quot;* &quot;-&quot;??_);_(@_)"/>
    <numFmt numFmtId="188" formatCode="_(&quot;$&quot;* ?,??0_);_(&quot;$&quot;* \(?,??0\);_(&quot;$&quot;* &quot;-&quot;??_);_(@_)"/>
    <numFmt numFmtId="189" formatCode="_(&quot;$&quot;* ?,??0_);_(&quot;$&quot;* \(?,??0\);_(&quot;$&quot;* ??&quot;-&quot;??_);_(@_)"/>
    <numFmt numFmtId="190" formatCode="_(&quot;$&quot;* ?,??0_);_(&quot;$&quot;* \(?,??0_);_(&quot;$&quot;* \(?,??0_);_(@_)"/>
    <numFmt numFmtId="191" formatCode="_(&quot;$&quot;* ?,??0_);_(&quot;$&quot;* \(?,??0_);_(&quot;$&quot;* ?,??0_);_(@_)"/>
    <numFmt numFmtId="192" formatCode="_(&quot;$&quot;?,??0_);_(&quot;$&quot;\(?,??0_);_(&quot;$&quot;?,??0_);_(@_)"/>
    <numFmt numFmtId="193" formatCode="&quot;$&quot;* ?,??0;&quot;$&quot;* \(?,??0;&quot;$&quot;* ?,??0;_(@_)"/>
    <numFmt numFmtId="194" formatCode="&quot;$&quot;* ?,??0_);&quot;$&quot;* \(?,??0_);&quot;$&quot;* ?,??0_);_(@_)"/>
    <numFmt numFmtId="195" formatCode="_(&quot;$&quot;* ?,??0_);_(&quot;$&quot;* \(?,??0\)_);_(&quot;$&quot;* ?,??0_);_(@_)"/>
    <numFmt numFmtId="196" formatCode="_(&quot;$&quot;* ?,??0_);_(&quot;$&quot;* \(?,??0\);_(&quot;$&quot;* &quot;-&quot;_);_(@_)"/>
    <numFmt numFmtId="197" formatCode="?,??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i/>
      <u val="single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vertAlign val="superscript"/>
      <sz val="10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Times New Roman"/>
      <family val="1"/>
    </font>
    <font>
      <b/>
      <u val="single"/>
      <sz val="12"/>
      <color theme="1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Times New Roman"/>
      <family val="1"/>
    </font>
    <font>
      <sz val="7"/>
      <color theme="1"/>
      <name val="Arial"/>
      <family val="2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>
        <color indexed="63"/>
      </right>
      <top/>
      <bottom style="thin"/>
    </border>
    <border>
      <left>
        <color indexed="63"/>
      </left>
      <right style="double"/>
      <top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 style="double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double"/>
      <top style="thin">
        <color indexed="8"/>
      </top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/>
      <bottom style="dashed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double"/>
    </border>
    <border>
      <left/>
      <right style="thin"/>
      <top/>
      <bottom style="medium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/>
      <bottom style="dashed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/>
      <bottom style="double">
        <color indexed="8"/>
      </bottom>
    </border>
    <border>
      <left style="thin">
        <color indexed="8"/>
      </left>
      <right style="double"/>
      <top/>
      <bottom/>
    </border>
    <border>
      <left style="thin"/>
      <right/>
      <top/>
      <bottom style="dashed">
        <color indexed="8"/>
      </bottom>
    </border>
    <border>
      <left style="thin">
        <color indexed="8"/>
      </left>
      <right style="double"/>
      <top/>
      <bottom style="dashed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/>
      <top/>
      <bottom style="double">
        <color indexed="8"/>
      </bottom>
    </border>
    <border>
      <left style="thin">
        <color indexed="8"/>
      </left>
      <right style="double"/>
      <top/>
      <bottom style="double">
        <color indexed="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double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double"/>
      <top style="thin"/>
      <bottom style="thin">
        <color indexed="8"/>
      </bottom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8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8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8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8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8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8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58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58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8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8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9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0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61" fillId="47" borderId="3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5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6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7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70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1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53" borderId="13" applyNumberFormat="0" applyFont="0" applyAlignment="0" applyProtection="0"/>
    <xf numFmtId="0" fontId="31" fillId="54" borderId="14" applyNumberFormat="0" applyFont="0" applyAlignment="0" applyProtection="0"/>
    <xf numFmtId="0" fontId="31" fillId="54" borderId="14" applyNumberFormat="0" applyFont="0" applyAlignment="0" applyProtection="0"/>
    <xf numFmtId="0" fontId="31" fillId="54" borderId="14" applyNumberFormat="0" applyFont="0" applyAlignment="0" applyProtection="0"/>
    <xf numFmtId="0" fontId="31" fillId="54" borderId="14" applyNumberFormat="0" applyFont="0" applyAlignment="0" applyProtection="0"/>
    <xf numFmtId="0" fontId="31" fillId="54" borderId="14" applyNumberFormat="0" applyFont="0" applyAlignment="0" applyProtection="0"/>
    <xf numFmtId="0" fontId="31" fillId="54" borderId="14" applyNumberFormat="0" applyFont="0" applyAlignment="0" applyProtection="0"/>
    <xf numFmtId="0" fontId="72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3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horizontal="center" wrapText="1"/>
    </xf>
    <xf numFmtId="9" fontId="0" fillId="0" borderId="0" xfId="300" applyFont="1" applyAlignment="1">
      <alignment/>
    </xf>
    <xf numFmtId="0" fontId="8" fillId="46" borderId="23" xfId="285" applyFont="1" applyFill="1" applyBorder="1" applyAlignment="1">
      <alignment horizontal="center"/>
      <protection/>
    </xf>
    <xf numFmtId="0" fontId="8" fillId="0" borderId="14" xfId="285" applyFont="1" applyFill="1" applyBorder="1" applyAlignment="1">
      <alignment horizontal="left" wrapText="1"/>
      <protection/>
    </xf>
    <xf numFmtId="0" fontId="8" fillId="0" borderId="14" xfId="285" applyFont="1" applyFill="1" applyBorder="1" applyAlignment="1">
      <alignment horizontal="right" wrapText="1"/>
      <protection/>
    </xf>
    <xf numFmtId="165" fontId="0" fillId="0" borderId="0" xfId="30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165" fontId="5" fillId="0" borderId="0" xfId="276" applyNumberFormat="1" applyFont="1" applyBorder="1" applyAlignment="1">
      <alignment horizontal="centerContinuous" wrapText="1"/>
      <protection/>
    </xf>
    <xf numFmtId="165" fontId="5" fillId="0" borderId="0" xfId="276" applyNumberFormat="1" applyFont="1" applyBorder="1" applyAlignment="1">
      <alignment horizontal="center" wrapText="1"/>
      <protection/>
    </xf>
    <xf numFmtId="0" fontId="2" fillId="0" borderId="0" xfId="276" applyFont="1" applyAlignment="1">
      <alignment horizontal="left" wrapText="1"/>
      <protection/>
    </xf>
    <xf numFmtId="0" fontId="2" fillId="0" borderId="0" xfId="276" applyFont="1" applyAlignment="1">
      <alignment wrapText="1"/>
      <protection/>
    </xf>
    <xf numFmtId="0" fontId="2" fillId="0" borderId="0" xfId="276" applyFont="1" applyBorder="1" applyAlignment="1">
      <alignment horizontal="center" wrapText="1"/>
      <protection/>
    </xf>
    <xf numFmtId="0" fontId="10" fillId="0" borderId="0" xfId="276" applyFont="1" applyBorder="1" applyAlignment="1" quotePrefix="1">
      <alignment horizontal="center"/>
      <protection/>
    </xf>
    <xf numFmtId="0" fontId="2" fillId="0" borderId="0" xfId="0" applyFont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/>
    </xf>
    <xf numFmtId="0" fontId="2" fillId="0" borderId="0" xfId="276" applyFont="1" applyBorder="1" applyAlignment="1">
      <alignment wrapText="1"/>
      <protection/>
    </xf>
    <xf numFmtId="0" fontId="2" fillId="0" borderId="0" xfId="276" applyFont="1" applyBorder="1" applyAlignment="1">
      <alignment horizontal="center"/>
      <protection/>
    </xf>
    <xf numFmtId="0" fontId="6" fillId="0" borderId="0" xfId="276" applyFont="1" applyBorder="1">
      <alignment/>
      <protection/>
    </xf>
    <xf numFmtId="165" fontId="6" fillId="0" borderId="0" xfId="276" applyNumberFormat="1" applyFont="1" applyBorder="1" applyAlignment="1">
      <alignment wrapText="1"/>
      <protection/>
    </xf>
    <xf numFmtId="0" fontId="2" fillId="0" borderId="0" xfId="276" applyFont="1" applyBorder="1" applyAlignment="1">
      <alignment/>
      <protection/>
    </xf>
    <xf numFmtId="0" fontId="2" fillId="0" borderId="25" xfId="276" applyFont="1" applyBorder="1" applyAlignment="1">
      <alignment horizontal="center" wrapText="1"/>
      <protection/>
    </xf>
    <xf numFmtId="0" fontId="2" fillId="0" borderId="0" xfId="276" applyFont="1" applyBorder="1" applyAlignment="1">
      <alignment horizontal="center" vertical="center" wrapText="1"/>
      <protection/>
    </xf>
    <xf numFmtId="0" fontId="2" fillId="0" borderId="26" xfId="276" applyFont="1" applyBorder="1" applyAlignment="1">
      <alignment horizontal="center" vertical="center" wrapText="1"/>
      <protection/>
    </xf>
    <xf numFmtId="0" fontId="2" fillId="0" borderId="24" xfId="276" applyFont="1" applyBorder="1" applyAlignment="1">
      <alignment horizontal="center" vertical="center" wrapText="1"/>
      <protection/>
    </xf>
    <xf numFmtId="0" fontId="2" fillId="0" borderId="0" xfId="276" applyFont="1" applyBorder="1" applyAlignment="1">
      <alignment vertical="center" wrapText="1"/>
      <protection/>
    </xf>
    <xf numFmtId="165" fontId="5" fillId="0" borderId="0" xfId="276" applyNumberFormat="1" applyFont="1" applyBorder="1" applyAlignment="1">
      <alignment horizontal="center" vertical="center" wrapText="1"/>
      <protection/>
    </xf>
    <xf numFmtId="165" fontId="5" fillId="0" borderId="0" xfId="276" applyNumberFormat="1" applyFont="1" applyBorder="1" applyAlignment="1">
      <alignment horizontal="centerContinuous" vertical="center" wrapText="1"/>
      <protection/>
    </xf>
    <xf numFmtId="165" fontId="6" fillId="0" borderId="0" xfId="276" applyNumberFormat="1" applyFont="1" applyBorder="1" applyAlignment="1">
      <alignment horizontal="center" vertical="center" wrapText="1"/>
      <protection/>
    </xf>
    <xf numFmtId="165" fontId="6" fillId="0" borderId="0" xfId="276" applyNumberFormat="1" applyFont="1" applyBorder="1" applyAlignment="1">
      <alignment vertical="center" wrapText="1"/>
      <protection/>
    </xf>
    <xf numFmtId="0" fontId="2" fillId="0" borderId="20" xfId="276" applyFont="1" applyBorder="1" applyAlignment="1">
      <alignment horizontal="center" vertical="center" wrapText="1"/>
      <protection/>
    </xf>
    <xf numFmtId="0" fontId="2" fillId="0" borderId="25" xfId="276" applyFont="1" applyBorder="1" applyAlignment="1">
      <alignment horizontal="center" vertical="center"/>
      <protection/>
    </xf>
    <xf numFmtId="0" fontId="2" fillId="0" borderId="0" xfId="276" applyFont="1" applyBorder="1" applyAlignment="1">
      <alignment horizontal="center" vertical="center"/>
      <protection/>
    </xf>
    <xf numFmtId="0" fontId="6" fillId="0" borderId="27" xfId="276" applyFont="1" applyBorder="1" applyAlignment="1">
      <alignment horizontal="center" vertical="center" wrapText="1"/>
      <protection/>
    </xf>
    <xf numFmtId="0" fontId="6" fillId="0" borderId="27" xfId="276" applyFont="1" applyBorder="1" applyAlignment="1">
      <alignment vertical="center"/>
      <protection/>
    </xf>
    <xf numFmtId="0" fontId="10" fillId="0" borderId="0" xfId="276" applyFont="1" applyBorder="1" applyAlignment="1">
      <alignment horizontal="center" vertical="center"/>
      <protection/>
    </xf>
    <xf numFmtId="16" fontId="10" fillId="0" borderId="0" xfId="276" applyNumberFormat="1" applyFont="1" applyBorder="1" applyAlignment="1" quotePrefix="1">
      <alignment horizontal="center" vertical="center"/>
      <protection/>
    </xf>
    <xf numFmtId="0" fontId="10" fillId="0" borderId="0" xfId="276" applyFont="1" applyBorder="1" applyAlignment="1" quotePrefix="1">
      <alignment horizontal="center" vertical="center"/>
      <protection/>
    </xf>
    <xf numFmtId="0" fontId="6" fillId="0" borderId="28" xfId="276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276" applyFont="1" applyBorder="1" applyAlignment="1" quotePrefix="1">
      <alignment horizontal="center" wrapText="1"/>
      <protection/>
    </xf>
    <xf numFmtId="0" fontId="2" fillId="0" borderId="29" xfId="276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20" xfId="276" applyFont="1" applyBorder="1" applyAlignment="1">
      <alignment horizontal="center" wrapText="1"/>
      <protection/>
    </xf>
    <xf numFmtId="0" fontId="2" fillId="0" borderId="0" xfId="278" applyFont="1" applyBorder="1" applyAlignment="1">
      <alignment horizontal="center"/>
      <protection/>
    </xf>
    <xf numFmtId="165" fontId="2" fillId="0" borderId="0" xfId="278" applyNumberFormat="1" applyFont="1" applyAlignment="1">
      <alignment horizontal="center" wrapText="1"/>
      <protection/>
    </xf>
    <xf numFmtId="0" fontId="2" fillId="0" borderId="19" xfId="278" applyFont="1" applyBorder="1" applyAlignment="1">
      <alignment horizontal="left"/>
      <protection/>
    </xf>
    <xf numFmtId="0" fontId="2" fillId="0" borderId="20" xfId="278" applyFont="1" applyBorder="1" applyAlignment="1">
      <alignment horizontal="left"/>
      <protection/>
    </xf>
    <xf numFmtId="0" fontId="2" fillId="0" borderId="0" xfId="278" applyFont="1" applyBorder="1" applyAlignment="1">
      <alignment horizontal="left"/>
      <protection/>
    </xf>
    <xf numFmtId="0" fontId="2" fillId="0" borderId="19" xfId="278" applyFont="1" applyBorder="1">
      <alignment/>
      <protection/>
    </xf>
    <xf numFmtId="0" fontId="2" fillId="0" borderId="22" xfId="278" applyFont="1" applyBorder="1">
      <alignment/>
      <protection/>
    </xf>
    <xf numFmtId="0" fontId="2" fillId="0" borderId="20" xfId="278" applyFont="1" applyBorder="1">
      <alignment/>
      <protection/>
    </xf>
    <xf numFmtId="0" fontId="2" fillId="0" borderId="0" xfId="278" applyFont="1" applyBorder="1">
      <alignment/>
      <protection/>
    </xf>
    <xf numFmtId="1" fontId="2" fillId="0" borderId="19" xfId="278" applyNumberFormat="1" applyFont="1" applyBorder="1" applyAlignment="1">
      <alignment horizontal="left"/>
      <protection/>
    </xf>
    <xf numFmtId="1" fontId="2" fillId="0" borderId="22" xfId="278" applyNumberFormat="1" applyFont="1" applyBorder="1" applyAlignment="1">
      <alignment horizontal="left"/>
      <protection/>
    </xf>
    <xf numFmtId="0" fontId="2" fillId="0" borderId="22" xfId="278" applyNumberFormat="1" applyFont="1" applyBorder="1" applyAlignment="1" quotePrefix="1">
      <alignment horizontal="left"/>
      <protection/>
    </xf>
    <xf numFmtId="1" fontId="2" fillId="0" borderId="22" xfId="278" applyNumberFormat="1" applyFont="1" applyBorder="1" applyAlignment="1" quotePrefix="1">
      <alignment horizontal="left"/>
      <protection/>
    </xf>
    <xf numFmtId="167" fontId="0" fillId="0" borderId="0" xfId="204" applyNumberFormat="1" applyFont="1" applyBorder="1" applyAlignment="1">
      <alignment horizontal="center"/>
    </xf>
    <xf numFmtId="0" fontId="2" fillId="0" borderId="0" xfId="277" applyFont="1" applyBorder="1" applyAlignment="1">
      <alignment horizontal="center"/>
      <protection/>
    </xf>
    <xf numFmtId="0" fontId="0" fillId="0" borderId="0" xfId="277">
      <alignment/>
      <protection/>
    </xf>
    <xf numFmtId="0" fontId="2" fillId="0" borderId="30" xfId="0" applyFont="1" applyBorder="1" applyAlignment="1">
      <alignment horizontal="right"/>
    </xf>
    <xf numFmtId="16" fontId="2" fillId="0" borderId="28" xfId="276" applyNumberFormat="1" applyFont="1" applyBorder="1" applyAlignment="1" quotePrefix="1">
      <alignment horizontal="center" wrapText="1"/>
      <protection/>
    </xf>
    <xf numFmtId="0" fontId="2" fillId="0" borderId="27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10" fillId="0" borderId="0" xfId="277" applyFont="1" applyAlignment="1">
      <alignment horizontal="center"/>
      <protection/>
    </xf>
    <xf numFmtId="0" fontId="0" fillId="0" borderId="0" xfId="277" applyAlignment="1">
      <alignment horizontal="center"/>
      <protection/>
    </xf>
    <xf numFmtId="168" fontId="0" fillId="0" borderId="0" xfId="209" applyNumberFormat="1" applyFont="1" applyAlignment="1">
      <alignment horizontal="center"/>
    </xf>
    <xf numFmtId="0" fontId="2" fillId="0" borderId="0" xfId="277" applyFont="1">
      <alignment/>
      <protection/>
    </xf>
    <xf numFmtId="0" fontId="2" fillId="0" borderId="31" xfId="277" applyFont="1" applyBorder="1">
      <alignment/>
      <protection/>
    </xf>
    <xf numFmtId="0" fontId="2" fillId="0" borderId="32" xfId="277" applyFont="1" applyBorder="1">
      <alignment/>
      <protection/>
    </xf>
    <xf numFmtId="0" fontId="2" fillId="0" borderId="33" xfId="277" applyFont="1" applyBorder="1">
      <alignment/>
      <protection/>
    </xf>
    <xf numFmtId="0" fontId="2" fillId="0" borderId="34" xfId="277" applyFont="1" applyBorder="1">
      <alignment/>
      <protection/>
    </xf>
    <xf numFmtId="0" fontId="2" fillId="0" borderId="0" xfId="277" applyFont="1" applyAlignment="1">
      <alignment horizontal="center"/>
      <protection/>
    </xf>
    <xf numFmtId="3" fontId="0" fillId="0" borderId="0" xfId="277" applyNumberFormat="1" applyAlignment="1">
      <alignment horizontal="center"/>
      <protection/>
    </xf>
    <xf numFmtId="3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left"/>
    </xf>
    <xf numFmtId="3" fontId="0" fillId="0" borderId="35" xfId="0" applyNumberFormat="1" applyFont="1" applyBorder="1" applyAlignment="1">
      <alignment horizontal="center"/>
    </xf>
    <xf numFmtId="165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30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3" fontId="0" fillId="0" borderId="25" xfId="0" applyNumberFormat="1" applyFont="1" applyBorder="1" applyAlignment="1">
      <alignment horizontal="center"/>
    </xf>
    <xf numFmtId="165" fontId="0" fillId="0" borderId="25" xfId="30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0" fillId="0" borderId="35" xfId="30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9" fontId="2" fillId="0" borderId="0" xfId="300" applyFont="1" applyBorder="1" applyAlignment="1">
      <alignment horizontal="center" wrapText="1"/>
    </xf>
    <xf numFmtId="168" fontId="2" fillId="0" borderId="0" xfId="207" applyNumberFormat="1" applyFont="1" applyBorder="1" applyAlignment="1">
      <alignment horizontal="center" wrapText="1"/>
    </xf>
    <xf numFmtId="168" fontId="0" fillId="0" borderId="35" xfId="207" applyNumberFormat="1" applyFont="1" applyFill="1" applyBorder="1" applyAlignment="1">
      <alignment horizontal="center"/>
    </xf>
    <xf numFmtId="165" fontId="0" fillId="0" borderId="0" xfId="300" applyNumberFormat="1" applyFont="1" applyAlignment="1">
      <alignment/>
    </xf>
    <xf numFmtId="168" fontId="0" fillId="0" borderId="25" xfId="207" applyNumberFormat="1" applyFont="1" applyBorder="1" applyAlignment="1">
      <alignment horizontal="center"/>
    </xf>
    <xf numFmtId="168" fontId="0" fillId="0" borderId="0" xfId="207" applyNumberFormat="1" applyFont="1" applyBorder="1" applyAlignment="1">
      <alignment horizontal="center"/>
    </xf>
    <xf numFmtId="9" fontId="0" fillId="0" borderId="0" xfId="300" applyFont="1" applyBorder="1" applyAlignment="1">
      <alignment horizontal="center"/>
    </xf>
    <xf numFmtId="9" fontId="0" fillId="0" borderId="0" xfId="300" applyFont="1" applyAlignment="1">
      <alignment horizontal="center"/>
    </xf>
    <xf numFmtId="168" fontId="0" fillId="0" borderId="35" xfId="207" applyNumberFormat="1" applyFont="1" applyBorder="1" applyAlignment="1">
      <alignment horizontal="center"/>
    </xf>
    <xf numFmtId="165" fontId="0" fillId="0" borderId="0" xfId="300" applyNumberFormat="1" applyFont="1" applyAlignment="1">
      <alignment horizontal="center"/>
    </xf>
    <xf numFmtId="168" fontId="0" fillId="0" borderId="0" xfId="207" applyNumberFormat="1" applyFont="1" applyBorder="1" applyAlignment="1">
      <alignment/>
    </xf>
    <xf numFmtId="168" fontId="0" fillId="0" borderId="35" xfId="207" applyNumberFormat="1" applyFont="1" applyBorder="1" applyAlignment="1">
      <alignment/>
    </xf>
    <xf numFmtId="168" fontId="0" fillId="0" borderId="25" xfId="207" applyNumberFormat="1" applyFont="1" applyBorder="1" applyAlignment="1">
      <alignment/>
    </xf>
    <xf numFmtId="0" fontId="0" fillId="0" borderId="0" xfId="278" applyFont="1">
      <alignment/>
      <protection/>
    </xf>
    <xf numFmtId="0" fontId="0" fillId="0" borderId="0" xfId="278" applyFont="1" applyBorder="1">
      <alignment/>
      <protection/>
    </xf>
    <xf numFmtId="164" fontId="0" fillId="0" borderId="0" xfId="278" applyNumberFormat="1" applyFont="1" applyBorder="1">
      <alignment/>
      <protection/>
    </xf>
    <xf numFmtId="0" fontId="0" fillId="0" borderId="0" xfId="278" applyFont="1" applyAlignment="1">
      <alignment horizontal="center"/>
      <protection/>
    </xf>
    <xf numFmtId="0" fontId="2" fillId="0" borderId="0" xfId="278" applyFont="1" applyBorder="1" applyAlignment="1">
      <alignment horizontal="center" wrapText="1"/>
      <protection/>
    </xf>
    <xf numFmtId="164" fontId="2" fillId="0" borderId="0" xfId="278" applyNumberFormat="1" applyFont="1" applyBorder="1" applyAlignment="1">
      <alignment horizontal="center" wrapText="1"/>
      <protection/>
    </xf>
    <xf numFmtId="0" fontId="0" fillId="0" borderId="21" xfId="278" applyFont="1" applyBorder="1">
      <alignment/>
      <protection/>
    </xf>
    <xf numFmtId="0" fontId="0" fillId="0" borderId="0" xfId="276" applyFont="1" applyBorder="1">
      <alignment/>
      <protection/>
    </xf>
    <xf numFmtId="165" fontId="0" fillId="0" borderId="0" xfId="300" applyNumberFormat="1" applyFont="1" applyBorder="1" applyAlignment="1">
      <alignment horizontal="center" vertical="center" wrapText="1"/>
    </xf>
    <xf numFmtId="168" fontId="0" fillId="0" borderId="0" xfId="207" applyNumberFormat="1" applyFont="1" applyBorder="1" applyAlignment="1">
      <alignment horizontal="center" vertical="center" wrapText="1"/>
    </xf>
    <xf numFmtId="167" fontId="0" fillId="0" borderId="0" xfId="20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301" applyNumberFormat="1" applyFont="1" applyFill="1" applyBorder="1" applyAlignment="1">
      <alignment horizontal="center"/>
    </xf>
    <xf numFmtId="165" fontId="0" fillId="0" borderId="0" xfId="300" applyNumberFormat="1" applyFont="1" applyFill="1" applyBorder="1" applyAlignment="1">
      <alignment horizontal="center"/>
    </xf>
    <xf numFmtId="165" fontId="0" fillId="0" borderId="0" xfId="276" applyNumberFormat="1" applyFont="1" applyFill="1" applyBorder="1" applyAlignment="1">
      <alignment horizontal="center"/>
      <protection/>
    </xf>
    <xf numFmtId="9" fontId="0" fillId="0" borderId="0" xfId="30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2" fillId="0" borderId="2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5" fontId="2" fillId="0" borderId="0" xfId="30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wrapText="1"/>
    </xf>
    <xf numFmtId="168" fontId="2" fillId="0" borderId="0" xfId="207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 quotePrefix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22" xfId="0" applyFont="1" applyFill="1" applyBorder="1" applyAlignment="1" quotePrefix="1">
      <alignment/>
    </xf>
    <xf numFmtId="168" fontId="0" fillId="0" borderId="0" xfId="207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8" fontId="0" fillId="0" borderId="25" xfId="207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9" xfId="0" applyFont="1" applyFill="1" applyBorder="1" applyAlignment="1" quotePrefix="1">
      <alignment horizontal="left"/>
    </xf>
    <xf numFmtId="0" fontId="2" fillId="0" borderId="22" xfId="0" applyFont="1" applyFill="1" applyBorder="1" applyAlignment="1" quotePrefix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168" fontId="2" fillId="0" borderId="35" xfId="207" applyNumberFormat="1" applyFont="1" applyFill="1" applyBorder="1" applyAlignment="1">
      <alignment horizontal="center"/>
    </xf>
    <xf numFmtId="168" fontId="2" fillId="0" borderId="25" xfId="207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5" fontId="6" fillId="0" borderId="0" xfId="276" applyNumberFormat="1" applyFont="1" applyBorder="1" applyAlignment="1">
      <alignment horizontal="center" wrapText="1"/>
      <protection/>
    </xf>
    <xf numFmtId="0" fontId="0" fillId="0" borderId="0" xfId="277" applyFont="1">
      <alignment/>
      <protection/>
    </xf>
    <xf numFmtId="0" fontId="0" fillId="0" borderId="0" xfId="277" applyFont="1" applyBorder="1">
      <alignment/>
      <protection/>
    </xf>
    <xf numFmtId="0" fontId="2" fillId="0" borderId="0" xfId="0" applyFont="1" applyFill="1" applyBorder="1" applyAlignment="1">
      <alignment/>
    </xf>
    <xf numFmtId="0" fontId="6" fillId="0" borderId="0" xfId="277" applyFont="1">
      <alignment/>
      <protection/>
    </xf>
    <xf numFmtId="0" fontId="2" fillId="0" borderId="0" xfId="277" applyFont="1" applyAlignment="1">
      <alignment wrapText="1"/>
      <protection/>
    </xf>
    <xf numFmtId="0" fontId="2" fillId="0" borderId="0" xfId="277" applyFont="1" applyAlignment="1">
      <alignment horizontal="left" wrapText="1"/>
      <protection/>
    </xf>
    <xf numFmtId="0" fontId="2" fillId="0" borderId="35" xfId="277" applyFont="1" applyBorder="1" applyAlignment="1">
      <alignment horizontal="center"/>
      <protection/>
    </xf>
    <xf numFmtId="0" fontId="2" fillId="0" borderId="29" xfId="277" applyFont="1" applyBorder="1" applyAlignment="1">
      <alignment horizontal="center" wrapText="1"/>
      <protection/>
    </xf>
    <xf numFmtId="0" fontId="10" fillId="0" borderId="22" xfId="277" applyFont="1" applyBorder="1" applyAlignment="1">
      <alignment horizontal="center"/>
      <protection/>
    </xf>
    <xf numFmtId="0" fontId="10" fillId="0" borderId="0" xfId="277" applyFont="1" applyBorder="1" applyAlignment="1">
      <alignment horizontal="center"/>
      <protection/>
    </xf>
    <xf numFmtId="16" fontId="10" fillId="0" borderId="0" xfId="277" applyNumberFormat="1" applyFont="1" applyBorder="1" applyAlignment="1" quotePrefix="1">
      <alignment horizontal="center"/>
      <protection/>
    </xf>
    <xf numFmtId="0" fontId="10" fillId="0" borderId="0" xfId="277" applyFont="1" applyBorder="1" applyAlignment="1" quotePrefix="1">
      <alignment horizontal="center"/>
      <protection/>
    </xf>
    <xf numFmtId="16" fontId="10" fillId="0" borderId="24" xfId="277" applyNumberFormat="1" applyFont="1" applyBorder="1" applyAlignment="1" quotePrefix="1">
      <alignment horizontal="center"/>
      <protection/>
    </xf>
    <xf numFmtId="0" fontId="2" fillId="0" borderId="0" xfId="277" applyFont="1" applyBorder="1" applyAlignment="1">
      <alignment horizontal="center" wrapText="1"/>
      <protection/>
    </xf>
    <xf numFmtId="168" fontId="0" fillId="0" borderId="36" xfId="207" applyNumberFormat="1" applyFont="1" applyBorder="1" applyAlignment="1">
      <alignment horizontal="center"/>
    </xf>
    <xf numFmtId="165" fontId="0" fillId="0" borderId="0" xfId="277" applyNumberFormat="1" applyFont="1" applyFill="1" applyBorder="1" applyAlignment="1">
      <alignment horizontal="center"/>
      <protection/>
    </xf>
    <xf numFmtId="165" fontId="0" fillId="0" borderId="0" xfId="277" applyNumberFormat="1" applyFont="1" applyBorder="1" applyAlignment="1">
      <alignment horizontal="center"/>
      <protection/>
    </xf>
    <xf numFmtId="0" fontId="6" fillId="0" borderId="0" xfId="277" applyFont="1" applyAlignment="1">
      <alignment horizontal="left" wrapText="1"/>
      <protection/>
    </xf>
    <xf numFmtId="0" fontId="2" fillId="0" borderId="37" xfId="277" applyFont="1" applyBorder="1" applyAlignment="1">
      <alignment horizontal="center" wrapText="1"/>
      <protection/>
    </xf>
    <xf numFmtId="0" fontId="6" fillId="0" borderId="0" xfId="277" applyFont="1" applyAlignment="1">
      <alignment horizontal="center" wrapText="1"/>
      <protection/>
    </xf>
    <xf numFmtId="165" fontId="0" fillId="0" borderId="0" xfId="275" applyNumberFormat="1" applyFont="1" applyBorder="1">
      <alignment/>
      <protection/>
    </xf>
    <xf numFmtId="0" fontId="0" fillId="0" borderId="0" xfId="281" applyNumberFormat="1" applyFont="1" applyBorder="1">
      <alignment/>
      <protection/>
    </xf>
    <xf numFmtId="165" fontId="2" fillId="0" borderId="0" xfId="278" applyNumberFormat="1" applyFont="1" applyBorder="1" applyAlignment="1">
      <alignment horizontal="center" wrapText="1"/>
      <protection/>
    </xf>
    <xf numFmtId="165" fontId="0" fillId="0" borderId="35" xfId="278" applyNumberFormat="1" applyFont="1" applyBorder="1" applyAlignment="1">
      <alignment horizontal="center"/>
      <protection/>
    </xf>
    <xf numFmtId="165" fontId="0" fillId="0" borderId="0" xfId="278" applyNumberFormat="1" applyFont="1" applyBorder="1" applyAlignment="1">
      <alignment horizontal="center"/>
      <protection/>
    </xf>
    <xf numFmtId="165" fontId="0" fillId="0" borderId="35" xfId="278" applyNumberFormat="1" applyFont="1" applyFill="1" applyBorder="1" applyAlignment="1">
      <alignment horizontal="center"/>
      <protection/>
    </xf>
    <xf numFmtId="165" fontId="0" fillId="0" borderId="25" xfId="278" applyNumberFormat="1" applyFont="1" applyBorder="1" applyAlignment="1">
      <alignment horizontal="center"/>
      <protection/>
    </xf>
    <xf numFmtId="0" fontId="76" fillId="0" borderId="0" xfId="277" applyFont="1">
      <alignment/>
      <protection/>
    </xf>
    <xf numFmtId="0" fontId="77" fillId="0" borderId="0" xfId="277" applyFont="1">
      <alignment/>
      <protection/>
    </xf>
    <xf numFmtId="0" fontId="76" fillId="0" borderId="0" xfId="277" applyFont="1" applyBorder="1">
      <alignment/>
      <protection/>
    </xf>
    <xf numFmtId="168" fontId="76" fillId="0" borderId="0" xfId="207" applyNumberFormat="1" applyFont="1" applyFill="1" applyBorder="1" applyAlignment="1">
      <alignment horizontal="center"/>
    </xf>
    <xf numFmtId="168" fontId="76" fillId="0" borderId="25" xfId="207" applyNumberFormat="1" applyFont="1" applyFill="1" applyBorder="1" applyAlignment="1">
      <alignment horizontal="center"/>
    </xf>
    <xf numFmtId="168" fontId="76" fillId="0" borderId="26" xfId="207" applyNumberFormat="1" applyFont="1" applyBorder="1" applyAlignment="1">
      <alignment horizontal="center"/>
    </xf>
    <xf numFmtId="0" fontId="2" fillId="0" borderId="28" xfId="276" applyFont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43" fontId="0" fillId="0" borderId="0" xfId="204" applyFont="1" applyAlignment="1">
      <alignment/>
    </xf>
    <xf numFmtId="9" fontId="0" fillId="0" borderId="0" xfId="300" applyFont="1" applyAlignment="1">
      <alignment/>
    </xf>
    <xf numFmtId="0" fontId="2" fillId="0" borderId="0" xfId="278" applyFont="1" applyBorder="1" applyAlignment="1">
      <alignment/>
      <protection/>
    </xf>
    <xf numFmtId="0" fontId="6" fillId="0" borderId="27" xfId="276" applyFont="1" applyBorder="1" applyAlignment="1">
      <alignment horizontal="center" vertical="center"/>
      <protection/>
    </xf>
    <xf numFmtId="0" fontId="0" fillId="0" borderId="0" xfId="276" applyFont="1" applyBorder="1" applyAlignment="1">
      <alignment horizontal="center"/>
      <protection/>
    </xf>
    <xf numFmtId="0" fontId="2" fillId="0" borderId="30" xfId="276" applyFont="1" applyBorder="1" applyAlignment="1">
      <alignment horizontal="right" wrapText="1"/>
      <protection/>
    </xf>
    <xf numFmtId="0" fontId="0" fillId="0" borderId="0" xfId="278" applyFont="1" applyAlignment="1">
      <alignment/>
      <protection/>
    </xf>
    <xf numFmtId="0" fontId="2" fillId="0" borderId="0" xfId="275" applyFont="1" applyBorder="1" applyAlignment="1">
      <alignment horizontal="center"/>
      <protection/>
    </xf>
    <xf numFmtId="0" fontId="0" fillId="0" borderId="0" xfId="275" applyFont="1">
      <alignment/>
      <protection/>
    </xf>
    <xf numFmtId="0" fontId="2" fillId="0" borderId="0" xfId="275" applyFont="1" applyBorder="1" applyAlignment="1">
      <alignment/>
      <protection/>
    </xf>
    <xf numFmtId="0" fontId="6" fillId="0" borderId="0" xfId="275" applyFont="1">
      <alignment/>
      <protection/>
    </xf>
    <xf numFmtId="0" fontId="0" fillId="0" borderId="0" xfId="275" applyFont="1" applyBorder="1">
      <alignment/>
      <protection/>
    </xf>
    <xf numFmtId="164" fontId="0" fillId="0" borderId="0" xfId="275" applyNumberFormat="1" applyFont="1" applyBorder="1">
      <alignment/>
      <protection/>
    </xf>
    <xf numFmtId="0" fontId="0" fillId="0" borderId="0" xfId="275" applyFont="1" applyAlignment="1">
      <alignment horizontal="center"/>
      <protection/>
    </xf>
    <xf numFmtId="0" fontId="2" fillId="0" borderId="0" xfId="275" applyFont="1" applyBorder="1" applyAlignment="1">
      <alignment horizontal="center" wrapText="1"/>
      <protection/>
    </xf>
    <xf numFmtId="164" fontId="2" fillId="0" borderId="0" xfId="275" applyNumberFormat="1" applyFont="1" applyBorder="1" applyAlignment="1">
      <alignment horizontal="center" wrapText="1"/>
      <protection/>
    </xf>
    <xf numFmtId="165" fontId="2" fillId="0" borderId="0" xfId="275" applyNumberFormat="1" applyFont="1" applyAlignment="1">
      <alignment horizontal="center" wrapText="1"/>
      <protection/>
    </xf>
    <xf numFmtId="0" fontId="0" fillId="0" borderId="21" xfId="275" applyFont="1" applyBorder="1">
      <alignment/>
      <protection/>
    </xf>
    <xf numFmtId="0" fontId="2" fillId="0" borderId="19" xfId="275" applyFont="1" applyBorder="1" applyAlignment="1">
      <alignment horizontal="left"/>
      <protection/>
    </xf>
    <xf numFmtId="0" fontId="2" fillId="0" borderId="20" xfId="275" applyFont="1" applyBorder="1" applyAlignment="1">
      <alignment horizontal="left"/>
      <protection/>
    </xf>
    <xf numFmtId="0" fontId="2" fillId="0" borderId="0" xfId="275" applyFont="1" applyBorder="1" applyAlignment="1">
      <alignment horizontal="left"/>
      <protection/>
    </xf>
    <xf numFmtId="3" fontId="0" fillId="0" borderId="0" xfId="275" applyNumberFormat="1" applyFont="1" applyBorder="1" applyAlignment="1">
      <alignment horizontal="center"/>
      <protection/>
    </xf>
    <xf numFmtId="165" fontId="0" fillId="0" borderId="0" xfId="275" applyNumberFormat="1" applyFont="1" applyBorder="1" applyAlignment="1">
      <alignment horizontal="center"/>
      <protection/>
    </xf>
    <xf numFmtId="9" fontId="0" fillId="0" borderId="0" xfId="275" applyNumberFormat="1" applyFont="1" applyBorder="1" applyAlignment="1">
      <alignment horizontal="center"/>
      <protection/>
    </xf>
    <xf numFmtId="0" fontId="2" fillId="0" borderId="19" xfId="275" applyFont="1" applyBorder="1">
      <alignment/>
      <protection/>
    </xf>
    <xf numFmtId="0" fontId="2" fillId="0" borderId="22" xfId="275" applyFont="1" applyBorder="1">
      <alignment/>
      <protection/>
    </xf>
    <xf numFmtId="0" fontId="2" fillId="0" borderId="20" xfId="275" applyFont="1" applyBorder="1">
      <alignment/>
      <protection/>
    </xf>
    <xf numFmtId="0" fontId="2" fillId="0" borderId="35" xfId="275" applyFont="1" applyBorder="1">
      <alignment/>
      <protection/>
    </xf>
    <xf numFmtId="0" fontId="2" fillId="0" borderId="0" xfId="275" applyFont="1" applyBorder="1">
      <alignment/>
      <protection/>
    </xf>
    <xf numFmtId="0" fontId="0" fillId="0" borderId="0" xfId="276" applyFont="1" applyBorder="1" applyAlignment="1">
      <alignment/>
      <protection/>
    </xf>
    <xf numFmtId="165" fontId="6" fillId="0" borderId="0" xfId="277" applyNumberFormat="1" applyFont="1" applyBorder="1" applyAlignment="1">
      <alignment horizontal="center" wrapText="1"/>
      <protection/>
    </xf>
    <xf numFmtId="165" fontId="6" fillId="0" borderId="0" xfId="277" applyNumberFormat="1" applyFont="1" applyBorder="1" applyAlignment="1">
      <alignment wrapText="1"/>
      <protection/>
    </xf>
    <xf numFmtId="165" fontId="6" fillId="0" borderId="25" xfId="277" applyNumberFormat="1" applyFont="1" applyFill="1" applyBorder="1" applyAlignment="1">
      <alignment/>
      <protection/>
    </xf>
    <xf numFmtId="0" fontId="2" fillId="0" borderId="32" xfId="277" applyFont="1" applyBorder="1" applyAlignment="1">
      <alignment horizontal="left"/>
      <protection/>
    </xf>
    <xf numFmtId="0" fontId="2" fillId="0" borderId="34" xfId="277" applyFont="1" applyBorder="1" applyAlignment="1">
      <alignment horizontal="left"/>
      <protection/>
    </xf>
    <xf numFmtId="0" fontId="6" fillId="0" borderId="25" xfId="277" applyFont="1" applyBorder="1" applyAlignment="1">
      <alignment/>
      <protection/>
    </xf>
    <xf numFmtId="0" fontId="10" fillId="0" borderId="22" xfId="277" applyFont="1" applyBorder="1" applyAlignment="1" quotePrefix="1">
      <alignment horizontal="center"/>
      <protection/>
    </xf>
    <xf numFmtId="0" fontId="2" fillId="0" borderId="0" xfId="277" applyFont="1" applyBorder="1" applyAlignment="1">
      <alignment wrapText="1"/>
      <protection/>
    </xf>
    <xf numFmtId="165" fontId="6" fillId="0" borderId="25" xfId="277" applyNumberFormat="1" applyFont="1" applyBorder="1" applyAlignment="1">
      <alignment/>
      <protection/>
    </xf>
    <xf numFmtId="0" fontId="0" fillId="0" borderId="0" xfId="277" applyFont="1" applyBorder="1" applyAlignment="1">
      <alignment wrapText="1"/>
      <protection/>
    </xf>
    <xf numFmtId="165" fontId="0" fillId="0" borderId="0" xfId="277" applyNumberFormat="1" applyFont="1" applyBorder="1">
      <alignment/>
      <protection/>
    </xf>
    <xf numFmtId="0" fontId="6" fillId="0" borderId="0" xfId="277" applyFont="1" applyBorder="1" applyAlignment="1">
      <alignment horizontal="center"/>
      <protection/>
    </xf>
    <xf numFmtId="0" fontId="78" fillId="0" borderId="0" xfId="277" applyFont="1" applyAlignment="1">
      <alignment wrapText="1"/>
      <protection/>
    </xf>
    <xf numFmtId="0" fontId="76" fillId="0" borderId="0" xfId="277" applyFont="1" applyAlignment="1">
      <alignment horizontal="centerContinuous"/>
      <protection/>
    </xf>
    <xf numFmtId="165" fontId="79" fillId="0" borderId="0" xfId="277" applyNumberFormat="1" applyFont="1" applyBorder="1" applyAlignment="1">
      <alignment horizontal="center" wrapText="1"/>
      <protection/>
    </xf>
    <xf numFmtId="165" fontId="79" fillId="0" borderId="0" xfId="277" applyNumberFormat="1" applyFont="1" applyBorder="1" applyAlignment="1">
      <alignment horizontal="centerContinuous" wrapText="1"/>
      <protection/>
    </xf>
    <xf numFmtId="165" fontId="77" fillId="0" borderId="25" xfId="277" applyNumberFormat="1" applyFont="1" applyBorder="1" applyAlignment="1">
      <alignment wrapText="1"/>
      <protection/>
    </xf>
    <xf numFmtId="0" fontId="78" fillId="0" borderId="0" xfId="277" applyFont="1" applyBorder="1" applyAlignment="1">
      <alignment horizontal="center" wrapText="1"/>
      <protection/>
    </xf>
    <xf numFmtId="0" fontId="78" fillId="0" borderId="25" xfId="277" applyFont="1" applyBorder="1" applyAlignment="1">
      <alignment horizontal="center" wrapText="1"/>
      <protection/>
    </xf>
    <xf numFmtId="0" fontId="78" fillId="0" borderId="26" xfId="277" applyFont="1" applyBorder="1" applyAlignment="1">
      <alignment horizontal="center" wrapText="1"/>
      <protection/>
    </xf>
    <xf numFmtId="165" fontId="76" fillId="0" borderId="0" xfId="277" applyNumberFormat="1" applyFont="1" applyFill="1" applyBorder="1" applyAlignment="1">
      <alignment horizontal="center"/>
      <protection/>
    </xf>
    <xf numFmtId="165" fontId="76" fillId="0" borderId="0" xfId="277" applyNumberFormat="1" applyFont="1" applyBorder="1" applyAlignment="1">
      <alignment horizontal="center"/>
      <protection/>
    </xf>
    <xf numFmtId="165" fontId="76" fillId="0" borderId="0" xfId="277" applyNumberFormat="1" applyFont="1" applyAlignment="1">
      <alignment horizontal="center"/>
      <protection/>
    </xf>
    <xf numFmtId="0" fontId="2" fillId="0" borderId="35" xfId="276" applyFont="1" applyBorder="1" applyAlignment="1">
      <alignment horizontal="center"/>
      <protection/>
    </xf>
    <xf numFmtId="165" fontId="4" fillId="0" borderId="0" xfId="277" applyNumberFormat="1" applyFont="1" applyBorder="1" applyAlignment="1">
      <alignment horizontal="center" wrapText="1"/>
      <protection/>
    </xf>
    <xf numFmtId="165" fontId="77" fillId="0" borderId="0" xfId="277" applyNumberFormat="1" applyFont="1" applyBorder="1" applyAlignment="1">
      <alignment horizontal="center" wrapText="1"/>
      <protection/>
    </xf>
    <xf numFmtId="0" fontId="6" fillId="0" borderId="0" xfId="276" applyFont="1" applyBorder="1" applyAlignment="1">
      <alignment horizontal="center" wrapText="1"/>
      <protection/>
    </xf>
    <xf numFmtId="0" fontId="2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Continuous" vertical="center"/>
    </xf>
    <xf numFmtId="165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" fontId="0" fillId="0" borderId="0" xfId="0" applyNumberFormat="1" applyFont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0" fontId="3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" fontId="0" fillId="0" borderId="35" xfId="0" applyNumberFormat="1" applyFont="1" applyBorder="1" applyAlignment="1">
      <alignment horizontal="center" vertical="center"/>
    </xf>
    <xf numFmtId="165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3" fontId="0" fillId="0" borderId="25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276" applyFont="1" applyBorder="1" applyAlignment="1">
      <alignment horizontal="center" vertical="center" wrapText="1"/>
      <protection/>
    </xf>
    <xf numFmtId="165" fontId="2" fillId="0" borderId="0" xfId="300" applyNumberFormat="1" applyFont="1" applyBorder="1" applyAlignment="1">
      <alignment horizontal="center" vertical="center" wrapText="1"/>
    </xf>
    <xf numFmtId="0" fontId="6" fillId="0" borderId="0" xfId="276" applyFont="1" applyBorder="1" applyAlignment="1">
      <alignment horizontal="center" vertical="center"/>
      <protection/>
    </xf>
    <xf numFmtId="165" fontId="2" fillId="0" borderId="0" xfId="30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/>
    </xf>
    <xf numFmtId="0" fontId="78" fillId="0" borderId="35" xfId="277" applyFont="1" applyBorder="1" applyAlignment="1">
      <alignment horizontal="center" vertical="center" wrapText="1"/>
      <protection/>
    </xf>
    <xf numFmtId="0" fontId="76" fillId="0" borderId="0" xfId="277" applyFont="1" applyAlignment="1">
      <alignment vertical="center"/>
      <protection/>
    </xf>
    <xf numFmtId="0" fontId="2" fillId="0" borderId="35" xfId="277" applyFont="1" applyBorder="1" applyAlignment="1">
      <alignment horizontal="center" wrapText="1"/>
      <protection/>
    </xf>
    <xf numFmtId="0" fontId="39" fillId="0" borderId="0" xfId="277" applyFont="1">
      <alignment/>
      <protection/>
    </xf>
    <xf numFmtId="0" fontId="2" fillId="0" borderId="35" xfId="277" applyFont="1" applyBorder="1" applyAlignment="1">
      <alignment horizontal="center" vertical="center" wrapText="1"/>
      <protection/>
    </xf>
    <xf numFmtId="0" fontId="2" fillId="0" borderId="0" xfId="277" applyFont="1" applyBorder="1" applyAlignment="1">
      <alignment horizontal="left"/>
      <protection/>
    </xf>
    <xf numFmtId="168" fontId="2" fillId="0" borderId="0" xfId="207" applyNumberFormat="1" applyFont="1" applyAlignment="1">
      <alignment horizontal="left" wrapText="1"/>
    </xf>
    <xf numFmtId="165" fontId="5" fillId="0" borderId="0" xfId="277" applyNumberFormat="1" applyFont="1" applyBorder="1" applyAlignment="1">
      <alignment horizontal="left" wrapText="1"/>
      <protection/>
    </xf>
    <xf numFmtId="0" fontId="2" fillId="0" borderId="0" xfId="277" applyFont="1" applyBorder="1" applyAlignment="1">
      <alignment horizontal="left" wrapText="1"/>
      <protection/>
    </xf>
    <xf numFmtId="0" fontId="2" fillId="0" borderId="37" xfId="277" applyFont="1" applyBorder="1" applyAlignment="1">
      <alignment horizontal="left" wrapText="1"/>
      <protection/>
    </xf>
    <xf numFmtId="0" fontId="6" fillId="0" borderId="0" xfId="277" applyFont="1" applyBorder="1" applyAlignment="1">
      <alignment horizontal="left" wrapText="1"/>
      <protection/>
    </xf>
    <xf numFmtId="0" fontId="0" fillId="0" borderId="0" xfId="275" applyFont="1" applyFill="1" applyAlignment="1">
      <alignment vertical="top"/>
      <protection/>
    </xf>
    <xf numFmtId="0" fontId="0" fillId="0" borderId="0" xfId="275" applyFill="1" applyAlignment="1">
      <alignment vertical="top"/>
      <protection/>
    </xf>
    <xf numFmtId="0" fontId="0" fillId="0" borderId="0" xfId="275" applyFill="1" applyAlignment="1">
      <alignment horizontal="left" vertical="top" wrapText="1"/>
      <protection/>
    </xf>
    <xf numFmtId="0" fontId="2" fillId="0" borderId="0" xfId="278" applyFont="1" applyFill="1" applyBorder="1" applyAlignment="1">
      <alignment horizontal="left"/>
      <protection/>
    </xf>
    <xf numFmtId="0" fontId="2" fillId="0" borderId="19" xfId="278" applyFont="1" applyFill="1" applyBorder="1" applyAlignment="1">
      <alignment horizontal="left"/>
      <protection/>
    </xf>
    <xf numFmtId="0" fontId="2" fillId="0" borderId="0" xfId="278" applyFont="1" applyFill="1" applyBorder="1" applyAlignment="1">
      <alignment horizontal="center"/>
      <protection/>
    </xf>
    <xf numFmtId="0" fontId="2" fillId="0" borderId="22" xfId="278" applyFont="1" applyFill="1" applyBorder="1" applyAlignment="1">
      <alignment horizontal="left"/>
      <protection/>
    </xf>
    <xf numFmtId="165" fontId="0" fillId="0" borderId="0" xfId="278" applyNumberFormat="1" applyFont="1" applyFill="1" applyBorder="1" applyAlignment="1">
      <alignment horizontal="center"/>
      <protection/>
    </xf>
    <xf numFmtId="0" fontId="0" fillId="0" borderId="0" xfId="278" applyFont="1" applyFill="1" applyBorder="1">
      <alignment/>
      <protection/>
    </xf>
    <xf numFmtId="164" fontId="0" fillId="0" borderId="0" xfId="278" applyNumberFormat="1" applyFont="1" applyFill="1" applyBorder="1">
      <alignment/>
      <protection/>
    </xf>
    <xf numFmtId="0" fontId="76" fillId="0" borderId="0" xfId="277" applyFont="1" applyFill="1">
      <alignment/>
      <protection/>
    </xf>
    <xf numFmtId="0" fontId="80" fillId="0" borderId="0" xfId="277" applyFont="1" applyFill="1">
      <alignment/>
      <protection/>
    </xf>
    <xf numFmtId="0" fontId="80" fillId="0" borderId="0" xfId="275" applyFont="1" applyFill="1">
      <alignment/>
      <protection/>
    </xf>
    <xf numFmtId="0" fontId="77" fillId="0" borderId="0" xfId="277" applyFont="1" applyFill="1">
      <alignment/>
      <protection/>
    </xf>
    <xf numFmtId="0" fontId="76" fillId="0" borderId="0" xfId="277" applyFont="1" applyFill="1" applyBorder="1">
      <alignment/>
      <protection/>
    </xf>
    <xf numFmtId="164" fontId="76" fillId="0" borderId="0" xfId="277" applyNumberFormat="1" applyFont="1" applyFill="1" applyBorder="1">
      <alignment/>
      <protection/>
    </xf>
    <xf numFmtId="0" fontId="76" fillId="0" borderId="0" xfId="277" applyFont="1" applyFill="1" applyAlignment="1">
      <alignment horizontal="center"/>
      <protection/>
    </xf>
    <xf numFmtId="0" fontId="81" fillId="0" borderId="0" xfId="277" applyFont="1" applyFill="1" applyBorder="1" applyAlignment="1">
      <alignment horizontal="center"/>
      <protection/>
    </xf>
    <xf numFmtId="0" fontId="81" fillId="0" borderId="0" xfId="278" applyFont="1" applyFill="1" applyBorder="1" applyAlignment="1">
      <alignment horizontal="center"/>
      <protection/>
    </xf>
    <xf numFmtId="0" fontId="76" fillId="0" borderId="0" xfId="278" applyFont="1" applyFill="1" applyAlignment="1">
      <alignment horizontal="center"/>
      <protection/>
    </xf>
    <xf numFmtId="0" fontId="78" fillId="0" borderId="31" xfId="277" applyFont="1" applyFill="1" applyBorder="1" applyAlignment="1">
      <alignment horizontal="left"/>
      <protection/>
    </xf>
    <xf numFmtId="0" fontId="78" fillId="0" borderId="31" xfId="278" applyNumberFormat="1" applyFont="1" applyFill="1" applyBorder="1" applyAlignment="1">
      <alignment horizontal="center"/>
      <protection/>
    </xf>
    <xf numFmtId="0" fontId="78" fillId="0" borderId="31" xfId="207" applyNumberFormat="1" applyFont="1" applyFill="1" applyBorder="1" applyAlignment="1" quotePrefix="1">
      <alignment horizontal="center"/>
    </xf>
    <xf numFmtId="3" fontId="78" fillId="0" borderId="31" xfId="278" applyNumberFormat="1" applyFont="1" applyFill="1" applyBorder="1" applyAlignment="1" quotePrefix="1">
      <alignment horizontal="center"/>
      <protection/>
    </xf>
    <xf numFmtId="3" fontId="78" fillId="0" borderId="31" xfId="277" applyNumberFormat="1" applyFont="1" applyFill="1" applyBorder="1" applyAlignment="1">
      <alignment horizontal="center"/>
      <protection/>
    </xf>
    <xf numFmtId="0" fontId="78" fillId="0" borderId="0" xfId="277" applyFont="1" applyFill="1" applyBorder="1">
      <alignment/>
      <protection/>
    </xf>
    <xf numFmtId="3" fontId="76" fillId="0" borderId="0" xfId="300" applyNumberFormat="1" applyFont="1" applyFill="1" applyBorder="1" applyAlignment="1">
      <alignment horizontal="center"/>
    </xf>
    <xf numFmtId="165" fontId="76" fillId="0" borderId="0" xfId="300" applyNumberFormat="1" applyFont="1" applyFill="1" applyBorder="1" applyAlignment="1">
      <alignment horizontal="center"/>
    </xf>
    <xf numFmtId="0" fontId="76" fillId="0" borderId="0" xfId="277" applyFont="1" applyFill="1" applyBorder="1" applyAlignment="1">
      <alignment horizontal="center"/>
      <protection/>
    </xf>
    <xf numFmtId="0" fontId="78" fillId="0" borderId="0" xfId="277" applyFont="1" applyFill="1" applyBorder="1" applyAlignment="1">
      <alignment/>
      <protection/>
    </xf>
    <xf numFmtId="1" fontId="76" fillId="0" borderId="0" xfId="300" applyNumberFormat="1" applyFont="1" applyFill="1" applyBorder="1" applyAlignment="1">
      <alignment horizontal="center"/>
    </xf>
    <xf numFmtId="0" fontId="78" fillId="0" borderId="31" xfId="277" applyNumberFormat="1" applyFont="1" applyFill="1" applyBorder="1" applyAlignment="1">
      <alignment horizontal="center" wrapText="1"/>
      <protection/>
    </xf>
    <xf numFmtId="0" fontId="78" fillId="0" borderId="31" xfId="207" applyNumberFormat="1" applyFont="1" applyFill="1" applyBorder="1" applyAlignment="1" quotePrefix="1">
      <alignment horizontal="center" wrapText="1"/>
    </xf>
    <xf numFmtId="0" fontId="78" fillId="0" borderId="31" xfId="277" applyNumberFormat="1" applyFont="1" applyFill="1" applyBorder="1" applyAlignment="1" quotePrefix="1">
      <alignment horizontal="center" wrapText="1"/>
      <protection/>
    </xf>
    <xf numFmtId="0" fontId="76" fillId="0" borderId="0" xfId="277" applyFont="1" applyFill="1" applyBorder="1" applyAlignment="1">
      <alignment wrapText="1"/>
      <protection/>
    </xf>
    <xf numFmtId="0" fontId="78" fillId="0" borderId="38" xfId="277" applyFont="1" applyFill="1" applyBorder="1" applyAlignment="1">
      <alignment/>
      <protection/>
    </xf>
    <xf numFmtId="0" fontId="78" fillId="0" borderId="39" xfId="277" applyFont="1" applyFill="1" applyBorder="1" applyAlignment="1">
      <alignment/>
      <protection/>
    </xf>
    <xf numFmtId="0" fontId="78" fillId="0" borderId="40" xfId="277" applyFont="1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82" fillId="0" borderId="0" xfId="277" applyFont="1" applyFill="1">
      <alignment/>
      <protection/>
    </xf>
    <xf numFmtId="0" fontId="82" fillId="0" borderId="0" xfId="277" applyFont="1">
      <alignment/>
      <protection/>
    </xf>
    <xf numFmtId="0" fontId="83" fillId="0" borderId="0" xfId="277" applyFont="1" applyAlignment="1">
      <alignment wrapText="1"/>
      <protection/>
    </xf>
    <xf numFmtId="0" fontId="84" fillId="0" borderId="0" xfId="277" applyFont="1">
      <alignment/>
      <protection/>
    </xf>
    <xf numFmtId="0" fontId="39" fillId="0" borderId="41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10" fillId="0" borderId="0" xfId="275" applyFont="1" applyFill="1" applyAlignment="1">
      <alignment vertical="top"/>
      <protection/>
    </xf>
    <xf numFmtId="0" fontId="10" fillId="0" borderId="0" xfId="275" applyFont="1" applyFill="1" applyAlignment="1">
      <alignment horizontal="left" vertical="top" wrapText="1"/>
      <protection/>
    </xf>
    <xf numFmtId="165" fontId="37" fillId="0" borderId="0" xfId="0" applyNumberFormat="1" applyFont="1" applyAlignment="1">
      <alignment vertical="center"/>
    </xf>
    <xf numFmtId="0" fontId="39" fillId="0" borderId="0" xfId="0" applyFont="1" applyFill="1" applyAlignment="1">
      <alignment horizontal="center"/>
    </xf>
    <xf numFmtId="0" fontId="2" fillId="0" borderId="33" xfId="277" applyFont="1" applyBorder="1" applyAlignment="1">
      <alignment horizontal="left"/>
      <protection/>
    </xf>
    <xf numFmtId="0" fontId="78" fillId="0" borderId="35" xfId="277" applyFont="1" applyBorder="1" applyAlignment="1">
      <alignment horizontal="center" vertical="center" wrapText="1"/>
      <protection/>
    </xf>
    <xf numFmtId="0" fontId="2" fillId="0" borderId="29" xfId="276" applyFont="1" applyBorder="1" applyAlignment="1">
      <alignment horizontal="center"/>
      <protection/>
    </xf>
    <xf numFmtId="0" fontId="2" fillId="0" borderId="28" xfId="276" applyFont="1" applyBorder="1" applyAlignment="1">
      <alignment horizontal="center" wrapText="1"/>
      <protection/>
    </xf>
    <xf numFmtId="165" fontId="0" fillId="0" borderId="43" xfId="278" applyNumberFormat="1" applyFont="1" applyFill="1" applyBorder="1" applyAlignment="1">
      <alignment horizontal="center"/>
      <protection/>
    </xf>
    <xf numFmtId="168" fontId="0" fillId="0" borderId="43" xfId="207" applyNumberFormat="1" applyFont="1" applyFill="1" applyBorder="1" applyAlignment="1">
      <alignment horizontal="center"/>
    </xf>
    <xf numFmtId="1" fontId="2" fillId="0" borderId="20" xfId="278" applyNumberFormat="1" applyFont="1" applyBorder="1" applyAlignment="1">
      <alignment horizontal="left"/>
      <protection/>
    </xf>
    <xf numFmtId="0" fontId="2" fillId="0" borderId="21" xfId="278" applyFont="1" applyFill="1" applyBorder="1" applyAlignment="1">
      <alignment horizontal="left"/>
      <protection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3" fontId="2" fillId="0" borderId="0" xfId="277" applyNumberFormat="1" applyFont="1" applyAlignment="1">
      <alignment horizontal="center"/>
      <protection/>
    </xf>
    <xf numFmtId="168" fontId="2" fillId="0" borderId="0" xfId="209" applyNumberFormat="1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8" fillId="0" borderId="45" xfId="0" applyFont="1" applyBorder="1" applyAlignment="1">
      <alignment/>
    </xf>
    <xf numFmtId="0" fontId="78" fillId="0" borderId="32" xfId="0" applyFont="1" applyBorder="1" applyAlignment="1">
      <alignment horizontal="center"/>
    </xf>
    <xf numFmtId="0" fontId="78" fillId="0" borderId="44" xfId="0" applyFont="1" applyBorder="1" applyAlignment="1">
      <alignment/>
    </xf>
    <xf numFmtId="0" fontId="78" fillId="0" borderId="46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78" fillId="0" borderId="47" xfId="0" applyFont="1" applyBorder="1" applyAlignment="1">
      <alignment horizontal="center"/>
    </xf>
    <xf numFmtId="0" fontId="78" fillId="0" borderId="48" xfId="0" applyFont="1" applyBorder="1" applyAlignment="1">
      <alignment horizontal="center"/>
    </xf>
    <xf numFmtId="0" fontId="78" fillId="0" borderId="47" xfId="0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0" borderId="50" xfId="0" applyFont="1" applyBorder="1" applyAlignment="1">
      <alignment/>
    </xf>
    <xf numFmtId="0" fontId="81" fillId="0" borderId="0" xfId="277" applyFont="1" applyFill="1" applyBorder="1" applyAlignment="1">
      <alignment horizontal="center"/>
      <protection/>
    </xf>
    <xf numFmtId="0" fontId="2" fillId="0" borderId="51" xfId="277" applyFont="1" applyBorder="1" applyAlignment="1">
      <alignment horizontal="left" wrapText="1"/>
      <protection/>
    </xf>
    <xf numFmtId="168" fontId="0" fillId="0" borderId="26" xfId="207" applyNumberFormat="1" applyFont="1" applyBorder="1" applyAlignment="1">
      <alignment horizontal="center"/>
    </xf>
    <xf numFmtId="0" fontId="0" fillId="0" borderId="52" xfId="277" applyFont="1" applyBorder="1">
      <alignment/>
      <protection/>
    </xf>
    <xf numFmtId="0" fontId="2" fillId="0" borderId="52" xfId="277" applyFont="1" applyBorder="1" applyAlignment="1">
      <alignment horizontal="left" wrapText="1"/>
      <protection/>
    </xf>
    <xf numFmtId="168" fontId="0" fillId="0" borderId="52" xfId="207" applyNumberFormat="1" applyFont="1" applyBorder="1" applyAlignment="1">
      <alignment horizontal="center"/>
    </xf>
    <xf numFmtId="0" fontId="2" fillId="0" borderId="53" xfId="277" applyFont="1" applyBorder="1" applyAlignment="1">
      <alignment horizontal="left" wrapText="1"/>
      <protection/>
    </xf>
    <xf numFmtId="0" fontId="81" fillId="0" borderId="0" xfId="277" applyFont="1" applyFill="1" applyBorder="1" applyAlignment="1">
      <alignment horizontal="center"/>
      <protection/>
    </xf>
    <xf numFmtId="0" fontId="78" fillId="0" borderId="31" xfId="277" applyFont="1" applyFill="1" applyBorder="1" applyAlignment="1">
      <alignment horizontal="center" wrapText="1"/>
      <protection/>
    </xf>
    <xf numFmtId="0" fontId="78" fillId="0" borderId="29" xfId="277" applyFont="1" applyFill="1" applyBorder="1" applyAlignment="1">
      <alignment horizontal="center" wrapText="1"/>
      <protection/>
    </xf>
    <xf numFmtId="3" fontId="78" fillId="0" borderId="38" xfId="277" applyNumberFormat="1" applyFont="1" applyFill="1" applyBorder="1" applyAlignment="1">
      <alignment horizontal="center" wrapText="1"/>
      <protection/>
    </xf>
    <xf numFmtId="0" fontId="78" fillId="0" borderId="38" xfId="277" applyFont="1" applyFill="1" applyBorder="1" applyAlignment="1">
      <alignment horizontal="center"/>
      <protection/>
    </xf>
    <xf numFmtId="0" fontId="78" fillId="0" borderId="40" xfId="277" applyFont="1" applyFill="1" applyBorder="1" applyAlignment="1">
      <alignment horizontal="center"/>
      <protection/>
    </xf>
    <xf numFmtId="0" fontId="78" fillId="0" borderId="39" xfId="277" applyFont="1" applyFill="1" applyBorder="1" applyAlignment="1">
      <alignment horizontal="center"/>
      <protection/>
    </xf>
    <xf numFmtId="0" fontId="78" fillId="0" borderId="54" xfId="277" applyFont="1" applyFill="1" applyBorder="1" applyAlignment="1">
      <alignment horizontal="center"/>
      <protection/>
    </xf>
    <xf numFmtId="0" fontId="78" fillId="0" borderId="55" xfId="277" applyFont="1" applyFill="1" applyBorder="1" applyAlignment="1">
      <alignment horizontal="center"/>
      <protection/>
    </xf>
    <xf numFmtId="0" fontId="78" fillId="0" borderId="56" xfId="277" applyFont="1" applyFill="1" applyBorder="1" applyAlignment="1">
      <alignment horizontal="center"/>
      <protection/>
    </xf>
    <xf numFmtId="0" fontId="78" fillId="0" borderId="43" xfId="277" applyFont="1" applyFill="1" applyBorder="1" applyAlignment="1">
      <alignment/>
      <protection/>
    </xf>
    <xf numFmtId="0" fontId="78" fillId="0" borderId="40" xfId="277" applyFont="1" applyFill="1" applyBorder="1" applyAlignment="1">
      <alignment horizontal="left" wrapText="1"/>
      <protection/>
    </xf>
    <xf numFmtId="0" fontId="76" fillId="0" borderId="38" xfId="277" applyFont="1" applyFill="1" applyBorder="1" applyAlignment="1">
      <alignment wrapText="1"/>
      <protection/>
    </xf>
    <xf numFmtId="3" fontId="78" fillId="0" borderId="40" xfId="277" applyNumberFormat="1" applyFont="1" applyFill="1" applyBorder="1" applyAlignment="1">
      <alignment horizontal="center" wrapText="1"/>
      <protection/>
    </xf>
    <xf numFmtId="0" fontId="78" fillId="0" borderId="39" xfId="277" applyFont="1" applyFill="1" applyBorder="1" applyAlignment="1">
      <alignment horizontal="left"/>
      <protection/>
    </xf>
    <xf numFmtId="165" fontId="76" fillId="0" borderId="0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10" fontId="76" fillId="0" borderId="0" xfId="300" applyNumberFormat="1" applyFont="1" applyFill="1" applyBorder="1" applyAlignment="1">
      <alignment horizontal="center"/>
    </xf>
    <xf numFmtId="10" fontId="2" fillId="0" borderId="0" xfId="277" applyNumberFormat="1" applyFont="1" applyBorder="1" applyAlignment="1">
      <alignment horizontal="center"/>
      <protection/>
    </xf>
    <xf numFmtId="0" fontId="2" fillId="0" borderId="22" xfId="278" applyFont="1" applyBorder="1" applyAlignment="1">
      <alignment horizontal="left"/>
      <protection/>
    </xf>
    <xf numFmtId="0" fontId="78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8" fillId="0" borderId="60" xfId="0" applyFont="1" applyBorder="1" applyAlignment="1">
      <alignment horizontal="center"/>
    </xf>
    <xf numFmtId="0" fontId="78" fillId="0" borderId="61" xfId="0" applyFont="1" applyBorder="1" applyAlignment="1">
      <alignment horizontal="center"/>
    </xf>
    <xf numFmtId="0" fontId="78" fillId="0" borderId="34" xfId="0" applyFont="1" applyBorder="1" applyAlignment="1">
      <alignment horizontal="center"/>
    </xf>
    <xf numFmtId="0" fontId="78" fillId="0" borderId="6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8" fillId="0" borderId="46" xfId="0" applyFont="1" applyBorder="1" applyAlignment="1">
      <alignment horizontal="center"/>
    </xf>
    <xf numFmtId="0" fontId="78" fillId="0" borderId="63" xfId="0" applyFont="1" applyBorder="1" applyAlignment="1">
      <alignment horizontal="center"/>
    </xf>
    <xf numFmtId="5" fontId="0" fillId="0" borderId="0" xfId="0" applyNumberFormat="1" applyFont="1" applyAlignment="1">
      <alignment/>
    </xf>
    <xf numFmtId="10" fontId="0" fillId="0" borderId="0" xfId="300" applyNumberFormat="1" applyFont="1" applyAlignment="1">
      <alignment/>
    </xf>
    <xf numFmtId="0" fontId="78" fillId="0" borderId="19" xfId="278" applyFont="1" applyBorder="1" applyAlignment="1">
      <alignment horizontal="left"/>
      <protection/>
    </xf>
    <xf numFmtId="165" fontId="76" fillId="0" borderId="35" xfId="278" applyNumberFormat="1" applyFont="1" applyBorder="1" applyAlignment="1">
      <alignment horizontal="center"/>
      <protection/>
    </xf>
    <xf numFmtId="168" fontId="76" fillId="0" borderId="35" xfId="207" applyNumberFormat="1" applyFont="1" applyBorder="1" applyAlignment="1">
      <alignment horizontal="center"/>
    </xf>
    <xf numFmtId="0" fontId="78" fillId="0" borderId="20" xfId="278" applyFont="1" applyBorder="1" applyAlignment="1">
      <alignment horizontal="left"/>
      <protection/>
    </xf>
    <xf numFmtId="165" fontId="76" fillId="0" borderId="25" xfId="278" applyNumberFormat="1" applyFont="1" applyFill="1" applyBorder="1" applyAlignment="1">
      <alignment horizontal="center"/>
      <protection/>
    </xf>
    <xf numFmtId="179" fontId="2" fillId="0" borderId="64" xfId="277" applyNumberFormat="1" applyFont="1" applyBorder="1" applyAlignment="1">
      <alignment horizontal="center"/>
      <protection/>
    </xf>
    <xf numFmtId="179" fontId="2" fillId="0" borderId="0" xfId="277" applyNumberFormat="1" applyFont="1" applyAlignment="1">
      <alignment horizontal="center"/>
      <protection/>
    </xf>
    <xf numFmtId="179" fontId="2" fillId="0" borderId="32" xfId="277" applyNumberFormat="1" applyFont="1" applyBorder="1" applyAlignment="1">
      <alignment horizontal="center"/>
      <protection/>
    </xf>
    <xf numFmtId="179" fontId="2" fillId="0" borderId="33" xfId="277" applyNumberFormat="1" applyFont="1" applyBorder="1" applyAlignment="1">
      <alignment horizontal="center"/>
      <protection/>
    </xf>
    <xf numFmtId="179" fontId="2" fillId="0" borderId="34" xfId="277" applyNumberFormat="1" applyFont="1" applyBorder="1" applyAlignment="1">
      <alignment horizontal="center"/>
      <protection/>
    </xf>
    <xf numFmtId="180" fontId="2" fillId="0" borderId="31" xfId="277" applyNumberFormat="1" applyFont="1" applyBorder="1" applyAlignment="1">
      <alignment horizontal="center"/>
      <protection/>
    </xf>
    <xf numFmtId="180" fontId="2" fillId="0" borderId="0" xfId="277" applyNumberFormat="1" applyFont="1" applyAlignment="1">
      <alignment horizontal="center"/>
      <protection/>
    </xf>
    <xf numFmtId="180" fontId="2" fillId="0" borderId="38" xfId="277" applyNumberFormat="1" applyFont="1" applyBorder="1" applyAlignment="1">
      <alignment horizontal="center"/>
      <protection/>
    </xf>
    <xf numFmtId="180" fontId="2" fillId="0" borderId="39" xfId="277" applyNumberFormat="1" applyFont="1" applyBorder="1" applyAlignment="1">
      <alignment horizontal="center"/>
      <protection/>
    </xf>
    <xf numFmtId="180" fontId="2" fillId="0" borderId="40" xfId="277" applyNumberFormat="1" applyFont="1" applyBorder="1" applyAlignment="1">
      <alignment horizontal="center"/>
      <protection/>
    </xf>
    <xf numFmtId="180" fontId="2" fillId="0" borderId="65" xfId="277" applyNumberFormat="1" applyFont="1" applyBorder="1" applyAlignment="1">
      <alignment horizontal="center"/>
      <protection/>
    </xf>
    <xf numFmtId="180" fontId="2" fillId="0" borderId="29" xfId="277" applyNumberFormat="1" applyFont="1" applyBorder="1" applyAlignment="1">
      <alignment horizontal="center"/>
      <protection/>
    </xf>
    <xf numFmtId="180" fontId="2" fillId="0" borderId="24" xfId="277" applyNumberFormat="1" applyFont="1" applyBorder="1" applyAlignment="1">
      <alignment horizontal="center"/>
      <protection/>
    </xf>
    <xf numFmtId="180" fontId="2" fillId="0" borderId="28" xfId="277" applyNumberFormat="1" applyFont="1" applyBorder="1" applyAlignment="1">
      <alignment horizontal="center"/>
      <protection/>
    </xf>
    <xf numFmtId="179" fontId="2" fillId="0" borderId="31" xfId="277" applyNumberFormat="1" applyFont="1" applyBorder="1" applyAlignment="1">
      <alignment horizontal="center"/>
      <protection/>
    </xf>
    <xf numFmtId="179" fontId="2" fillId="0" borderId="46" xfId="277" applyNumberFormat="1" applyFont="1" applyBorder="1" applyAlignment="1">
      <alignment horizontal="center"/>
      <protection/>
    </xf>
    <xf numFmtId="181" fontId="2" fillId="0" borderId="66" xfId="277" applyNumberFormat="1" applyFont="1" applyBorder="1" applyAlignment="1">
      <alignment horizontal="center"/>
      <protection/>
    </xf>
    <xf numFmtId="181" fontId="2" fillId="0" borderId="0" xfId="277" applyNumberFormat="1" applyFont="1" applyAlignment="1">
      <alignment horizontal="center"/>
      <protection/>
    </xf>
    <xf numFmtId="181" fontId="2" fillId="0" borderId="46" xfId="277" applyNumberFormat="1" applyFont="1" applyBorder="1" applyAlignment="1">
      <alignment horizontal="center"/>
      <protection/>
    </xf>
    <xf numFmtId="181" fontId="2" fillId="0" borderId="33" xfId="277" applyNumberFormat="1" applyFont="1" applyBorder="1" applyAlignment="1">
      <alignment horizontal="center"/>
      <protection/>
    </xf>
    <xf numFmtId="181" fontId="2" fillId="0" borderId="34" xfId="277" applyNumberFormat="1" applyFont="1" applyBorder="1" applyAlignment="1">
      <alignment horizontal="center"/>
      <protection/>
    </xf>
    <xf numFmtId="179" fontId="2" fillId="0" borderId="66" xfId="277" applyNumberFormat="1" applyFont="1" applyBorder="1" applyAlignment="1">
      <alignment horizontal="center"/>
      <protection/>
    </xf>
    <xf numFmtId="179" fontId="2" fillId="0" borderId="19" xfId="277" applyNumberFormat="1" applyFont="1" applyBorder="1" applyAlignment="1">
      <alignment horizontal="center"/>
      <protection/>
    </xf>
    <xf numFmtId="179" fontId="2" fillId="0" borderId="22" xfId="277" applyNumberFormat="1" applyFont="1" applyBorder="1" applyAlignment="1">
      <alignment horizontal="center"/>
      <protection/>
    </xf>
    <xf numFmtId="179" fontId="2" fillId="0" borderId="20" xfId="277" applyNumberFormat="1" applyFont="1" applyBorder="1" applyAlignment="1">
      <alignment horizontal="center"/>
      <protection/>
    </xf>
    <xf numFmtId="179" fontId="2" fillId="0" borderId="21" xfId="277" applyNumberFormat="1" applyFont="1" applyBorder="1" applyAlignment="1">
      <alignment horizontal="center"/>
      <protection/>
    </xf>
    <xf numFmtId="181" fontId="2" fillId="0" borderId="21" xfId="277" applyNumberFormat="1" applyFont="1" applyBorder="1" applyAlignment="1">
      <alignment horizontal="center"/>
      <protection/>
    </xf>
    <xf numFmtId="181" fontId="2" fillId="0" borderId="19" xfId="277" applyNumberFormat="1" applyFont="1" applyBorder="1" applyAlignment="1">
      <alignment horizontal="center"/>
      <protection/>
    </xf>
    <xf numFmtId="181" fontId="2" fillId="0" borderId="22" xfId="277" applyNumberFormat="1" applyFont="1" applyBorder="1" applyAlignment="1">
      <alignment horizontal="center"/>
      <protection/>
    </xf>
    <xf numFmtId="181" fontId="2" fillId="0" borderId="20" xfId="277" applyNumberFormat="1" applyFont="1" applyBorder="1" applyAlignment="1">
      <alignment horizontal="center"/>
      <protection/>
    </xf>
    <xf numFmtId="181" fontId="0" fillId="0" borderId="43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wrapText="1"/>
    </xf>
    <xf numFmtId="181" fontId="0" fillId="0" borderId="35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1" fontId="0" fillId="0" borderId="25" xfId="0" applyNumberFormat="1" applyFont="1" applyFill="1" applyBorder="1" applyAlignment="1">
      <alignment horizontal="center"/>
    </xf>
    <xf numFmtId="181" fontId="2" fillId="0" borderId="35" xfId="0" applyNumberFormat="1" applyFont="1" applyFill="1" applyBorder="1" applyAlignment="1">
      <alignment horizontal="center"/>
    </xf>
    <xf numFmtId="181" fontId="2" fillId="0" borderId="25" xfId="0" applyNumberFormat="1" applyFont="1" applyFill="1" applyBorder="1" applyAlignment="1">
      <alignment horizontal="center"/>
    </xf>
    <xf numFmtId="180" fontId="0" fillId="0" borderId="43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right" wrapText="1"/>
    </xf>
    <xf numFmtId="180" fontId="0" fillId="0" borderId="35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180" fontId="2" fillId="0" borderId="35" xfId="0" applyNumberFormat="1" applyFont="1" applyFill="1" applyBorder="1" applyAlignment="1">
      <alignment horizontal="center"/>
    </xf>
    <xf numFmtId="180" fontId="2" fillId="0" borderId="25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182" fontId="0" fillId="0" borderId="43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 wrapText="1"/>
    </xf>
    <xf numFmtId="182" fontId="0" fillId="0" borderId="35" xfId="0" applyNumberFormat="1" applyFont="1" applyFill="1" applyBorder="1" applyAlignment="1">
      <alignment horizontal="center"/>
    </xf>
    <xf numFmtId="182" fontId="0" fillId="0" borderId="25" xfId="0" applyNumberFormat="1" applyFont="1" applyFill="1" applyBorder="1" applyAlignment="1">
      <alignment horizontal="center"/>
    </xf>
    <xf numFmtId="182" fontId="2" fillId="0" borderId="35" xfId="204" applyNumberFormat="1" applyFont="1" applyFill="1" applyBorder="1" applyAlignment="1">
      <alignment horizontal="center"/>
    </xf>
    <xf numFmtId="182" fontId="2" fillId="0" borderId="25" xfId="204" applyNumberFormat="1" applyFont="1" applyFill="1" applyBorder="1" applyAlignment="1">
      <alignment horizontal="center"/>
    </xf>
    <xf numFmtId="180" fontId="0" fillId="0" borderId="43" xfId="300" applyNumberFormat="1" applyFont="1" applyFill="1" applyBorder="1" applyAlignment="1">
      <alignment horizontal="center"/>
    </xf>
    <xf numFmtId="180" fontId="2" fillId="0" borderId="0" xfId="300" applyNumberFormat="1" applyFont="1" applyFill="1" applyBorder="1" applyAlignment="1">
      <alignment horizontal="right" wrapText="1"/>
    </xf>
    <xf numFmtId="180" fontId="0" fillId="0" borderId="35" xfId="300" applyNumberFormat="1" applyFont="1" applyFill="1" applyBorder="1" applyAlignment="1">
      <alignment horizontal="center"/>
    </xf>
    <xf numFmtId="180" fontId="0" fillId="0" borderId="0" xfId="300" applyNumberFormat="1" applyFont="1" applyFill="1" applyBorder="1" applyAlignment="1">
      <alignment horizontal="center"/>
    </xf>
    <xf numFmtId="180" fontId="0" fillId="0" borderId="25" xfId="300" applyNumberFormat="1" applyFont="1" applyFill="1" applyBorder="1" applyAlignment="1">
      <alignment horizontal="center"/>
    </xf>
    <xf numFmtId="180" fontId="2" fillId="0" borderId="35" xfId="300" applyNumberFormat="1" applyFont="1" applyFill="1" applyBorder="1" applyAlignment="1">
      <alignment horizontal="center"/>
    </xf>
    <xf numFmtId="180" fontId="2" fillId="0" borderId="25" xfId="300" applyNumberFormat="1" applyFont="1" applyFill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0" fillId="0" borderId="29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2" fillId="0" borderId="29" xfId="0" applyNumberFormat="1" applyFont="1" applyFill="1" applyBorder="1" applyAlignment="1">
      <alignment horizontal="center"/>
    </xf>
    <xf numFmtId="180" fontId="2" fillId="0" borderId="28" xfId="0" applyNumberFormat="1" applyFont="1" applyFill="1" applyBorder="1" applyAlignment="1">
      <alignment horizontal="center"/>
    </xf>
    <xf numFmtId="181" fontId="0" fillId="0" borderId="43" xfId="275" applyNumberFormat="1" applyFont="1" applyFill="1" applyBorder="1" applyAlignment="1">
      <alignment horizontal="center"/>
      <protection/>
    </xf>
    <xf numFmtId="181" fontId="2" fillId="0" borderId="0" xfId="275" applyNumberFormat="1" applyFont="1" applyBorder="1" applyAlignment="1">
      <alignment horizontal="center" wrapText="1"/>
      <protection/>
    </xf>
    <xf numFmtId="181" fontId="0" fillId="0" borderId="35" xfId="275" applyNumberFormat="1" applyFont="1" applyBorder="1" applyAlignment="1">
      <alignment horizontal="center"/>
      <protection/>
    </xf>
    <xf numFmtId="181" fontId="0" fillId="0" borderId="25" xfId="275" applyNumberFormat="1" applyFont="1" applyFill="1" applyBorder="1" applyAlignment="1">
      <alignment horizontal="center"/>
      <protection/>
    </xf>
    <xf numFmtId="181" fontId="0" fillId="0" borderId="0" xfId="275" applyNumberFormat="1" applyFont="1" applyBorder="1">
      <alignment/>
      <protection/>
    </xf>
    <xf numFmtId="181" fontId="0" fillId="0" borderId="25" xfId="275" applyNumberFormat="1" applyFont="1" applyBorder="1" applyAlignment="1">
      <alignment horizontal="center"/>
      <protection/>
    </xf>
    <xf numFmtId="182" fontId="0" fillId="0" borderId="35" xfId="275" applyNumberFormat="1" applyFont="1" applyBorder="1" applyAlignment="1">
      <alignment horizontal="center"/>
      <protection/>
    </xf>
    <xf numFmtId="182" fontId="0" fillId="0" borderId="0" xfId="300" applyNumberFormat="1" applyFont="1" applyBorder="1" applyAlignment="1">
      <alignment horizontal="center"/>
    </xf>
    <xf numFmtId="182" fontId="0" fillId="0" borderId="0" xfId="275" applyNumberFormat="1" applyFont="1" applyBorder="1" applyAlignment="1">
      <alignment horizontal="center"/>
      <protection/>
    </xf>
    <xf numFmtId="182" fontId="0" fillId="0" borderId="25" xfId="275" applyNumberFormat="1" applyFont="1" applyBorder="1" applyAlignment="1">
      <alignment horizontal="center"/>
      <protection/>
    </xf>
    <xf numFmtId="182" fontId="0" fillId="0" borderId="0" xfId="275" applyNumberFormat="1" applyFont="1" applyBorder="1">
      <alignment/>
      <protection/>
    </xf>
    <xf numFmtId="181" fontId="0" fillId="0" borderId="0" xfId="300" applyNumberFormat="1" applyFont="1" applyBorder="1" applyAlignment="1">
      <alignment horizontal="center"/>
    </xf>
    <xf numFmtId="181" fontId="0" fillId="0" borderId="0" xfId="275" applyNumberFormat="1" applyFont="1" applyBorder="1" applyAlignment="1">
      <alignment horizontal="center"/>
      <protection/>
    </xf>
    <xf numFmtId="180" fontId="0" fillId="0" borderId="43" xfId="275" applyNumberFormat="1" applyFont="1" applyFill="1" applyBorder="1" applyAlignment="1">
      <alignment horizontal="center"/>
      <protection/>
    </xf>
    <xf numFmtId="180" fontId="2" fillId="0" borderId="0" xfId="275" applyNumberFormat="1" applyFont="1" applyBorder="1" applyAlignment="1">
      <alignment horizontal="center" wrapText="1"/>
      <protection/>
    </xf>
    <xf numFmtId="180" fontId="0" fillId="0" borderId="35" xfId="275" applyNumberFormat="1" applyFont="1" applyBorder="1" applyAlignment="1">
      <alignment horizontal="center"/>
      <protection/>
    </xf>
    <xf numFmtId="180" fontId="0" fillId="0" borderId="25" xfId="275" applyNumberFormat="1" applyFont="1" applyFill="1" applyBorder="1" applyAlignment="1">
      <alignment horizontal="center"/>
      <protection/>
    </xf>
    <xf numFmtId="180" fontId="0" fillId="0" borderId="0" xfId="275" applyNumberFormat="1" applyFont="1" applyBorder="1">
      <alignment/>
      <protection/>
    </xf>
    <xf numFmtId="180" fontId="0" fillId="0" borderId="25" xfId="275" applyNumberFormat="1" applyFont="1" applyBorder="1" applyAlignment="1">
      <alignment horizontal="center"/>
      <protection/>
    </xf>
    <xf numFmtId="180" fontId="0" fillId="0" borderId="35" xfId="275" applyNumberFormat="1" applyFont="1" applyFill="1" applyBorder="1" applyAlignment="1">
      <alignment horizontal="center"/>
      <protection/>
    </xf>
    <xf numFmtId="180" fontId="0" fillId="0" borderId="0" xfId="300" applyNumberFormat="1" applyFont="1" applyBorder="1" applyAlignment="1">
      <alignment horizontal="center"/>
    </xf>
    <xf numFmtId="180" fontId="0" fillId="0" borderId="0" xfId="275" applyNumberFormat="1" applyFont="1" applyBorder="1" applyAlignment="1">
      <alignment horizontal="center"/>
      <protection/>
    </xf>
    <xf numFmtId="180" fontId="2" fillId="0" borderId="0" xfId="300" applyNumberFormat="1" applyFont="1" applyBorder="1" applyAlignment="1">
      <alignment horizontal="center" wrapText="1"/>
    </xf>
    <xf numFmtId="180" fontId="0" fillId="0" borderId="35" xfId="300" applyNumberFormat="1" applyFont="1" applyBorder="1" applyAlignment="1">
      <alignment horizontal="center"/>
    </xf>
    <xf numFmtId="180" fontId="0" fillId="0" borderId="0" xfId="300" applyNumberFormat="1" applyFont="1" applyBorder="1" applyAlignment="1">
      <alignment/>
    </xf>
    <xf numFmtId="180" fontId="0" fillId="0" borderId="25" xfId="300" applyNumberFormat="1" applyFont="1" applyBorder="1" applyAlignment="1">
      <alignment horizontal="center"/>
    </xf>
    <xf numFmtId="180" fontId="0" fillId="0" borderId="65" xfId="300" applyNumberFormat="1" applyFont="1" applyFill="1" applyBorder="1" applyAlignment="1">
      <alignment horizontal="center"/>
    </xf>
    <xf numFmtId="180" fontId="0" fillId="0" borderId="0" xfId="275" applyNumberFormat="1" applyFont="1" applyAlignment="1">
      <alignment horizontal="center"/>
      <protection/>
    </xf>
    <xf numFmtId="180" fontId="0" fillId="0" borderId="29" xfId="300" applyNumberFormat="1" applyFont="1" applyBorder="1" applyAlignment="1">
      <alignment horizontal="center"/>
    </xf>
    <xf numFmtId="180" fontId="0" fillId="0" borderId="28" xfId="300" applyNumberFormat="1" applyFont="1" applyFill="1" applyBorder="1" applyAlignment="1">
      <alignment horizontal="center"/>
    </xf>
    <xf numFmtId="180" fontId="0" fillId="0" borderId="0" xfId="300" applyNumberFormat="1" applyFont="1" applyAlignment="1">
      <alignment horizontal="center"/>
    </xf>
    <xf numFmtId="180" fontId="0" fillId="0" borderId="28" xfId="300" applyNumberFormat="1" applyFont="1" applyBorder="1" applyAlignment="1">
      <alignment horizontal="center"/>
    </xf>
    <xf numFmtId="180" fontId="0" fillId="0" borderId="29" xfId="300" applyNumberFormat="1" applyFont="1" applyFill="1" applyBorder="1" applyAlignment="1">
      <alignment horizontal="center"/>
    </xf>
    <xf numFmtId="180" fontId="0" fillId="0" borderId="24" xfId="300" applyNumberFormat="1" applyFont="1" applyBorder="1" applyAlignment="1">
      <alignment horizontal="center"/>
    </xf>
    <xf numFmtId="182" fontId="0" fillId="0" borderId="43" xfId="275" applyNumberFormat="1" applyFont="1" applyFill="1" applyBorder="1" applyAlignment="1">
      <alignment horizontal="center"/>
      <protection/>
    </xf>
    <xf numFmtId="182" fontId="2" fillId="0" borderId="0" xfId="275" applyNumberFormat="1" applyFont="1" applyBorder="1" applyAlignment="1">
      <alignment horizontal="center" wrapText="1"/>
      <protection/>
    </xf>
    <xf numFmtId="182" fontId="0" fillId="0" borderId="25" xfId="275" applyNumberFormat="1" applyFont="1" applyFill="1" applyBorder="1" applyAlignment="1">
      <alignment horizontal="center"/>
      <protection/>
    </xf>
    <xf numFmtId="182" fontId="0" fillId="0" borderId="25" xfId="204" applyNumberFormat="1" applyFont="1" applyBorder="1" applyAlignment="1">
      <alignment horizontal="center"/>
    </xf>
    <xf numFmtId="179" fontId="0" fillId="0" borderId="43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35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65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79" fontId="0" fillId="0" borderId="43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35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0" fillId="0" borderId="25" xfId="0" applyNumberFormat="1" applyFont="1" applyBorder="1" applyAlignment="1">
      <alignment horizontal="center"/>
    </xf>
    <xf numFmtId="180" fontId="0" fillId="0" borderId="43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180" fontId="0" fillId="0" borderId="35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2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29" xfId="0" applyNumberFormat="1" applyFont="1" applyBorder="1" applyAlignment="1">
      <alignment horizontal="center"/>
    </xf>
    <xf numFmtId="180" fontId="0" fillId="0" borderId="24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6" fontId="0" fillId="0" borderId="0" xfId="302" applyNumberFormat="1" applyFont="1" applyBorder="1" applyAlignment="1">
      <alignment horizontal="center"/>
    </xf>
    <xf numFmtId="186" fontId="0" fillId="0" borderId="0" xfId="300" applyNumberFormat="1" applyFont="1" applyBorder="1" applyAlignment="1">
      <alignment horizontal="center"/>
    </xf>
    <xf numFmtId="186" fontId="0" fillId="0" borderId="24" xfId="302" applyNumberFormat="1" applyFont="1" applyBorder="1" applyAlignment="1">
      <alignment horizontal="center"/>
    </xf>
    <xf numFmtId="186" fontId="0" fillId="0" borderId="36" xfId="302" applyNumberFormat="1" applyFont="1" applyBorder="1" applyAlignment="1">
      <alignment horizontal="center"/>
    </xf>
    <xf numFmtId="186" fontId="0" fillId="0" borderId="36" xfId="277" applyNumberFormat="1" applyFont="1" applyBorder="1" applyAlignment="1">
      <alignment horizontal="center"/>
      <protection/>
    </xf>
    <xf numFmtId="186" fontId="0" fillId="0" borderId="67" xfId="302" applyNumberFormat="1" applyFont="1" applyBorder="1" applyAlignment="1">
      <alignment horizontal="center"/>
    </xf>
    <xf numFmtId="186" fontId="0" fillId="0" borderId="22" xfId="302" applyNumberFormat="1" applyFont="1" applyFill="1" applyBorder="1" applyAlignment="1">
      <alignment horizontal="center"/>
    </xf>
    <xf numFmtId="186" fontId="0" fillId="0" borderId="37" xfId="302" applyNumberFormat="1" applyFont="1" applyBorder="1" applyAlignment="1">
      <alignment horizontal="center"/>
    </xf>
    <xf numFmtId="186" fontId="0" fillId="0" borderId="22" xfId="302" applyNumberFormat="1" applyFont="1" applyBorder="1" applyAlignment="1">
      <alignment horizontal="center"/>
    </xf>
    <xf numFmtId="181" fontId="0" fillId="0" borderId="0" xfId="204" applyNumberFormat="1" applyFont="1" applyBorder="1" applyAlignment="1">
      <alignment horizontal="center"/>
    </xf>
    <xf numFmtId="181" fontId="0" fillId="0" borderId="36" xfId="207" applyNumberFormat="1" applyFont="1" applyBorder="1" applyAlignment="1">
      <alignment horizontal="center"/>
    </xf>
    <xf numFmtId="186" fontId="0" fillId="0" borderId="53" xfId="302" applyNumberFormat="1" applyFont="1" applyBorder="1" applyAlignment="1">
      <alignment horizontal="center"/>
    </xf>
    <xf numFmtId="186" fontId="0" fillId="0" borderId="52" xfId="302" applyNumberFormat="1" applyFont="1" applyBorder="1" applyAlignment="1">
      <alignment horizontal="center"/>
    </xf>
    <xf numFmtId="186" fontId="0" fillId="0" borderId="52" xfId="277" applyNumberFormat="1" applyFont="1" applyBorder="1" applyAlignment="1">
      <alignment horizontal="center"/>
      <protection/>
    </xf>
    <xf numFmtId="186" fontId="0" fillId="0" borderId="51" xfId="302" applyNumberFormat="1" applyFont="1" applyBorder="1" applyAlignment="1">
      <alignment horizontal="center"/>
    </xf>
    <xf numFmtId="186" fontId="0" fillId="0" borderId="26" xfId="302" applyNumberFormat="1" applyFont="1" applyBorder="1" applyAlignment="1">
      <alignment horizontal="center"/>
    </xf>
    <xf numFmtId="186" fontId="0" fillId="0" borderId="26" xfId="277" applyNumberFormat="1" applyFont="1" applyBorder="1" applyAlignment="1">
      <alignment horizontal="center"/>
      <protection/>
    </xf>
    <xf numFmtId="186" fontId="0" fillId="0" borderId="68" xfId="302" applyNumberFormat="1" applyFont="1" applyBorder="1" applyAlignment="1">
      <alignment horizontal="center"/>
    </xf>
    <xf numFmtId="186" fontId="0" fillId="0" borderId="69" xfId="302" applyNumberFormat="1" applyFont="1" applyBorder="1" applyAlignment="1">
      <alignment horizontal="center"/>
    </xf>
    <xf numFmtId="0" fontId="85" fillId="0" borderId="0" xfId="277" applyFont="1">
      <alignment/>
      <protection/>
    </xf>
    <xf numFmtId="186" fontId="0" fillId="0" borderId="0" xfId="302" applyNumberFormat="1" applyFont="1" applyFill="1" applyBorder="1" applyAlignment="1">
      <alignment horizontal="center"/>
    </xf>
    <xf numFmtId="186" fontId="0" fillId="0" borderId="37" xfId="277" applyNumberFormat="1" applyFont="1" applyFill="1" applyBorder="1" applyAlignment="1">
      <alignment horizontal="center"/>
      <protection/>
    </xf>
    <xf numFmtId="186" fontId="0" fillId="0" borderId="53" xfId="277" applyNumberFormat="1" applyFont="1" applyFill="1" applyBorder="1" applyAlignment="1">
      <alignment horizontal="center"/>
      <protection/>
    </xf>
    <xf numFmtId="186" fontId="0" fillId="0" borderId="53" xfId="302" applyNumberFormat="1" applyFont="1" applyFill="1" applyBorder="1" applyAlignment="1">
      <alignment horizontal="center"/>
    </xf>
    <xf numFmtId="186" fontId="0" fillId="0" borderId="52" xfId="302" applyNumberFormat="1" applyFont="1" applyFill="1" applyBorder="1" applyAlignment="1">
      <alignment horizontal="center"/>
    </xf>
    <xf numFmtId="186" fontId="0" fillId="0" borderId="51" xfId="277" applyNumberFormat="1" applyFont="1" applyFill="1" applyBorder="1" applyAlignment="1">
      <alignment horizontal="center"/>
      <protection/>
    </xf>
    <xf numFmtId="186" fontId="0" fillId="0" borderId="0" xfId="277" applyNumberFormat="1" applyFont="1">
      <alignment/>
      <protection/>
    </xf>
    <xf numFmtId="187" fontId="0" fillId="0" borderId="0" xfId="207" applyNumberFormat="1" applyFont="1" applyBorder="1" applyAlignment="1">
      <alignment horizontal="center"/>
    </xf>
    <xf numFmtId="187" fontId="0" fillId="0" borderId="36" xfId="207" applyNumberFormat="1" applyFont="1" applyBorder="1" applyAlignment="1">
      <alignment horizontal="center"/>
    </xf>
    <xf numFmtId="191" fontId="2" fillId="0" borderId="31" xfId="209" applyNumberFormat="1" applyFont="1" applyBorder="1" applyAlignment="1">
      <alignment horizontal="center"/>
    </xf>
    <xf numFmtId="191" fontId="2" fillId="0" borderId="0" xfId="209" applyNumberFormat="1" applyFont="1" applyAlignment="1">
      <alignment horizontal="center"/>
    </xf>
    <xf numFmtId="191" fontId="2" fillId="0" borderId="38" xfId="209" applyNumberFormat="1" applyFont="1" applyBorder="1" applyAlignment="1">
      <alignment horizontal="center"/>
    </xf>
    <xf numFmtId="191" fontId="2" fillId="0" borderId="39" xfId="209" applyNumberFormat="1" applyFont="1" applyBorder="1" applyAlignment="1">
      <alignment horizontal="center"/>
    </xf>
    <xf numFmtId="191" fontId="2" fillId="0" borderId="40" xfId="209" applyNumberFormat="1" applyFont="1" applyBorder="1" applyAlignment="1">
      <alignment horizontal="center"/>
    </xf>
    <xf numFmtId="191" fontId="2" fillId="0" borderId="20" xfId="209" applyNumberFormat="1" applyFont="1" applyBorder="1" applyAlignment="1">
      <alignment horizontal="center"/>
    </xf>
    <xf numFmtId="42" fontId="0" fillId="0" borderId="35" xfId="207" applyNumberFormat="1" applyFont="1" applyBorder="1" applyAlignment="1">
      <alignment horizontal="center"/>
    </xf>
    <xf numFmtId="42" fontId="0" fillId="0" borderId="0" xfId="207" applyNumberFormat="1" applyFont="1" applyBorder="1" applyAlignment="1">
      <alignment horizontal="center"/>
    </xf>
    <xf numFmtId="42" fontId="0" fillId="0" borderId="25" xfId="207" applyNumberFormat="1" applyFont="1" applyBorder="1" applyAlignment="1">
      <alignment horizontal="center"/>
    </xf>
    <xf numFmtId="196" fontId="0" fillId="0" borderId="43" xfId="207" applyNumberFormat="1" applyFont="1" applyFill="1" applyBorder="1" applyAlignment="1">
      <alignment horizontal="center"/>
    </xf>
    <xf numFmtId="196" fontId="2" fillId="0" borderId="0" xfId="207" applyNumberFormat="1" applyFont="1" applyBorder="1" applyAlignment="1">
      <alignment horizontal="center" wrapText="1"/>
    </xf>
    <xf numFmtId="196" fontId="0" fillId="0" borderId="35" xfId="207" applyNumberFormat="1" applyFont="1" applyBorder="1" applyAlignment="1">
      <alignment horizontal="center"/>
    </xf>
    <xf numFmtId="196" fontId="0" fillId="0" borderId="25" xfId="207" applyNumberFormat="1" applyFont="1" applyFill="1" applyBorder="1" applyAlignment="1">
      <alignment horizontal="center"/>
    </xf>
    <xf numFmtId="196" fontId="0" fillId="0" borderId="0" xfId="207" applyNumberFormat="1" applyFont="1" applyBorder="1" applyAlignment="1">
      <alignment/>
    </xf>
    <xf numFmtId="196" fontId="0" fillId="0" borderId="35" xfId="207" applyNumberFormat="1" applyFont="1" applyBorder="1" applyAlignment="1">
      <alignment/>
    </xf>
    <xf numFmtId="196" fontId="0" fillId="0" borderId="25" xfId="207" applyNumberFormat="1" applyFont="1" applyBorder="1" applyAlignment="1">
      <alignment/>
    </xf>
    <xf numFmtId="181" fontId="0" fillId="0" borderId="36" xfId="204" applyNumberFormat="1" applyFont="1" applyBorder="1" applyAlignment="1">
      <alignment horizontal="center"/>
    </xf>
    <xf numFmtId="186" fontId="0" fillId="0" borderId="37" xfId="277" applyNumberFormat="1" applyFont="1" applyBorder="1" applyAlignment="1">
      <alignment horizontal="center"/>
      <protection/>
    </xf>
    <xf numFmtId="186" fontId="0" fillId="0" borderId="36" xfId="300" applyNumberFormat="1" applyFont="1" applyBorder="1" applyAlignment="1">
      <alignment horizontal="center"/>
    </xf>
    <xf numFmtId="186" fontId="0" fillId="0" borderId="67" xfId="300" applyNumberFormat="1" applyFont="1" applyBorder="1" applyAlignment="1">
      <alignment horizontal="center"/>
    </xf>
    <xf numFmtId="186" fontId="0" fillId="0" borderId="24" xfId="300" applyNumberFormat="1" applyFont="1" applyBorder="1" applyAlignment="1">
      <alignment horizontal="center"/>
    </xf>
    <xf numFmtId="186" fontId="0" fillId="0" borderId="25" xfId="300" applyNumberFormat="1" applyFont="1" applyBorder="1" applyAlignment="1">
      <alignment horizontal="center"/>
    </xf>
    <xf numFmtId="186" fontId="76" fillId="0" borderId="22" xfId="302" applyNumberFormat="1" applyFont="1" applyBorder="1" applyAlignment="1">
      <alignment horizontal="center"/>
    </xf>
    <xf numFmtId="186" fontId="76" fillId="0" borderId="0" xfId="302" applyNumberFormat="1" applyFont="1" applyBorder="1" applyAlignment="1">
      <alignment horizontal="center"/>
    </xf>
    <xf numFmtId="186" fontId="76" fillId="0" borderId="0" xfId="302" applyNumberFormat="1" applyFont="1" applyFill="1" applyBorder="1" applyAlignment="1">
      <alignment horizontal="center"/>
    </xf>
    <xf numFmtId="186" fontId="76" fillId="0" borderId="20" xfId="302" applyNumberFormat="1" applyFont="1" applyBorder="1" applyAlignment="1">
      <alignment horizontal="center"/>
    </xf>
    <xf numFmtId="186" fontId="76" fillId="0" borderId="25" xfId="302" applyNumberFormat="1" applyFont="1" applyBorder="1" applyAlignment="1">
      <alignment horizontal="center"/>
    </xf>
    <xf numFmtId="186" fontId="76" fillId="0" borderId="25" xfId="302" applyNumberFormat="1" applyFont="1" applyFill="1" applyBorder="1" applyAlignment="1">
      <alignment horizontal="center"/>
    </xf>
    <xf numFmtId="186" fontId="76" fillId="0" borderId="51" xfId="302" applyNumberFormat="1" applyFont="1" applyBorder="1" applyAlignment="1">
      <alignment horizontal="center"/>
    </xf>
    <xf numFmtId="186" fontId="76" fillId="0" borderId="26" xfId="302" applyNumberFormat="1" applyFont="1" applyBorder="1" applyAlignment="1">
      <alignment horizontal="center"/>
    </xf>
    <xf numFmtId="186" fontId="76" fillId="0" borderId="26" xfId="277" applyNumberFormat="1" applyFont="1" applyFill="1" applyBorder="1" applyAlignment="1">
      <alignment horizontal="center"/>
      <protection/>
    </xf>
    <xf numFmtId="186" fontId="76" fillId="0" borderId="0" xfId="300" applyNumberFormat="1" applyFont="1" applyBorder="1" applyAlignment="1">
      <alignment horizontal="center"/>
    </xf>
    <xf numFmtId="186" fontId="76" fillId="0" borderId="24" xfId="302" applyNumberFormat="1" applyFont="1" applyBorder="1" applyAlignment="1">
      <alignment horizontal="center"/>
    </xf>
    <xf numFmtId="186" fontId="76" fillId="0" borderId="0" xfId="277" applyNumberFormat="1" applyFont="1">
      <alignment/>
      <protection/>
    </xf>
    <xf numFmtId="186" fontId="76" fillId="0" borderId="24" xfId="302" applyNumberFormat="1" applyFont="1" applyFill="1" applyBorder="1" applyAlignment="1">
      <alignment horizontal="center"/>
    </xf>
    <xf numFmtId="186" fontId="76" fillId="0" borderId="28" xfId="302" applyNumberFormat="1" applyFont="1" applyFill="1" applyBorder="1" applyAlignment="1">
      <alignment horizontal="center"/>
    </xf>
    <xf numFmtId="186" fontId="76" fillId="0" borderId="69" xfId="302" applyNumberFormat="1" applyFont="1" applyFill="1" applyBorder="1" applyAlignment="1">
      <alignment horizontal="center"/>
    </xf>
    <xf numFmtId="186" fontId="76" fillId="0" borderId="0" xfId="277" applyNumberFormat="1" applyFont="1" applyBorder="1">
      <alignment/>
      <protection/>
    </xf>
    <xf numFmtId="186" fontId="76" fillId="0" borderId="22" xfId="302" applyNumberFormat="1" applyFont="1" applyFill="1" applyBorder="1" applyAlignment="1">
      <alignment horizontal="center"/>
    </xf>
    <xf numFmtId="186" fontId="76" fillId="0" borderId="20" xfId="302" applyNumberFormat="1" applyFont="1" applyFill="1" applyBorder="1" applyAlignment="1">
      <alignment horizontal="center"/>
    </xf>
    <xf numFmtId="186" fontId="76" fillId="0" borderId="51" xfId="302" applyNumberFormat="1" applyFont="1" applyFill="1" applyBorder="1" applyAlignment="1">
      <alignment horizontal="center"/>
    </xf>
    <xf numFmtId="186" fontId="76" fillId="0" borderId="26" xfId="302" applyNumberFormat="1" applyFont="1" applyFill="1" applyBorder="1" applyAlignment="1">
      <alignment horizontal="center"/>
    </xf>
    <xf numFmtId="181" fontId="76" fillId="0" borderId="0" xfId="204" applyNumberFormat="1" applyFont="1" applyFill="1" applyBorder="1" applyAlignment="1">
      <alignment horizontal="center"/>
    </xf>
    <xf numFmtId="181" fontId="76" fillId="0" borderId="25" xfId="204" applyNumberFormat="1" applyFont="1" applyFill="1" applyBorder="1" applyAlignment="1">
      <alignment horizontal="center"/>
    </xf>
    <xf numFmtId="181" fontId="76" fillId="0" borderId="26" xfId="204" applyNumberFormat="1" applyFont="1" applyFill="1" applyBorder="1" applyAlignment="1">
      <alignment horizontal="center"/>
    </xf>
    <xf numFmtId="181" fontId="76" fillId="0" borderId="0" xfId="204" applyNumberFormat="1" applyFont="1" applyBorder="1" applyAlignment="1">
      <alignment horizontal="center"/>
    </xf>
    <xf numFmtId="181" fontId="76" fillId="0" borderId="25" xfId="204" applyNumberFormat="1" applyFont="1" applyBorder="1" applyAlignment="1">
      <alignment horizontal="center"/>
    </xf>
    <xf numFmtId="181" fontId="76" fillId="0" borderId="26" xfId="204" applyNumberFormat="1" applyFont="1" applyBorder="1" applyAlignment="1">
      <alignment horizontal="center"/>
    </xf>
    <xf numFmtId="179" fontId="76" fillId="0" borderId="0" xfId="204" applyNumberFormat="1" applyFont="1" applyFill="1" applyBorder="1" applyAlignment="1">
      <alignment horizontal="center"/>
    </xf>
    <xf numFmtId="179" fontId="76" fillId="0" borderId="25" xfId="204" applyNumberFormat="1" applyFont="1" applyFill="1" applyBorder="1" applyAlignment="1">
      <alignment horizontal="center"/>
    </xf>
    <xf numFmtId="179" fontId="76" fillId="0" borderId="26" xfId="204" applyNumberFormat="1" applyFont="1" applyFill="1" applyBorder="1" applyAlignment="1">
      <alignment horizontal="center"/>
    </xf>
    <xf numFmtId="179" fontId="76" fillId="0" borderId="0" xfId="204" applyNumberFormat="1" applyFont="1" applyBorder="1" applyAlignment="1">
      <alignment horizontal="center"/>
    </xf>
    <xf numFmtId="179" fontId="76" fillId="0" borderId="25" xfId="204" applyNumberFormat="1" applyFont="1" applyBorder="1" applyAlignment="1">
      <alignment horizontal="center"/>
    </xf>
    <xf numFmtId="179" fontId="76" fillId="0" borderId="26" xfId="204" applyNumberFormat="1" applyFont="1" applyBorder="1" applyAlignment="1">
      <alignment horizontal="center"/>
    </xf>
    <xf numFmtId="186" fontId="76" fillId="0" borderId="0" xfId="277" applyNumberFormat="1" applyFont="1" applyBorder="1" applyAlignment="1">
      <alignment horizontal="center"/>
      <protection/>
    </xf>
    <xf numFmtId="186" fontId="0" fillId="0" borderId="19" xfId="300" applyNumberFormat="1" applyFont="1" applyBorder="1" applyAlignment="1">
      <alignment horizontal="center" vertical="center" wrapText="1"/>
    </xf>
    <xf numFmtId="186" fontId="0" fillId="0" borderId="0" xfId="300" applyNumberFormat="1" applyFont="1" applyBorder="1" applyAlignment="1">
      <alignment horizontal="center" vertical="center" wrapText="1"/>
    </xf>
    <xf numFmtId="186" fontId="0" fillId="0" borderId="39" xfId="300" applyNumberFormat="1" applyFont="1" applyBorder="1" applyAlignment="1">
      <alignment horizontal="center" vertical="center" wrapText="1"/>
    </xf>
    <xf numFmtId="186" fontId="0" fillId="0" borderId="22" xfId="300" applyNumberFormat="1" applyFont="1" applyBorder="1" applyAlignment="1">
      <alignment horizontal="center" vertical="center" wrapText="1"/>
    </xf>
    <xf numFmtId="186" fontId="0" fillId="0" borderId="51" xfId="300" applyNumberFormat="1" applyFont="1" applyBorder="1" applyAlignment="1">
      <alignment horizontal="center" vertical="center" wrapText="1"/>
    </xf>
    <xf numFmtId="186" fontId="0" fillId="0" borderId="26" xfId="300" applyNumberFormat="1" applyFont="1" applyBorder="1" applyAlignment="1">
      <alignment horizontal="center" vertical="center" wrapText="1"/>
    </xf>
    <xf numFmtId="186" fontId="0" fillId="0" borderId="70" xfId="300" applyNumberFormat="1" applyFont="1" applyBorder="1" applyAlignment="1">
      <alignment horizontal="center" vertical="center" wrapText="1"/>
    </xf>
    <xf numFmtId="186" fontId="2" fillId="0" borderId="25" xfId="300" applyNumberFormat="1" applyFont="1" applyBorder="1" applyAlignment="1">
      <alignment horizontal="center" vertical="center" wrapText="1"/>
    </xf>
    <xf numFmtId="186" fontId="2" fillId="0" borderId="40" xfId="300" applyNumberFormat="1" applyFont="1" applyBorder="1" applyAlignment="1">
      <alignment horizontal="center" vertical="center" wrapText="1"/>
    </xf>
    <xf numFmtId="186" fontId="0" fillId="0" borderId="0" xfId="301" applyNumberFormat="1" applyFont="1" applyFill="1" applyBorder="1" applyAlignment="1">
      <alignment horizontal="center" vertical="center"/>
    </xf>
    <xf numFmtId="186" fontId="0" fillId="0" borderId="39" xfId="301" applyNumberFormat="1" applyFont="1" applyFill="1" applyBorder="1" applyAlignment="1">
      <alignment horizontal="center" vertical="center"/>
    </xf>
    <xf numFmtId="186" fontId="0" fillId="0" borderId="70" xfId="301" applyNumberFormat="1" applyFont="1" applyFill="1" applyBorder="1" applyAlignment="1">
      <alignment horizontal="center" vertical="center"/>
    </xf>
    <xf numFmtId="186" fontId="2" fillId="0" borderId="30" xfId="300" applyNumberFormat="1" applyFont="1" applyBorder="1" applyAlignment="1">
      <alignment horizontal="center" vertical="center"/>
    </xf>
    <xf numFmtId="186" fontId="0" fillId="0" borderId="22" xfId="301" applyNumberFormat="1" applyFont="1" applyFill="1" applyBorder="1" applyAlignment="1">
      <alignment horizontal="center"/>
    </xf>
    <xf numFmtId="186" fontId="0" fillId="0" borderId="0" xfId="301" applyNumberFormat="1" applyFont="1" applyFill="1" applyBorder="1" applyAlignment="1">
      <alignment horizontal="center"/>
    </xf>
    <xf numFmtId="186" fontId="76" fillId="0" borderId="0" xfId="301" applyNumberFormat="1" applyFont="1" applyFill="1" applyBorder="1" applyAlignment="1">
      <alignment horizontal="center"/>
    </xf>
    <xf numFmtId="186" fontId="76" fillId="0" borderId="0" xfId="300" applyNumberFormat="1" applyFont="1" applyFill="1" applyBorder="1" applyAlignment="1">
      <alignment horizontal="center"/>
    </xf>
    <xf numFmtId="186" fontId="0" fillId="0" borderId="0" xfId="300" applyNumberFormat="1" applyFont="1" applyFill="1" applyBorder="1" applyAlignment="1">
      <alignment horizontal="center"/>
    </xf>
    <xf numFmtId="186" fontId="0" fillId="0" borderId="38" xfId="301" applyNumberFormat="1" applyFont="1" applyFill="1" applyBorder="1" applyAlignment="1">
      <alignment horizontal="center"/>
    </xf>
    <xf numFmtId="186" fontId="0" fillId="0" borderId="39" xfId="301" applyNumberFormat="1" applyFont="1" applyFill="1" applyBorder="1" applyAlignment="1">
      <alignment horizontal="center"/>
    </xf>
    <xf numFmtId="186" fontId="0" fillId="0" borderId="71" xfId="276" applyNumberFormat="1" applyFont="1" applyFill="1" applyBorder="1" applyAlignment="1">
      <alignment horizontal="center"/>
      <protection/>
    </xf>
    <xf numFmtId="186" fontId="0" fillId="0" borderId="30" xfId="276" applyNumberFormat="1" applyFont="1" applyFill="1" applyBorder="1" applyAlignment="1">
      <alignment horizontal="center"/>
      <protection/>
    </xf>
    <xf numFmtId="186" fontId="76" fillId="0" borderId="30" xfId="276" applyNumberFormat="1" applyFont="1" applyFill="1" applyBorder="1" applyAlignment="1">
      <alignment horizontal="center"/>
      <protection/>
    </xf>
    <xf numFmtId="186" fontId="76" fillId="0" borderId="30" xfId="300" applyNumberFormat="1" applyFont="1" applyFill="1" applyBorder="1" applyAlignment="1">
      <alignment horizontal="center"/>
    </xf>
    <xf numFmtId="186" fontId="0" fillId="0" borderId="30" xfId="300" applyNumberFormat="1" applyFont="1" applyFill="1" applyBorder="1" applyAlignment="1">
      <alignment horizontal="center"/>
    </xf>
    <xf numFmtId="186" fontId="0" fillId="0" borderId="72" xfId="276" applyNumberFormat="1" applyFont="1" applyFill="1" applyBorder="1" applyAlignment="1">
      <alignment horizontal="center"/>
      <protection/>
    </xf>
    <xf numFmtId="186" fontId="0" fillId="0" borderId="71" xfId="300" applyNumberFormat="1" applyFont="1" applyBorder="1" applyAlignment="1">
      <alignment horizontal="center"/>
    </xf>
    <xf numFmtId="186" fontId="0" fillId="0" borderId="30" xfId="300" applyNumberFormat="1" applyFont="1" applyBorder="1" applyAlignment="1">
      <alignment horizontal="center"/>
    </xf>
    <xf numFmtId="186" fontId="76" fillId="0" borderId="30" xfId="300" applyNumberFormat="1" applyFont="1" applyBorder="1" applyAlignment="1">
      <alignment horizontal="center"/>
    </xf>
    <xf numFmtId="186" fontId="0" fillId="0" borderId="72" xfId="300" applyNumberFormat="1" applyFont="1" applyBorder="1" applyAlignment="1">
      <alignment horizontal="center"/>
    </xf>
    <xf numFmtId="181" fontId="0" fillId="0" borderId="19" xfId="204" applyNumberFormat="1" applyFont="1" applyFill="1" applyBorder="1" applyAlignment="1">
      <alignment horizontal="center" vertical="center"/>
    </xf>
    <xf numFmtId="181" fontId="0" fillId="0" borderId="35" xfId="204" applyNumberFormat="1" applyFont="1" applyFill="1" applyBorder="1" applyAlignment="1">
      <alignment horizontal="center" vertical="center"/>
    </xf>
    <xf numFmtId="181" fontId="76" fillId="0" borderId="35" xfId="204" applyNumberFormat="1" applyFont="1" applyFill="1" applyBorder="1" applyAlignment="1">
      <alignment horizontal="center" vertical="center"/>
    </xf>
    <xf numFmtId="181" fontId="0" fillId="0" borderId="38" xfId="204" applyNumberFormat="1" applyFont="1" applyFill="1" applyBorder="1" applyAlignment="1">
      <alignment horizontal="center" vertical="center"/>
    </xf>
    <xf numFmtId="181" fontId="0" fillId="0" borderId="22" xfId="204" applyNumberFormat="1" applyFont="1" applyFill="1" applyBorder="1" applyAlignment="1">
      <alignment horizontal="center" vertical="center"/>
    </xf>
    <xf numFmtId="181" fontId="0" fillId="0" borderId="0" xfId="204" applyNumberFormat="1" applyFont="1" applyFill="1" applyBorder="1" applyAlignment="1">
      <alignment horizontal="center" vertical="center"/>
    </xf>
    <xf numFmtId="181" fontId="76" fillId="0" borderId="0" xfId="204" applyNumberFormat="1" applyFont="1" applyFill="1" applyBorder="1" applyAlignment="1">
      <alignment horizontal="center" vertical="center"/>
    </xf>
    <xf numFmtId="181" fontId="0" fillId="0" borderId="39" xfId="204" applyNumberFormat="1" applyFont="1" applyFill="1" applyBorder="1" applyAlignment="1">
      <alignment horizontal="center" vertical="center"/>
    </xf>
    <xf numFmtId="181" fontId="0" fillId="0" borderId="22" xfId="301" applyNumberFormat="1" applyFont="1" applyFill="1" applyBorder="1" applyAlignment="1">
      <alignment horizontal="center"/>
    </xf>
    <xf numFmtId="181" fontId="0" fillId="0" borderId="0" xfId="301" applyNumberFormat="1" applyFont="1" applyFill="1" applyBorder="1" applyAlignment="1">
      <alignment horizontal="center"/>
    </xf>
    <xf numFmtId="181" fontId="76" fillId="0" borderId="0" xfId="301" applyNumberFormat="1" applyFont="1" applyFill="1" applyBorder="1" applyAlignment="1">
      <alignment horizontal="center"/>
    </xf>
    <xf numFmtId="181" fontId="76" fillId="0" borderId="0" xfId="300" applyNumberFormat="1" applyFont="1" applyFill="1" applyBorder="1" applyAlignment="1">
      <alignment horizontal="center"/>
    </xf>
    <xf numFmtId="181" fontId="0" fillId="0" borderId="0" xfId="300" applyNumberFormat="1" applyFont="1" applyFill="1" applyBorder="1" applyAlignment="1">
      <alignment horizontal="center"/>
    </xf>
    <xf numFmtId="181" fontId="0" fillId="0" borderId="39" xfId="301" applyNumberFormat="1" applyFont="1" applyFill="1" applyBorder="1" applyAlignment="1">
      <alignment horizontal="center"/>
    </xf>
    <xf numFmtId="181" fontId="0" fillId="0" borderId="51" xfId="204" applyNumberFormat="1" applyFont="1" applyFill="1" applyBorder="1" applyAlignment="1">
      <alignment horizontal="center" vertical="center"/>
    </xf>
    <xf numFmtId="181" fontId="0" fillId="0" borderId="26" xfId="204" applyNumberFormat="1" applyFont="1" applyFill="1" applyBorder="1" applyAlignment="1">
      <alignment horizontal="center" vertical="center"/>
    </xf>
    <xf numFmtId="181" fontId="76" fillId="0" borderId="26" xfId="204" applyNumberFormat="1" applyFont="1" applyFill="1" applyBorder="1" applyAlignment="1">
      <alignment horizontal="center" vertical="center"/>
    </xf>
    <xf numFmtId="181" fontId="0" fillId="0" borderId="70" xfId="204" applyNumberFormat="1" applyFont="1" applyFill="1" applyBorder="1" applyAlignment="1">
      <alignment horizontal="center" vertical="center"/>
    </xf>
    <xf numFmtId="181" fontId="0" fillId="0" borderId="20" xfId="204" applyNumberFormat="1" applyFont="1" applyFill="1" applyBorder="1" applyAlignment="1">
      <alignment horizontal="center" vertical="center"/>
    </xf>
    <xf numFmtId="181" fontId="0" fillId="0" borderId="25" xfId="204" applyNumberFormat="1" applyFont="1" applyFill="1" applyBorder="1" applyAlignment="1">
      <alignment horizontal="center" vertical="center"/>
    </xf>
    <xf numFmtId="181" fontId="76" fillId="0" borderId="25" xfId="204" applyNumberFormat="1" applyFont="1" applyFill="1" applyBorder="1" applyAlignment="1">
      <alignment horizontal="center" vertical="center"/>
    </xf>
    <xf numFmtId="181" fontId="0" fillId="0" borderId="40" xfId="204" applyNumberFormat="1" applyFont="1" applyFill="1" applyBorder="1" applyAlignment="1">
      <alignment horizontal="center" vertical="center"/>
    </xf>
    <xf numFmtId="181" fontId="0" fillId="0" borderId="19" xfId="207" applyNumberFormat="1" applyFont="1" applyBorder="1" applyAlignment="1">
      <alignment horizontal="center" vertical="center" wrapText="1"/>
    </xf>
    <xf numFmtId="181" fontId="0" fillId="0" borderId="35" xfId="207" applyNumberFormat="1" applyFont="1" applyBorder="1" applyAlignment="1">
      <alignment horizontal="center" vertical="center" wrapText="1"/>
    </xf>
    <xf numFmtId="181" fontId="76" fillId="0" borderId="35" xfId="207" applyNumberFormat="1" applyFont="1" applyBorder="1" applyAlignment="1">
      <alignment horizontal="center" vertical="center" wrapText="1"/>
    </xf>
    <xf numFmtId="181" fontId="0" fillId="0" borderId="38" xfId="207" applyNumberFormat="1" applyFont="1" applyBorder="1" applyAlignment="1">
      <alignment horizontal="center" vertical="center" wrapText="1"/>
    </xf>
    <xf numFmtId="181" fontId="0" fillId="0" borderId="22" xfId="207" applyNumberFormat="1" applyFont="1" applyBorder="1" applyAlignment="1">
      <alignment horizontal="center" vertical="center" wrapText="1"/>
    </xf>
    <xf numFmtId="181" fontId="0" fillId="0" borderId="0" xfId="207" applyNumberFormat="1" applyFont="1" applyBorder="1" applyAlignment="1">
      <alignment horizontal="center" vertical="center" wrapText="1"/>
    </xf>
    <xf numFmtId="181" fontId="76" fillId="0" borderId="0" xfId="207" applyNumberFormat="1" applyFont="1" applyBorder="1" applyAlignment="1">
      <alignment horizontal="center" vertical="center" wrapText="1"/>
    </xf>
    <xf numFmtId="181" fontId="0" fillId="0" borderId="39" xfId="207" applyNumberFormat="1" applyFont="1" applyBorder="1" applyAlignment="1">
      <alignment horizontal="center" vertical="center" wrapText="1"/>
    </xf>
    <xf numFmtId="181" fontId="0" fillId="0" borderId="51" xfId="207" applyNumberFormat="1" applyFont="1" applyBorder="1" applyAlignment="1">
      <alignment horizontal="center" vertical="center" wrapText="1"/>
    </xf>
    <xf numFmtId="181" fontId="0" fillId="0" borderId="26" xfId="207" applyNumberFormat="1" applyFont="1" applyBorder="1" applyAlignment="1">
      <alignment horizontal="center" vertical="center" wrapText="1"/>
    </xf>
    <xf numFmtId="181" fontId="76" fillId="0" borderId="26" xfId="207" applyNumberFormat="1" applyFont="1" applyBorder="1" applyAlignment="1">
      <alignment horizontal="center" vertical="center" wrapText="1"/>
    </xf>
    <xf numFmtId="181" fontId="0" fillId="0" borderId="70" xfId="207" applyNumberFormat="1" applyFont="1" applyBorder="1" applyAlignment="1">
      <alignment horizontal="center" vertical="center" wrapText="1"/>
    </xf>
    <xf numFmtId="181" fontId="0" fillId="0" borderId="20" xfId="207" applyNumberFormat="1" applyFont="1" applyBorder="1" applyAlignment="1">
      <alignment horizontal="center" vertical="center" wrapText="1"/>
    </xf>
    <xf numFmtId="181" fontId="0" fillId="0" borderId="25" xfId="207" applyNumberFormat="1" applyFont="1" applyBorder="1" applyAlignment="1">
      <alignment horizontal="center" vertical="center" wrapText="1"/>
    </xf>
    <xf numFmtId="181" fontId="76" fillId="0" borderId="25" xfId="207" applyNumberFormat="1" applyFont="1" applyBorder="1" applyAlignment="1">
      <alignment horizontal="center" vertical="center" wrapText="1"/>
    </xf>
    <xf numFmtId="181" fontId="0" fillId="0" borderId="40" xfId="207" applyNumberFormat="1" applyFont="1" applyBorder="1" applyAlignment="1">
      <alignment horizontal="center" vertical="center" wrapText="1"/>
    </xf>
    <xf numFmtId="42" fontId="0" fillId="0" borderId="19" xfId="207" applyNumberFormat="1" applyFont="1" applyBorder="1" applyAlignment="1">
      <alignment horizontal="center" vertical="center" wrapText="1"/>
    </xf>
    <xf numFmtId="42" fontId="0" fillId="0" borderId="35" xfId="204" applyNumberFormat="1" applyFont="1" applyFill="1" applyBorder="1" applyAlignment="1">
      <alignment horizontal="center" vertical="center"/>
    </xf>
    <xf numFmtId="42" fontId="76" fillId="0" borderId="35" xfId="204" applyNumberFormat="1" applyFont="1" applyFill="1" applyBorder="1" applyAlignment="1">
      <alignment horizontal="center" vertical="center"/>
    </xf>
    <xf numFmtId="42" fontId="0" fillId="0" borderId="38" xfId="204" applyNumberFormat="1" applyFont="1" applyFill="1" applyBorder="1" applyAlignment="1">
      <alignment horizontal="center" vertical="center"/>
    </xf>
    <xf numFmtId="42" fontId="0" fillId="0" borderId="22" xfId="204" applyNumberFormat="1" applyFont="1" applyFill="1" applyBorder="1" applyAlignment="1">
      <alignment horizontal="center" vertical="center"/>
    </xf>
    <xf numFmtId="42" fontId="0" fillId="0" borderId="0" xfId="204" applyNumberFormat="1" applyFont="1" applyFill="1" applyBorder="1" applyAlignment="1">
      <alignment horizontal="center" vertical="center"/>
    </xf>
    <xf numFmtId="42" fontId="76" fillId="0" borderId="0" xfId="204" applyNumberFormat="1" applyFont="1" applyFill="1" applyBorder="1" applyAlignment="1">
      <alignment horizontal="center" vertical="center"/>
    </xf>
    <xf numFmtId="42" fontId="0" fillId="0" borderId="39" xfId="204" applyNumberFormat="1" applyFont="1" applyFill="1" applyBorder="1" applyAlignment="1">
      <alignment horizontal="center" vertical="center"/>
    </xf>
    <xf numFmtId="42" fontId="0" fillId="0" borderId="22" xfId="301" applyNumberFormat="1" applyFont="1" applyFill="1" applyBorder="1" applyAlignment="1">
      <alignment horizontal="center"/>
    </xf>
    <xf numFmtId="42" fontId="0" fillId="0" borderId="0" xfId="301" applyNumberFormat="1" applyFont="1" applyFill="1" applyBorder="1" applyAlignment="1">
      <alignment horizontal="center"/>
    </xf>
    <xf numFmtId="42" fontId="76" fillId="0" borderId="0" xfId="301" applyNumberFormat="1" applyFont="1" applyFill="1" applyBorder="1" applyAlignment="1">
      <alignment horizontal="center"/>
    </xf>
    <xf numFmtId="42" fontId="76" fillId="0" borderId="0" xfId="300" applyNumberFormat="1" applyFont="1" applyFill="1" applyBorder="1" applyAlignment="1">
      <alignment horizontal="center"/>
    </xf>
    <xf numFmtId="42" fontId="0" fillId="0" borderId="0" xfId="300" applyNumberFormat="1" applyFont="1" applyFill="1" applyBorder="1" applyAlignment="1">
      <alignment horizontal="center"/>
    </xf>
    <xf numFmtId="42" fontId="0" fillId="0" borderId="39" xfId="301" applyNumberFormat="1" applyFont="1" applyFill="1" applyBorder="1" applyAlignment="1">
      <alignment horizontal="center"/>
    </xf>
    <xf numFmtId="42" fontId="0" fillId="0" borderId="51" xfId="204" applyNumberFormat="1" applyFont="1" applyFill="1" applyBorder="1" applyAlignment="1">
      <alignment horizontal="center" vertical="center"/>
    </xf>
    <xf numFmtId="42" fontId="0" fillId="0" borderId="26" xfId="204" applyNumberFormat="1" applyFont="1" applyFill="1" applyBorder="1" applyAlignment="1">
      <alignment horizontal="center" vertical="center"/>
    </xf>
    <xf numFmtId="42" fontId="76" fillId="0" borderId="26" xfId="204" applyNumberFormat="1" applyFont="1" applyFill="1" applyBorder="1" applyAlignment="1">
      <alignment horizontal="center" vertical="center"/>
    </xf>
    <xf numFmtId="42" fontId="0" fillId="0" borderId="70" xfId="204" applyNumberFormat="1" applyFont="1" applyFill="1" applyBorder="1" applyAlignment="1">
      <alignment horizontal="center" vertical="center"/>
    </xf>
    <xf numFmtId="42" fontId="0" fillId="0" borderId="20" xfId="207" applyNumberFormat="1" applyFont="1" applyBorder="1" applyAlignment="1">
      <alignment horizontal="center" vertical="center" wrapText="1"/>
    </xf>
    <xf numFmtId="42" fontId="0" fillId="0" borderId="25" xfId="207" applyNumberFormat="1" applyFont="1" applyBorder="1" applyAlignment="1">
      <alignment horizontal="center" vertical="center" wrapText="1"/>
    </xf>
    <xf numFmtId="42" fontId="76" fillId="0" borderId="25" xfId="207" applyNumberFormat="1" applyFont="1" applyBorder="1" applyAlignment="1">
      <alignment horizontal="center" vertical="center" wrapText="1"/>
    </xf>
    <xf numFmtId="42" fontId="0" fillId="0" borderId="40" xfId="207" applyNumberFormat="1" applyFont="1" applyBorder="1" applyAlignment="1">
      <alignment horizontal="center" vertical="center" wrapText="1"/>
    </xf>
    <xf numFmtId="42" fontId="0" fillId="0" borderId="35" xfId="207" applyNumberFormat="1" applyFont="1" applyBorder="1" applyAlignment="1">
      <alignment horizontal="center" vertical="center" wrapText="1"/>
    </xf>
    <xf numFmtId="42" fontId="76" fillId="0" borderId="35" xfId="207" applyNumberFormat="1" applyFont="1" applyBorder="1" applyAlignment="1">
      <alignment horizontal="center" vertical="center" wrapText="1"/>
    </xf>
    <xf numFmtId="42" fontId="0" fillId="0" borderId="38" xfId="207" applyNumberFormat="1" applyFont="1" applyBorder="1" applyAlignment="1">
      <alignment horizontal="center" vertical="center" wrapText="1"/>
    </xf>
    <xf numFmtId="42" fontId="0" fillId="0" borderId="22" xfId="207" applyNumberFormat="1" applyFont="1" applyBorder="1" applyAlignment="1">
      <alignment horizontal="center" vertical="center" wrapText="1"/>
    </xf>
    <xf numFmtId="42" fontId="0" fillId="0" borderId="0" xfId="207" applyNumberFormat="1" applyFont="1" applyBorder="1" applyAlignment="1">
      <alignment horizontal="center" vertical="center" wrapText="1"/>
    </xf>
    <xf numFmtId="42" fontId="76" fillId="0" borderId="0" xfId="207" applyNumberFormat="1" applyFont="1" applyBorder="1" applyAlignment="1">
      <alignment horizontal="center" vertical="center" wrapText="1"/>
    </xf>
    <xf numFmtId="42" fontId="0" fillId="0" borderId="39" xfId="207" applyNumberFormat="1" applyFont="1" applyBorder="1" applyAlignment="1">
      <alignment horizontal="center" vertical="center" wrapText="1"/>
    </xf>
    <xf numFmtId="42" fontId="0" fillId="0" borderId="51" xfId="207" applyNumberFormat="1" applyFont="1" applyBorder="1" applyAlignment="1">
      <alignment horizontal="center" vertical="center" wrapText="1"/>
    </xf>
    <xf numFmtId="42" fontId="0" fillId="0" borderId="26" xfId="207" applyNumberFormat="1" applyFont="1" applyBorder="1" applyAlignment="1">
      <alignment horizontal="center" vertical="center" wrapText="1"/>
    </xf>
    <xf numFmtId="42" fontId="76" fillId="0" borderId="26" xfId="207" applyNumberFormat="1" applyFont="1" applyBorder="1" applyAlignment="1">
      <alignment horizontal="center" vertical="center" wrapText="1"/>
    </xf>
    <xf numFmtId="42" fontId="0" fillId="0" borderId="70" xfId="207" applyNumberFormat="1" applyFont="1" applyBorder="1" applyAlignment="1">
      <alignment horizontal="center" vertical="center" wrapText="1"/>
    </xf>
    <xf numFmtId="186" fontId="0" fillId="0" borderId="22" xfId="0" applyNumberFormat="1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186" fontId="0" fillId="0" borderId="24" xfId="0" applyNumberFormat="1" applyFill="1" applyBorder="1" applyAlignment="1">
      <alignment horizontal="center"/>
    </xf>
    <xf numFmtId="186" fontId="0" fillId="0" borderId="19" xfId="0" applyNumberFormat="1" applyFill="1" applyBorder="1" applyAlignment="1">
      <alignment horizontal="center"/>
    </xf>
    <xf numFmtId="186" fontId="0" fillId="0" borderId="35" xfId="0" applyNumberFormat="1" applyFill="1" applyBorder="1" applyAlignment="1">
      <alignment horizontal="center"/>
    </xf>
    <xf numFmtId="186" fontId="0" fillId="0" borderId="29" xfId="0" applyNumberFormat="1" applyFill="1" applyBorder="1" applyAlignment="1">
      <alignment horizontal="center"/>
    </xf>
    <xf numFmtId="186" fontId="0" fillId="0" borderId="71" xfId="0" applyNumberFormat="1" applyFill="1" applyBorder="1" applyAlignment="1">
      <alignment horizontal="center"/>
    </xf>
    <xf numFmtId="186" fontId="0" fillId="0" borderId="30" xfId="0" applyNumberFormat="1" applyFill="1" applyBorder="1" applyAlignment="1">
      <alignment horizontal="center"/>
    </xf>
    <xf numFmtId="186" fontId="0" fillId="0" borderId="27" xfId="0" applyNumberFormat="1" applyFill="1" applyBorder="1" applyAlignment="1">
      <alignment horizontal="center"/>
    </xf>
    <xf numFmtId="179" fontId="0" fillId="0" borderId="22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center"/>
    </xf>
    <xf numFmtId="179" fontId="0" fillId="0" borderId="35" xfId="0" applyNumberFormat="1" applyFill="1" applyBorder="1" applyAlignment="1">
      <alignment horizontal="center"/>
    </xf>
    <xf numFmtId="179" fontId="0" fillId="0" borderId="29" xfId="0" applyNumberFormat="1" applyFill="1" applyBorder="1" applyAlignment="1">
      <alignment horizontal="center"/>
    </xf>
    <xf numFmtId="179" fontId="0" fillId="0" borderId="71" xfId="0" applyNumberFormat="1" applyFill="1" applyBorder="1" applyAlignment="1">
      <alignment horizontal="center"/>
    </xf>
    <xf numFmtId="179" fontId="0" fillId="0" borderId="30" xfId="0" applyNumberFormat="1" applyFill="1" applyBorder="1" applyAlignment="1">
      <alignment horizontal="center"/>
    </xf>
    <xf numFmtId="179" fontId="0" fillId="0" borderId="27" xfId="0" applyNumberFormat="1" applyFill="1" applyBorder="1" applyAlignment="1">
      <alignment horizontal="center"/>
    </xf>
    <xf numFmtId="181" fontId="0" fillId="0" borderId="43" xfId="278" applyNumberFormat="1" applyFont="1" applyFill="1" applyBorder="1" applyAlignment="1">
      <alignment horizontal="center"/>
      <protection/>
    </xf>
    <xf numFmtId="181" fontId="2" fillId="0" borderId="0" xfId="278" applyNumberFormat="1" applyFont="1" applyBorder="1" applyAlignment="1">
      <alignment horizontal="center" wrapText="1"/>
      <protection/>
    </xf>
    <xf numFmtId="181" fontId="76" fillId="0" borderId="35" xfId="278" applyNumberFormat="1" applyFont="1" applyBorder="1" applyAlignment="1">
      <alignment horizontal="center"/>
      <protection/>
    </xf>
    <xf numFmtId="181" fontId="76" fillId="0" borderId="25" xfId="278" applyNumberFormat="1" applyFont="1" applyFill="1" applyBorder="1" applyAlignment="1">
      <alignment horizontal="center"/>
      <protection/>
    </xf>
    <xf numFmtId="181" fontId="0" fillId="0" borderId="0" xfId="278" applyNumberFormat="1" applyFont="1" applyBorder="1" applyAlignment="1">
      <alignment horizontal="center"/>
      <protection/>
    </xf>
    <xf numFmtId="181" fontId="0" fillId="0" borderId="35" xfId="278" applyNumberFormat="1" applyFont="1" applyBorder="1" applyAlignment="1">
      <alignment horizontal="center"/>
      <protection/>
    </xf>
    <xf numFmtId="181" fontId="0" fillId="0" borderId="25" xfId="278" applyNumberFormat="1" applyFont="1" applyBorder="1" applyAlignment="1">
      <alignment horizontal="center"/>
      <protection/>
    </xf>
    <xf numFmtId="181" fontId="0" fillId="0" borderId="25" xfId="300" applyNumberFormat="1" applyFont="1" applyBorder="1" applyAlignment="1">
      <alignment horizontal="center"/>
    </xf>
    <xf numFmtId="181" fontId="0" fillId="0" borderId="0" xfId="278" applyNumberFormat="1" applyFont="1" applyBorder="1">
      <alignment/>
      <protection/>
    </xf>
    <xf numFmtId="181" fontId="0" fillId="0" borderId="35" xfId="278" applyNumberFormat="1" applyFont="1" applyFill="1" applyBorder="1" applyAlignment="1">
      <alignment horizontal="center"/>
      <protection/>
    </xf>
    <xf numFmtId="181" fontId="0" fillId="0" borderId="0" xfId="278" applyNumberFormat="1" applyFont="1" applyFill="1" applyBorder="1" applyAlignment="1">
      <alignment horizontal="center"/>
      <protection/>
    </xf>
    <xf numFmtId="181" fontId="0" fillId="0" borderId="0" xfId="278" applyNumberFormat="1" applyFont="1" applyFill="1" applyBorder="1">
      <alignment/>
      <protection/>
    </xf>
    <xf numFmtId="186" fontId="0" fillId="0" borderId="43" xfId="278" applyNumberFormat="1" applyFont="1" applyFill="1" applyBorder="1" applyAlignment="1">
      <alignment horizontal="center"/>
      <protection/>
    </xf>
    <xf numFmtId="186" fontId="2" fillId="0" borderId="0" xfId="278" applyNumberFormat="1" applyFont="1" applyBorder="1" applyAlignment="1">
      <alignment horizontal="center" wrapText="1"/>
      <protection/>
    </xf>
    <xf numFmtId="186" fontId="76" fillId="0" borderId="35" xfId="278" applyNumberFormat="1" applyFont="1" applyBorder="1" applyAlignment="1">
      <alignment horizontal="center"/>
      <protection/>
    </xf>
    <xf numFmtId="186" fontId="76" fillId="0" borderId="25" xfId="278" applyNumberFormat="1" applyFont="1" applyFill="1" applyBorder="1" applyAlignment="1">
      <alignment horizontal="center"/>
      <protection/>
    </xf>
    <xf numFmtId="186" fontId="0" fillId="0" borderId="0" xfId="278" applyNumberFormat="1" applyFont="1" applyBorder="1" applyAlignment="1">
      <alignment horizontal="center"/>
      <protection/>
    </xf>
    <xf numFmtId="186" fontId="0" fillId="0" borderId="35" xfId="278" applyNumberFormat="1" applyFont="1" applyFill="1" applyBorder="1" applyAlignment="1">
      <alignment horizontal="center"/>
      <protection/>
    </xf>
    <xf numFmtId="186" fontId="0" fillId="0" borderId="35" xfId="278" applyNumberFormat="1" applyFont="1" applyBorder="1" applyAlignment="1">
      <alignment horizontal="center"/>
      <protection/>
    </xf>
    <xf numFmtId="186" fontId="0" fillId="0" borderId="25" xfId="278" applyNumberFormat="1" applyFont="1" applyBorder="1" applyAlignment="1">
      <alignment horizontal="center"/>
      <protection/>
    </xf>
    <xf numFmtId="186" fontId="0" fillId="0" borderId="0" xfId="278" applyNumberFormat="1" applyFont="1" applyBorder="1">
      <alignment/>
      <protection/>
    </xf>
    <xf numFmtId="186" fontId="0" fillId="0" borderId="0" xfId="278" applyNumberFormat="1" applyFont="1" applyFill="1" applyBorder="1" applyAlignment="1">
      <alignment horizontal="center"/>
      <protection/>
    </xf>
    <xf numFmtId="186" fontId="0" fillId="0" borderId="0" xfId="278" applyNumberFormat="1" applyFont="1" applyFill="1" applyBorder="1">
      <alignment/>
      <protection/>
    </xf>
    <xf numFmtId="186" fontId="76" fillId="0" borderId="35" xfId="278" applyNumberFormat="1" applyFont="1" applyFill="1" applyBorder="1" applyAlignment="1">
      <alignment horizontal="center"/>
      <protection/>
    </xf>
    <xf numFmtId="186" fontId="76" fillId="0" borderId="25" xfId="300" applyNumberFormat="1" applyFont="1" applyBorder="1" applyAlignment="1">
      <alignment horizontal="center"/>
    </xf>
    <xf numFmtId="186" fontId="76" fillId="0" borderId="35" xfId="300" applyNumberFormat="1" applyFont="1" applyBorder="1" applyAlignment="1">
      <alignment horizontal="center"/>
    </xf>
    <xf numFmtId="186" fontId="76" fillId="0" borderId="43" xfId="300" applyNumberFormat="1" applyFont="1" applyFill="1" applyBorder="1" applyAlignment="1">
      <alignment horizontal="center"/>
    </xf>
    <xf numFmtId="186" fontId="76" fillId="0" borderId="0" xfId="278" applyNumberFormat="1" applyFont="1" applyFill="1" applyBorder="1" applyAlignment="1">
      <alignment horizontal="center"/>
      <protection/>
    </xf>
    <xf numFmtId="186" fontId="0" fillId="0" borderId="43" xfId="300" applyNumberFormat="1" applyFont="1" applyFill="1" applyBorder="1" applyAlignment="1">
      <alignment horizontal="center"/>
    </xf>
    <xf numFmtId="186" fontId="2" fillId="0" borderId="0" xfId="300" applyNumberFormat="1" applyFont="1" applyBorder="1" applyAlignment="1">
      <alignment horizontal="center" wrapText="1"/>
    </xf>
    <xf numFmtId="186" fontId="76" fillId="0" borderId="25" xfId="300" applyNumberFormat="1" applyFont="1" applyFill="1" applyBorder="1" applyAlignment="1">
      <alignment horizontal="center"/>
    </xf>
    <xf numFmtId="186" fontId="0" fillId="0" borderId="35" xfId="300" applyNumberFormat="1" applyFont="1" applyBorder="1" applyAlignment="1">
      <alignment horizontal="center"/>
    </xf>
    <xf numFmtId="186" fontId="0" fillId="0" borderId="35" xfId="300" applyNumberFormat="1" applyFont="1" applyFill="1" applyBorder="1" applyAlignment="1">
      <alignment horizontal="center"/>
    </xf>
    <xf numFmtId="186" fontId="0" fillId="0" borderId="0" xfId="300" applyNumberFormat="1" applyFont="1" applyBorder="1" applyAlignment="1">
      <alignment/>
    </xf>
    <xf numFmtId="186" fontId="0" fillId="0" borderId="25" xfId="300" applyNumberFormat="1" applyFont="1" applyFill="1" applyBorder="1" applyAlignment="1">
      <alignment horizontal="center"/>
    </xf>
    <xf numFmtId="186" fontId="0" fillId="0" borderId="65" xfId="278" applyNumberFormat="1" applyFont="1" applyFill="1" applyBorder="1" applyAlignment="1">
      <alignment horizontal="center"/>
      <protection/>
    </xf>
    <xf numFmtId="186" fontId="0" fillId="0" borderId="0" xfId="278" applyNumberFormat="1" applyFont="1" applyAlignment="1">
      <alignment horizontal="center"/>
      <protection/>
    </xf>
    <xf numFmtId="186" fontId="76" fillId="0" borderId="29" xfId="278" applyNumberFormat="1" applyFont="1" applyBorder="1" applyAlignment="1">
      <alignment horizontal="center"/>
      <protection/>
    </xf>
    <xf numFmtId="186" fontId="76" fillId="0" borderId="28" xfId="278" applyNumberFormat="1" applyFont="1" applyFill="1" applyBorder="1" applyAlignment="1">
      <alignment horizontal="center"/>
      <protection/>
    </xf>
    <xf numFmtId="186" fontId="0" fillId="0" borderId="0" xfId="300" applyNumberFormat="1" applyFont="1" applyAlignment="1">
      <alignment horizontal="center"/>
    </xf>
    <xf numFmtId="186" fontId="0" fillId="0" borderId="29" xfId="278" applyNumberFormat="1" applyFont="1" applyFill="1" applyBorder="1" applyAlignment="1">
      <alignment horizontal="center"/>
      <protection/>
    </xf>
    <xf numFmtId="186" fontId="0" fillId="0" borderId="28" xfId="300" applyNumberFormat="1" applyFont="1" applyBorder="1" applyAlignment="1">
      <alignment horizontal="center"/>
    </xf>
    <xf numFmtId="186" fontId="0" fillId="0" borderId="29" xfId="300" applyNumberFormat="1" applyFont="1" applyBorder="1" applyAlignment="1">
      <alignment horizontal="center"/>
    </xf>
    <xf numFmtId="186" fontId="0" fillId="0" borderId="65" xfId="300" applyNumberFormat="1" applyFont="1" applyFill="1" applyBorder="1" applyAlignment="1">
      <alignment horizontal="center"/>
    </xf>
    <xf numFmtId="186" fontId="0" fillId="0" borderId="24" xfId="300" applyNumberFormat="1" applyFont="1" applyFill="1" applyBorder="1" applyAlignment="1">
      <alignment horizontal="center"/>
    </xf>
    <xf numFmtId="186" fontId="0" fillId="0" borderId="0" xfId="300" applyNumberFormat="1" applyFont="1" applyFill="1" applyAlignment="1">
      <alignment horizontal="center"/>
    </xf>
    <xf numFmtId="182" fontId="0" fillId="0" borderId="43" xfId="278" applyNumberFormat="1" applyFont="1" applyFill="1" applyBorder="1" applyAlignment="1">
      <alignment horizontal="center"/>
      <protection/>
    </xf>
    <xf numFmtId="182" fontId="2" fillId="0" borderId="0" xfId="278" applyNumberFormat="1" applyFont="1" applyBorder="1" applyAlignment="1">
      <alignment horizontal="center" wrapText="1"/>
      <protection/>
    </xf>
    <xf numFmtId="182" fontId="76" fillId="0" borderId="35" xfId="278" applyNumberFormat="1" applyFont="1" applyBorder="1" applyAlignment="1">
      <alignment horizontal="center"/>
      <protection/>
    </xf>
    <xf numFmtId="182" fontId="76" fillId="0" borderId="25" xfId="278" applyNumberFormat="1" applyFont="1" applyFill="1" applyBorder="1" applyAlignment="1">
      <alignment horizontal="center"/>
      <protection/>
    </xf>
    <xf numFmtId="182" fontId="0" fillId="0" borderId="0" xfId="278" applyNumberFormat="1" applyFont="1" applyBorder="1" applyAlignment="1">
      <alignment horizontal="center"/>
      <protection/>
    </xf>
    <xf numFmtId="182" fontId="0" fillId="0" borderId="35" xfId="278" applyNumberFormat="1" applyFont="1" applyBorder="1" applyAlignment="1">
      <alignment horizontal="center"/>
      <protection/>
    </xf>
    <xf numFmtId="182" fontId="0" fillId="0" borderId="25" xfId="278" applyNumberFormat="1" applyFont="1" applyBorder="1" applyAlignment="1">
      <alignment horizontal="center"/>
      <protection/>
    </xf>
    <xf numFmtId="182" fontId="0" fillId="0" borderId="25" xfId="300" applyNumberFormat="1" applyFont="1" applyBorder="1" applyAlignment="1">
      <alignment horizontal="center"/>
    </xf>
    <xf numFmtId="182" fontId="0" fillId="0" borderId="0" xfId="278" applyNumberFormat="1" applyFont="1" applyBorder="1">
      <alignment/>
      <protection/>
    </xf>
    <xf numFmtId="182" fontId="0" fillId="0" borderId="35" xfId="278" applyNumberFormat="1" applyFont="1" applyFill="1" applyBorder="1" applyAlignment="1">
      <alignment horizontal="center"/>
      <protection/>
    </xf>
    <xf numFmtId="182" fontId="0" fillId="0" borderId="0" xfId="278" applyNumberFormat="1" applyFont="1" applyFill="1" applyBorder="1" applyAlignment="1">
      <alignment horizontal="center"/>
      <protection/>
    </xf>
    <xf numFmtId="182" fontId="0" fillId="0" borderId="0" xfId="278" applyNumberFormat="1" applyFont="1" applyFill="1" applyBorder="1">
      <alignment/>
      <protection/>
    </xf>
    <xf numFmtId="186" fontId="76" fillId="0" borderId="38" xfId="300" applyNumberFormat="1" applyFont="1" applyFill="1" applyBorder="1" applyAlignment="1">
      <alignment horizontal="center"/>
    </xf>
    <xf numFmtId="186" fontId="76" fillId="0" borderId="40" xfId="300" applyNumberFormat="1" applyFont="1" applyFill="1" applyBorder="1" applyAlignment="1">
      <alignment horizontal="center"/>
    </xf>
    <xf numFmtId="186" fontId="76" fillId="0" borderId="39" xfId="300" applyNumberFormat="1" applyFont="1" applyFill="1" applyBorder="1" applyAlignment="1">
      <alignment horizontal="center"/>
    </xf>
    <xf numFmtId="186" fontId="76" fillId="0" borderId="19" xfId="0" applyNumberFormat="1" applyFont="1" applyFill="1" applyBorder="1" applyAlignment="1">
      <alignment horizontal="center"/>
    </xf>
    <xf numFmtId="186" fontId="76" fillId="0" borderId="38" xfId="0" applyNumberFormat="1" applyFont="1" applyFill="1" applyBorder="1" applyAlignment="1">
      <alignment horizontal="center"/>
    </xf>
    <xf numFmtId="186" fontId="76" fillId="0" borderId="29" xfId="0" applyNumberFormat="1" applyFont="1" applyFill="1" applyBorder="1" applyAlignment="1">
      <alignment horizontal="center"/>
    </xf>
    <xf numFmtId="186" fontId="76" fillId="0" borderId="20" xfId="0" applyNumberFormat="1" applyFont="1" applyFill="1" applyBorder="1" applyAlignment="1">
      <alignment horizontal="center"/>
    </xf>
    <xf numFmtId="186" fontId="76" fillId="0" borderId="40" xfId="0" applyNumberFormat="1" applyFont="1" applyFill="1" applyBorder="1" applyAlignment="1">
      <alignment horizontal="center"/>
    </xf>
    <xf numFmtId="186" fontId="76" fillId="0" borderId="28" xfId="0" applyNumberFormat="1" applyFont="1" applyFill="1" applyBorder="1" applyAlignment="1">
      <alignment horizontal="center"/>
    </xf>
    <xf numFmtId="186" fontId="76" fillId="0" borderId="22" xfId="0" applyNumberFormat="1" applyFont="1" applyFill="1" applyBorder="1" applyAlignment="1">
      <alignment horizontal="center"/>
    </xf>
    <xf numFmtId="186" fontId="76" fillId="0" borderId="39" xfId="0" applyNumberFormat="1" applyFont="1" applyFill="1" applyBorder="1" applyAlignment="1">
      <alignment horizontal="center"/>
    </xf>
    <xf numFmtId="186" fontId="76" fillId="0" borderId="24" xfId="0" applyNumberFormat="1" applyFont="1" applyFill="1" applyBorder="1" applyAlignment="1">
      <alignment horizontal="center"/>
    </xf>
    <xf numFmtId="186" fontId="76" fillId="0" borderId="19" xfId="300" applyNumberFormat="1" applyFont="1" applyFill="1" applyBorder="1" applyAlignment="1">
      <alignment horizontal="center"/>
    </xf>
    <xf numFmtId="186" fontId="76" fillId="0" borderId="22" xfId="300" applyNumberFormat="1" applyFont="1" applyFill="1" applyBorder="1" applyAlignment="1">
      <alignment horizontal="center"/>
    </xf>
    <xf numFmtId="186" fontId="76" fillId="0" borderId="20" xfId="300" applyNumberFormat="1" applyFont="1" applyFill="1" applyBorder="1" applyAlignment="1">
      <alignment horizontal="center"/>
    </xf>
    <xf numFmtId="179" fontId="76" fillId="0" borderId="38" xfId="204" applyNumberFormat="1" applyFont="1" applyFill="1" applyBorder="1" applyAlignment="1">
      <alignment horizontal="center"/>
    </xf>
    <xf numFmtId="179" fontId="76" fillId="0" borderId="40" xfId="204" applyNumberFormat="1" applyFont="1" applyFill="1" applyBorder="1" applyAlignment="1">
      <alignment horizontal="center"/>
    </xf>
    <xf numFmtId="179" fontId="76" fillId="0" borderId="39" xfId="204" applyNumberFormat="1" applyFont="1" applyFill="1" applyBorder="1" applyAlignment="1">
      <alignment horizontal="center"/>
    </xf>
    <xf numFmtId="179" fontId="76" fillId="0" borderId="38" xfId="0" applyNumberFormat="1" applyFont="1" applyFill="1" applyBorder="1" applyAlignment="1">
      <alignment horizontal="center"/>
    </xf>
    <xf numFmtId="179" fontId="76" fillId="0" borderId="40" xfId="0" applyNumberFormat="1" applyFont="1" applyFill="1" applyBorder="1" applyAlignment="1">
      <alignment horizontal="center"/>
    </xf>
    <xf numFmtId="179" fontId="76" fillId="0" borderId="39" xfId="0" applyNumberFormat="1" applyFont="1" applyFill="1" applyBorder="1" applyAlignment="1">
      <alignment horizontal="center"/>
    </xf>
    <xf numFmtId="186" fontId="76" fillId="0" borderId="54" xfId="300" applyNumberFormat="1" applyFont="1" applyFill="1" applyBorder="1" applyAlignment="1">
      <alignment horizontal="center"/>
    </xf>
    <xf numFmtId="186" fontId="76" fillId="0" borderId="55" xfId="300" applyNumberFormat="1" applyFont="1" applyFill="1" applyBorder="1" applyAlignment="1">
      <alignment horizontal="center"/>
    </xf>
    <xf numFmtId="186" fontId="76" fillId="0" borderId="56" xfId="300" applyNumberFormat="1" applyFont="1" applyFill="1" applyBorder="1" applyAlignment="1">
      <alignment horizontal="center"/>
    </xf>
    <xf numFmtId="197" fontId="76" fillId="0" borderId="54" xfId="300" applyNumberFormat="1" applyFont="1" applyFill="1" applyBorder="1" applyAlignment="1">
      <alignment horizontal="center"/>
    </xf>
    <xf numFmtId="197" fontId="76" fillId="0" borderId="55" xfId="300" applyNumberFormat="1" applyFont="1" applyFill="1" applyBorder="1" applyAlignment="1">
      <alignment horizontal="center"/>
    </xf>
    <xf numFmtId="197" fontId="76" fillId="0" borderId="56" xfId="300" applyNumberFormat="1" applyFont="1" applyFill="1" applyBorder="1" applyAlignment="1">
      <alignment horizontal="center"/>
    </xf>
    <xf numFmtId="197" fontId="76" fillId="0" borderId="40" xfId="300" applyNumberFormat="1" applyFont="1" applyFill="1" applyBorder="1" applyAlignment="1">
      <alignment horizontal="center"/>
    </xf>
    <xf numFmtId="197" fontId="76" fillId="0" borderId="38" xfId="300" applyNumberFormat="1" applyFont="1" applyFill="1" applyBorder="1" applyAlignment="1">
      <alignment horizontal="center"/>
    </xf>
    <xf numFmtId="197" fontId="76" fillId="0" borderId="39" xfId="300" applyNumberFormat="1" applyFont="1" applyFill="1" applyBorder="1" applyAlignment="1">
      <alignment horizontal="center"/>
    </xf>
    <xf numFmtId="186" fontId="76" fillId="0" borderId="32" xfId="0" applyNumberFormat="1" applyFont="1" applyBorder="1" applyAlignment="1">
      <alignment horizontal="center"/>
    </xf>
    <xf numFmtId="186" fontId="76" fillId="0" borderId="48" xfId="0" applyNumberFormat="1" applyFont="1" applyBorder="1" applyAlignment="1">
      <alignment horizontal="center"/>
    </xf>
    <xf numFmtId="186" fontId="76" fillId="0" borderId="33" xfId="0" applyNumberFormat="1" applyFont="1" applyBorder="1" applyAlignment="1">
      <alignment horizontal="center"/>
    </xf>
    <xf numFmtId="186" fontId="76" fillId="0" borderId="0" xfId="0" applyNumberFormat="1" applyFont="1" applyBorder="1" applyAlignment="1">
      <alignment horizontal="center"/>
    </xf>
    <xf numFmtId="186" fontId="76" fillId="0" borderId="61" xfId="0" applyNumberFormat="1" applyFont="1" applyBorder="1" applyAlignment="1">
      <alignment horizontal="center"/>
    </xf>
    <xf numFmtId="186" fontId="76" fillId="0" borderId="73" xfId="0" applyNumberFormat="1" applyFont="1" applyBorder="1" applyAlignment="1">
      <alignment horizontal="center"/>
    </xf>
    <xf numFmtId="186" fontId="76" fillId="0" borderId="60" xfId="0" applyNumberFormat="1" applyFont="1" applyBorder="1" applyAlignment="1">
      <alignment horizontal="center"/>
    </xf>
    <xf numFmtId="186" fontId="76" fillId="0" borderId="74" xfId="0" applyNumberFormat="1" applyFont="1" applyBorder="1" applyAlignment="1">
      <alignment horizontal="center"/>
    </xf>
    <xf numFmtId="186" fontId="76" fillId="0" borderId="34" xfId="0" applyNumberFormat="1" applyFont="1" applyBorder="1" applyAlignment="1">
      <alignment horizontal="center"/>
    </xf>
    <xf numFmtId="186" fontId="76" fillId="0" borderId="25" xfId="0" applyNumberFormat="1" applyFont="1" applyBorder="1" applyAlignment="1">
      <alignment horizontal="center"/>
    </xf>
    <xf numFmtId="186" fontId="76" fillId="0" borderId="46" xfId="0" applyNumberFormat="1" applyFont="1" applyBorder="1" applyAlignment="1">
      <alignment horizontal="center"/>
    </xf>
    <xf numFmtId="186" fontId="76" fillId="0" borderId="35" xfId="0" applyNumberFormat="1" applyFont="1" applyBorder="1" applyAlignment="1">
      <alignment horizontal="center"/>
    </xf>
    <xf numFmtId="186" fontId="76" fillId="0" borderId="63" xfId="0" applyNumberFormat="1" applyFont="1" applyBorder="1" applyAlignment="1">
      <alignment horizontal="center"/>
    </xf>
    <xf numFmtId="186" fontId="76" fillId="0" borderId="75" xfId="0" applyNumberFormat="1" applyFont="1" applyBorder="1" applyAlignment="1">
      <alignment horizontal="center"/>
    </xf>
    <xf numFmtId="179" fontId="76" fillId="0" borderId="47" xfId="0" applyNumberFormat="1" applyFont="1" applyBorder="1" applyAlignment="1">
      <alignment horizontal="center"/>
    </xf>
    <xf numFmtId="179" fontId="76" fillId="0" borderId="48" xfId="0" applyNumberFormat="1" applyFont="1" applyBorder="1" applyAlignment="1">
      <alignment horizontal="center"/>
    </xf>
    <xf numFmtId="179" fontId="76" fillId="0" borderId="49" xfId="0" applyNumberFormat="1" applyFont="1" applyBorder="1" applyAlignment="1">
      <alignment horizontal="center"/>
    </xf>
    <xf numFmtId="179" fontId="76" fillId="0" borderId="22" xfId="0" applyNumberFormat="1" applyFont="1" applyBorder="1" applyAlignment="1">
      <alignment horizontal="center"/>
    </xf>
    <xf numFmtId="179" fontId="76" fillId="0" borderId="0" xfId="0" applyNumberFormat="1" applyFont="1" applyBorder="1" applyAlignment="1">
      <alignment horizontal="center"/>
    </xf>
    <xf numFmtId="179" fontId="76" fillId="0" borderId="76" xfId="0" applyNumberFormat="1" applyFont="1" applyBorder="1" applyAlignment="1">
      <alignment horizontal="center"/>
    </xf>
    <xf numFmtId="179" fontId="76" fillId="0" borderId="77" xfId="0" applyNumberFormat="1" applyFont="1" applyBorder="1" applyAlignment="1">
      <alignment horizontal="center"/>
    </xf>
    <xf numFmtId="179" fontId="76" fillId="0" borderId="73" xfId="0" applyNumberFormat="1" applyFont="1" applyBorder="1" applyAlignment="1">
      <alignment horizontal="center"/>
    </xf>
    <xf numFmtId="179" fontId="76" fillId="0" borderId="78" xfId="0" applyNumberFormat="1" applyFont="1" applyBorder="1" applyAlignment="1">
      <alignment horizontal="center"/>
    </xf>
    <xf numFmtId="179" fontId="76" fillId="0" borderId="79" xfId="0" applyNumberFormat="1" applyFont="1" applyBorder="1" applyAlignment="1">
      <alignment horizontal="center"/>
    </xf>
    <xf numFmtId="179" fontId="76" fillId="0" borderId="74" xfId="0" applyNumberFormat="1" applyFont="1" applyBorder="1" applyAlignment="1">
      <alignment horizontal="center"/>
    </xf>
    <xf numFmtId="179" fontId="76" fillId="0" borderId="80" xfId="0" applyNumberFormat="1" applyFont="1" applyBorder="1" applyAlignment="1">
      <alignment horizontal="center"/>
    </xf>
    <xf numFmtId="179" fontId="76" fillId="0" borderId="20" xfId="0" applyNumberFormat="1" applyFont="1" applyBorder="1" applyAlignment="1">
      <alignment horizontal="center"/>
    </xf>
    <xf numFmtId="179" fontId="76" fillId="0" borderId="25" xfId="0" applyNumberFormat="1" applyFont="1" applyBorder="1" applyAlignment="1">
      <alignment horizontal="center"/>
    </xf>
    <xf numFmtId="179" fontId="76" fillId="0" borderId="81" xfId="0" applyNumberFormat="1" applyFont="1" applyBorder="1" applyAlignment="1">
      <alignment horizontal="center"/>
    </xf>
    <xf numFmtId="179" fontId="76" fillId="0" borderId="19" xfId="0" applyNumberFormat="1" applyFont="1" applyBorder="1" applyAlignment="1">
      <alignment horizontal="center"/>
    </xf>
    <xf numFmtId="179" fontId="76" fillId="0" borderId="35" xfId="0" applyNumberFormat="1" applyFont="1" applyBorder="1" applyAlignment="1">
      <alignment horizontal="center"/>
    </xf>
    <xf numFmtId="179" fontId="76" fillId="0" borderId="82" xfId="0" applyNumberFormat="1" applyFont="1" applyBorder="1" applyAlignment="1">
      <alignment horizontal="center"/>
    </xf>
    <xf numFmtId="179" fontId="76" fillId="0" borderId="83" xfId="0" applyNumberFormat="1" applyFont="1" applyBorder="1" applyAlignment="1">
      <alignment horizontal="center"/>
    </xf>
    <xf numFmtId="179" fontId="76" fillId="0" borderId="75" xfId="0" applyNumberFormat="1" applyFont="1" applyBorder="1" applyAlignment="1">
      <alignment horizontal="center"/>
    </xf>
    <xf numFmtId="179" fontId="76" fillId="0" borderId="84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65" fontId="37" fillId="0" borderId="0" xfId="0" applyNumberFormat="1" applyFont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/>
    </xf>
    <xf numFmtId="0" fontId="6" fillId="0" borderId="25" xfId="275" applyFont="1" applyBorder="1" applyAlignment="1">
      <alignment horizontal="center"/>
      <protection/>
    </xf>
    <xf numFmtId="164" fontId="9" fillId="0" borderId="0" xfId="275" applyNumberFormat="1" applyFont="1" applyBorder="1" applyAlignment="1">
      <alignment horizontal="center"/>
      <protection/>
    </xf>
    <xf numFmtId="164" fontId="37" fillId="0" borderId="0" xfId="275" applyNumberFormat="1" applyFont="1" applyBorder="1" applyAlignment="1">
      <alignment horizontal="center"/>
      <protection/>
    </xf>
    <xf numFmtId="0" fontId="6" fillId="0" borderId="0" xfId="275" applyFont="1" applyBorder="1" applyAlignment="1">
      <alignment horizontal="center"/>
      <protection/>
    </xf>
    <xf numFmtId="165" fontId="9" fillId="0" borderId="0" xfId="0" applyNumberFormat="1" applyFont="1" applyAlignment="1">
      <alignment horizontal="center" vertical="center"/>
    </xf>
    <xf numFmtId="165" fontId="3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10" fillId="0" borderId="0" xfId="277" applyFont="1" applyAlignment="1">
      <alignment horizontal="center"/>
      <protection/>
    </xf>
    <xf numFmtId="164" fontId="38" fillId="0" borderId="0" xfId="0" applyNumberFormat="1" applyFont="1" applyBorder="1" applyAlignment="1">
      <alignment horizontal="center"/>
    </xf>
    <xf numFmtId="0" fontId="2" fillId="0" borderId="0" xfId="277" applyFont="1" applyAlignment="1">
      <alignment horizontal="center"/>
      <protection/>
    </xf>
    <xf numFmtId="165" fontId="77" fillId="0" borderId="25" xfId="277" applyNumberFormat="1" applyFont="1" applyBorder="1" applyAlignment="1">
      <alignment horizontal="center" wrapText="1"/>
      <protection/>
    </xf>
    <xf numFmtId="164" fontId="38" fillId="0" borderId="0" xfId="277" applyNumberFormat="1" applyFont="1" applyBorder="1" applyAlignment="1">
      <alignment horizontal="center"/>
      <protection/>
    </xf>
    <xf numFmtId="164" fontId="9" fillId="0" borderId="0" xfId="277" applyNumberFormat="1" applyFont="1" applyBorder="1" applyAlignment="1">
      <alignment horizontal="center"/>
      <protection/>
    </xf>
    <xf numFmtId="164" fontId="37" fillId="0" borderId="0" xfId="277" applyNumberFormat="1" applyFont="1" applyBorder="1" applyAlignment="1">
      <alignment horizontal="center"/>
      <protection/>
    </xf>
    <xf numFmtId="0" fontId="78" fillId="0" borderId="35" xfId="277" applyFont="1" applyBorder="1" applyAlignment="1">
      <alignment horizontal="center" vertical="center" wrapText="1"/>
      <protection/>
    </xf>
    <xf numFmtId="0" fontId="78" fillId="0" borderId="19" xfId="277" applyFont="1" applyBorder="1" applyAlignment="1">
      <alignment horizontal="center" vertical="center"/>
      <protection/>
    </xf>
    <xf numFmtId="0" fontId="78" fillId="0" borderId="35" xfId="277" applyFont="1" applyBorder="1" applyAlignment="1">
      <alignment horizontal="center" vertical="center"/>
      <protection/>
    </xf>
    <xf numFmtId="0" fontId="13" fillId="0" borderId="0" xfId="277" applyFont="1" applyAlignment="1">
      <alignment horizontal="left" vertical="center" wrapText="1"/>
      <protection/>
    </xf>
    <xf numFmtId="0" fontId="37" fillId="0" borderId="0" xfId="277" applyFont="1" applyBorder="1" applyAlignment="1">
      <alignment horizontal="center"/>
      <protection/>
    </xf>
    <xf numFmtId="0" fontId="13" fillId="0" borderId="0" xfId="277" applyFont="1" applyBorder="1" applyAlignment="1">
      <alignment horizontal="left" vertical="center" wrapText="1"/>
      <protection/>
    </xf>
    <xf numFmtId="0" fontId="86" fillId="0" borderId="0" xfId="277" applyFont="1" applyBorder="1" applyAlignment="1">
      <alignment horizontal="center"/>
      <protection/>
    </xf>
    <xf numFmtId="0" fontId="38" fillId="0" borderId="0" xfId="277" applyFont="1" applyBorder="1" applyAlignment="1">
      <alignment horizontal="center"/>
      <protection/>
    </xf>
    <xf numFmtId="0" fontId="87" fillId="0" borderId="0" xfId="277" applyFont="1" applyAlignment="1">
      <alignment horizontal="left" vertical="center" wrapText="1"/>
      <protection/>
    </xf>
    <xf numFmtId="0" fontId="78" fillId="0" borderId="24" xfId="277" applyFont="1" applyBorder="1" applyAlignment="1">
      <alignment horizontal="center" vertical="center" wrapText="1"/>
      <protection/>
    </xf>
    <xf numFmtId="0" fontId="88" fillId="0" borderId="0" xfId="277" applyFont="1" applyAlignment="1">
      <alignment horizontal="center"/>
      <protection/>
    </xf>
    <xf numFmtId="0" fontId="89" fillId="0" borderId="0" xfId="277" applyFont="1" applyAlignment="1">
      <alignment horizontal="center"/>
      <protection/>
    </xf>
    <xf numFmtId="0" fontId="90" fillId="0" borderId="0" xfId="277" applyFont="1" applyAlignment="1">
      <alignment horizontal="center"/>
      <protection/>
    </xf>
    <xf numFmtId="0" fontId="2" fillId="0" borderId="22" xfId="276" applyFont="1" applyBorder="1" applyAlignment="1">
      <alignment horizontal="center" vertical="center" wrapText="1"/>
      <protection/>
    </xf>
    <xf numFmtId="0" fontId="2" fillId="0" borderId="20" xfId="276" applyFont="1" applyBorder="1" applyAlignment="1">
      <alignment horizontal="center" vertical="center" wrapText="1"/>
      <protection/>
    </xf>
    <xf numFmtId="165" fontId="11" fillId="0" borderId="0" xfId="276" applyNumberFormat="1" applyFont="1" applyBorder="1" applyAlignment="1">
      <alignment horizontal="center" vertical="center" wrapText="1"/>
      <protection/>
    </xf>
    <xf numFmtId="165" fontId="2" fillId="0" borderId="38" xfId="276" applyNumberFormat="1" applyFont="1" applyBorder="1" applyAlignment="1">
      <alignment horizontal="center" vertical="center" wrapText="1"/>
      <protection/>
    </xf>
    <xf numFmtId="165" fontId="2" fillId="0" borderId="40" xfId="276" applyNumberFormat="1" applyFont="1" applyBorder="1" applyAlignment="1">
      <alignment horizontal="center" vertical="center" wrapText="1"/>
      <protection/>
    </xf>
    <xf numFmtId="165" fontId="6" fillId="0" borderId="19" xfId="276" applyNumberFormat="1" applyFont="1" applyBorder="1" applyAlignment="1">
      <alignment horizontal="center" vertical="center" wrapText="1"/>
      <protection/>
    </xf>
    <xf numFmtId="165" fontId="6" fillId="0" borderId="35" xfId="276" applyNumberFormat="1" applyFont="1" applyBorder="1" applyAlignment="1">
      <alignment horizontal="center" vertical="center" wrapText="1"/>
      <protection/>
    </xf>
    <xf numFmtId="165" fontId="6" fillId="0" borderId="29" xfId="276" applyNumberFormat="1" applyFont="1" applyBorder="1" applyAlignment="1">
      <alignment horizontal="center" vertical="center" wrapText="1"/>
      <protection/>
    </xf>
    <xf numFmtId="14" fontId="2" fillId="0" borderId="38" xfId="276" applyNumberFormat="1" applyFont="1" applyBorder="1" applyAlignment="1">
      <alignment horizontal="center" vertical="center"/>
      <protection/>
    </xf>
    <xf numFmtId="14" fontId="2" fillId="0" borderId="40" xfId="276" applyNumberFormat="1" applyFont="1" applyBorder="1" applyAlignment="1">
      <alignment horizontal="center" vertical="center"/>
      <protection/>
    </xf>
    <xf numFmtId="0" fontId="6" fillId="0" borderId="0" xfId="276" applyFont="1" applyBorder="1" applyAlignment="1">
      <alignment horizontal="center" wrapText="1"/>
      <protection/>
    </xf>
    <xf numFmtId="165" fontId="6" fillId="0" borderId="0" xfId="276" applyNumberFormat="1" applyFont="1" applyBorder="1" applyAlignment="1">
      <alignment horizontal="center" vertical="center" wrapText="1"/>
      <protection/>
    </xf>
    <xf numFmtId="0" fontId="2" fillId="0" borderId="19" xfId="276" applyFont="1" applyBorder="1" applyAlignment="1">
      <alignment horizontal="center"/>
      <protection/>
    </xf>
    <xf numFmtId="0" fontId="2" fillId="0" borderId="35" xfId="276" applyFont="1" applyBorder="1" applyAlignment="1">
      <alignment horizontal="center"/>
      <protection/>
    </xf>
    <xf numFmtId="165" fontId="6" fillId="0" borderId="25" xfId="276" applyNumberFormat="1" applyFont="1" applyBorder="1" applyAlignment="1">
      <alignment horizontal="center" wrapText="1"/>
      <protection/>
    </xf>
    <xf numFmtId="0" fontId="2" fillId="0" borderId="29" xfId="276" applyFont="1" applyBorder="1" applyAlignment="1">
      <alignment horizontal="center"/>
      <protection/>
    </xf>
    <xf numFmtId="165" fontId="6" fillId="0" borderId="0" xfId="276" applyNumberFormat="1" applyFont="1" applyBorder="1" applyAlignment="1">
      <alignment horizontal="center" wrapText="1"/>
      <protection/>
    </xf>
    <xf numFmtId="0" fontId="2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64" fontId="9" fillId="0" borderId="0" xfId="278" applyNumberFormat="1" applyFont="1" applyBorder="1" applyAlignment="1">
      <alignment horizontal="center"/>
      <protection/>
    </xf>
    <xf numFmtId="164" fontId="89" fillId="0" borderId="0" xfId="278" applyNumberFormat="1" applyFont="1" applyBorder="1" applyAlignment="1">
      <alignment horizontal="center"/>
      <protection/>
    </xf>
    <xf numFmtId="0" fontId="2" fillId="0" borderId="0" xfId="278" applyFont="1" applyBorder="1" applyAlignment="1">
      <alignment horizontal="center"/>
      <protection/>
    </xf>
    <xf numFmtId="164" fontId="37" fillId="0" borderId="0" xfId="278" applyNumberFormat="1" applyFont="1" applyBorder="1" applyAlignment="1">
      <alignment horizontal="center"/>
      <protection/>
    </xf>
    <xf numFmtId="0" fontId="91" fillId="0" borderId="21" xfId="278" applyFont="1" applyFill="1" applyBorder="1" applyAlignment="1">
      <alignment horizontal="center" vertical="center"/>
      <protection/>
    </xf>
    <xf numFmtId="0" fontId="91" fillId="0" borderId="43" xfId="278" applyFont="1" applyFill="1" applyBorder="1" applyAlignment="1">
      <alignment horizontal="center" vertical="center"/>
      <protection/>
    </xf>
    <xf numFmtId="0" fontId="91" fillId="0" borderId="65" xfId="278" applyFont="1" applyFill="1" applyBorder="1" applyAlignment="1">
      <alignment horizontal="center" vertical="center"/>
      <protection/>
    </xf>
    <xf numFmtId="0" fontId="78" fillId="0" borderId="38" xfId="278" applyNumberFormat="1" applyFont="1" applyFill="1" applyBorder="1" applyAlignment="1">
      <alignment horizontal="center" vertical="center" wrapText="1"/>
      <protection/>
    </xf>
    <xf numFmtId="0" fontId="78" fillId="0" borderId="40" xfId="278" applyNumberFormat="1" applyFont="1" applyFill="1" applyBorder="1" applyAlignment="1">
      <alignment horizontal="center" vertical="center" wrapText="1"/>
      <protection/>
    </xf>
    <xf numFmtId="0" fontId="78" fillId="0" borderId="19" xfId="278" applyNumberFormat="1" applyFont="1" applyFill="1" applyBorder="1" applyAlignment="1">
      <alignment horizontal="center" vertical="center" wrapText="1"/>
      <protection/>
    </xf>
    <xf numFmtId="0" fontId="78" fillId="0" borderId="35" xfId="278" applyNumberFormat="1" applyFont="1" applyFill="1" applyBorder="1" applyAlignment="1">
      <alignment horizontal="center" vertical="center" wrapText="1"/>
      <protection/>
    </xf>
    <xf numFmtId="0" fontId="78" fillId="0" borderId="29" xfId="278" applyNumberFormat="1" applyFont="1" applyFill="1" applyBorder="1" applyAlignment="1">
      <alignment horizontal="center" vertical="center" wrapText="1"/>
      <protection/>
    </xf>
    <xf numFmtId="164" fontId="89" fillId="0" borderId="0" xfId="278" applyNumberFormat="1" applyFont="1" applyFill="1" applyBorder="1" applyAlignment="1">
      <alignment horizontal="center"/>
      <protection/>
    </xf>
    <xf numFmtId="0" fontId="81" fillId="0" borderId="0" xfId="277" applyFont="1" applyFill="1" applyBorder="1" applyAlignment="1">
      <alignment horizontal="center"/>
      <protection/>
    </xf>
    <xf numFmtId="164" fontId="88" fillId="0" borderId="0" xfId="278" applyNumberFormat="1" applyFont="1" applyFill="1" applyBorder="1" applyAlignment="1">
      <alignment horizontal="center" wrapText="1"/>
      <protection/>
    </xf>
    <xf numFmtId="164" fontId="37" fillId="0" borderId="0" xfId="278" applyNumberFormat="1" applyFont="1" applyFill="1" applyBorder="1" applyAlignment="1">
      <alignment horizontal="center"/>
      <protection/>
    </xf>
    <xf numFmtId="164" fontId="90" fillId="0" borderId="0" xfId="278" applyNumberFormat="1" applyFont="1" applyFill="1" applyBorder="1" applyAlignment="1">
      <alignment horizontal="center"/>
      <protection/>
    </xf>
    <xf numFmtId="0" fontId="78" fillId="0" borderId="21" xfId="277" applyFont="1" applyFill="1" applyBorder="1" applyAlignment="1">
      <alignment horizontal="center"/>
      <protection/>
    </xf>
    <xf numFmtId="0" fontId="78" fillId="0" borderId="43" xfId="277" applyFont="1" applyFill="1" applyBorder="1" applyAlignment="1">
      <alignment horizontal="center"/>
      <protection/>
    </xf>
    <xf numFmtId="0" fontId="78" fillId="0" borderId="65" xfId="277" applyFont="1" applyFill="1" applyBorder="1" applyAlignment="1">
      <alignment horizontal="center"/>
      <protection/>
    </xf>
    <xf numFmtId="164" fontId="88" fillId="0" borderId="0" xfId="277" applyNumberFormat="1" applyFont="1" applyFill="1" applyBorder="1" applyAlignment="1">
      <alignment horizontal="center"/>
      <protection/>
    </xf>
    <xf numFmtId="164" fontId="89" fillId="0" borderId="0" xfId="277" applyNumberFormat="1" applyFont="1" applyFill="1" applyBorder="1" applyAlignment="1">
      <alignment horizontal="center"/>
      <protection/>
    </xf>
    <xf numFmtId="164" fontId="90" fillId="0" borderId="0" xfId="277" applyNumberFormat="1" applyFont="1" applyFill="1" applyBorder="1" applyAlignment="1">
      <alignment horizontal="center"/>
      <protection/>
    </xf>
    <xf numFmtId="0" fontId="78" fillId="0" borderId="21" xfId="277" applyFont="1" applyFill="1" applyBorder="1" applyAlignment="1">
      <alignment horizontal="center" wrapText="1"/>
      <protection/>
    </xf>
    <xf numFmtId="0" fontId="78" fillId="0" borderId="65" xfId="277" applyFont="1" applyFill="1" applyBorder="1" applyAlignment="1">
      <alignment horizontal="center" wrapText="1"/>
      <protection/>
    </xf>
    <xf numFmtId="3" fontId="78" fillId="0" borderId="19" xfId="277" applyNumberFormat="1" applyFont="1" applyFill="1" applyBorder="1" applyAlignment="1">
      <alignment horizontal="center"/>
      <protection/>
    </xf>
    <xf numFmtId="3" fontId="78" fillId="0" borderId="35" xfId="277" applyNumberFormat="1" applyFont="1" applyFill="1" applyBorder="1" applyAlignment="1">
      <alignment horizontal="center"/>
      <protection/>
    </xf>
    <xf numFmtId="3" fontId="78" fillId="0" borderId="29" xfId="277" applyNumberFormat="1" applyFont="1" applyFill="1" applyBorder="1" applyAlignment="1">
      <alignment horizontal="center"/>
      <protection/>
    </xf>
    <xf numFmtId="0" fontId="9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37" fillId="0" borderId="8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0" xfId="275" applyFont="1" applyFill="1" applyAlignment="1">
      <alignment horizontal="center" vertical="top"/>
      <protection/>
    </xf>
    <xf numFmtId="0" fontId="2" fillId="0" borderId="0" xfId="0" applyFont="1" applyAlignment="1">
      <alignment horizontal="center" vertical="top"/>
    </xf>
  </cellXfs>
  <cellStyles count="310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40% - Accent1" xfId="57"/>
    <cellStyle name="40% - Accent1 2" xfId="58"/>
    <cellStyle name="40% - Accent1 3" xfId="59"/>
    <cellStyle name="40% - Accent1 4" xfId="60"/>
    <cellStyle name="40% - Accent1 5" xfId="61"/>
    <cellStyle name="40% - Accent1 6" xfId="62"/>
    <cellStyle name="40% - Accent1 7" xfId="63"/>
    <cellStyle name="40% - Accent2" xfId="64"/>
    <cellStyle name="40% - Accent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3" xfId="71"/>
    <cellStyle name="40% - Accent3 2" xfId="72"/>
    <cellStyle name="40% - Accent3 3" xfId="73"/>
    <cellStyle name="40% - Accent3 4" xfId="74"/>
    <cellStyle name="40% - Accent3 5" xfId="75"/>
    <cellStyle name="40% - Accent3 6" xfId="76"/>
    <cellStyle name="40% - Accent3 7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4 6" xfId="83"/>
    <cellStyle name="40% - Accent4 7" xfId="84"/>
    <cellStyle name="40% - Accent5" xfId="85"/>
    <cellStyle name="40% - Accent5 2" xfId="86"/>
    <cellStyle name="40% - Accent5 3" xfId="87"/>
    <cellStyle name="40% - Accent5 4" xfId="88"/>
    <cellStyle name="40% - Accent5 5" xfId="89"/>
    <cellStyle name="40% - Accent5 6" xfId="90"/>
    <cellStyle name="40% - Accent5 7" xfId="91"/>
    <cellStyle name="40% - Accent6" xfId="92"/>
    <cellStyle name="40% - Accent6 2" xfId="93"/>
    <cellStyle name="40% - Accent6 3" xfId="94"/>
    <cellStyle name="40% - Accent6 4" xfId="95"/>
    <cellStyle name="40% - Accent6 5" xfId="96"/>
    <cellStyle name="40% - Accent6 6" xfId="97"/>
    <cellStyle name="40% - Accent6 7" xfId="98"/>
    <cellStyle name="60% - Accent1" xfId="99"/>
    <cellStyle name="60% - Accent1 2" xfId="100"/>
    <cellStyle name="60% - Accent1 3" xfId="101"/>
    <cellStyle name="60% - Accent1 4" xfId="102"/>
    <cellStyle name="60% - Accent1 5" xfId="103"/>
    <cellStyle name="60% - Accent1 6" xfId="104"/>
    <cellStyle name="60% - Accent1 7" xfId="105"/>
    <cellStyle name="60% - Accent2" xfId="106"/>
    <cellStyle name="60% - Accent2 2" xfId="107"/>
    <cellStyle name="60% - Accent2 3" xfId="108"/>
    <cellStyle name="60% - Accent2 4" xfId="109"/>
    <cellStyle name="60% - Accent2 5" xfId="110"/>
    <cellStyle name="60% - Accent2 6" xfId="111"/>
    <cellStyle name="60% - Accent2 7" xfId="112"/>
    <cellStyle name="60% - Accent3" xfId="113"/>
    <cellStyle name="60% - Accent3 2" xfId="114"/>
    <cellStyle name="60% - Accent3 3" xfId="115"/>
    <cellStyle name="60% - Accent3 4" xfId="116"/>
    <cellStyle name="60% - Accent3 5" xfId="117"/>
    <cellStyle name="60% - Accent3 6" xfId="118"/>
    <cellStyle name="60% - Accent3 7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4 6" xfId="125"/>
    <cellStyle name="60% - Accent4 7" xfId="126"/>
    <cellStyle name="60% - Accent5" xfId="127"/>
    <cellStyle name="60% - Accent5 2" xfId="128"/>
    <cellStyle name="60% - Accent5 3" xfId="129"/>
    <cellStyle name="60% - Accent5 4" xfId="130"/>
    <cellStyle name="60% - Accent5 5" xfId="131"/>
    <cellStyle name="60% - Accent5 6" xfId="132"/>
    <cellStyle name="60% - Accent5 7" xfId="133"/>
    <cellStyle name="60% - Accent6" xfId="134"/>
    <cellStyle name="60% - Accent6 2" xfId="135"/>
    <cellStyle name="60% - Accent6 3" xfId="136"/>
    <cellStyle name="60% - Accent6 4" xfId="137"/>
    <cellStyle name="60% - Accent6 5" xfId="138"/>
    <cellStyle name="60% - Accent6 6" xfId="139"/>
    <cellStyle name="60% - Accent6 7" xfId="140"/>
    <cellStyle name="Accent1" xfId="141"/>
    <cellStyle name="Accent1 2" xfId="142"/>
    <cellStyle name="Accent1 3" xfId="143"/>
    <cellStyle name="Accent1 4" xfId="144"/>
    <cellStyle name="Accent1 5" xfId="145"/>
    <cellStyle name="Accent1 6" xfId="146"/>
    <cellStyle name="Accent1 7" xfId="147"/>
    <cellStyle name="Accent2" xfId="148"/>
    <cellStyle name="Accent2 2" xfId="149"/>
    <cellStyle name="Accent2 3" xfId="150"/>
    <cellStyle name="Accent2 4" xfId="151"/>
    <cellStyle name="Accent2 5" xfId="152"/>
    <cellStyle name="Accent2 6" xfId="153"/>
    <cellStyle name="Accent2 7" xfId="154"/>
    <cellStyle name="Accent3" xfId="155"/>
    <cellStyle name="Accent3 2" xfId="156"/>
    <cellStyle name="Accent3 3" xfId="157"/>
    <cellStyle name="Accent3 4" xfId="158"/>
    <cellStyle name="Accent3 5" xfId="159"/>
    <cellStyle name="Accent3 6" xfId="160"/>
    <cellStyle name="Accent3 7" xfId="161"/>
    <cellStyle name="Accent4" xfId="162"/>
    <cellStyle name="Accent4 2" xfId="163"/>
    <cellStyle name="Accent4 3" xfId="164"/>
    <cellStyle name="Accent4 4" xfId="165"/>
    <cellStyle name="Accent4 5" xfId="166"/>
    <cellStyle name="Accent4 6" xfId="167"/>
    <cellStyle name="Accent4 7" xfId="168"/>
    <cellStyle name="Accent5" xfId="169"/>
    <cellStyle name="Accent5 2" xfId="170"/>
    <cellStyle name="Accent5 3" xfId="171"/>
    <cellStyle name="Accent5 4" xfId="172"/>
    <cellStyle name="Accent5 5" xfId="173"/>
    <cellStyle name="Accent5 6" xfId="174"/>
    <cellStyle name="Accent5 7" xfId="175"/>
    <cellStyle name="Accent6" xfId="176"/>
    <cellStyle name="Accent6 2" xfId="177"/>
    <cellStyle name="Accent6 3" xfId="178"/>
    <cellStyle name="Accent6 4" xfId="179"/>
    <cellStyle name="Accent6 5" xfId="180"/>
    <cellStyle name="Accent6 6" xfId="181"/>
    <cellStyle name="Accent6 7" xfId="182"/>
    <cellStyle name="Bad" xfId="183"/>
    <cellStyle name="Bad 2" xfId="184"/>
    <cellStyle name="Bad 3" xfId="185"/>
    <cellStyle name="Bad 4" xfId="186"/>
    <cellStyle name="Bad 5" xfId="187"/>
    <cellStyle name="Bad 6" xfId="188"/>
    <cellStyle name="Bad 7" xfId="189"/>
    <cellStyle name="Calculation" xfId="190"/>
    <cellStyle name="Calculation 2" xfId="191"/>
    <cellStyle name="Calculation 3" xfId="192"/>
    <cellStyle name="Calculation 4" xfId="193"/>
    <cellStyle name="Calculation 5" xfId="194"/>
    <cellStyle name="Calculation 6" xfId="195"/>
    <cellStyle name="Calculation 7" xfId="196"/>
    <cellStyle name="Check Cell" xfId="197"/>
    <cellStyle name="Check Cell 2" xfId="198"/>
    <cellStyle name="Check Cell 3" xfId="199"/>
    <cellStyle name="Check Cell 4" xfId="200"/>
    <cellStyle name="Check Cell 5" xfId="201"/>
    <cellStyle name="Check Cell 6" xfId="202"/>
    <cellStyle name="Check Cell 7" xfId="203"/>
    <cellStyle name="Comma" xfId="204"/>
    <cellStyle name="Comma [0]" xfId="205"/>
    <cellStyle name="Comma 2" xfId="206"/>
    <cellStyle name="Currency" xfId="207"/>
    <cellStyle name="Currency [0]" xfId="208"/>
    <cellStyle name="Currency 2" xfId="209"/>
    <cellStyle name="Explanatory Text" xfId="210"/>
    <cellStyle name="Explanatory Text 2" xfId="211"/>
    <cellStyle name="Explanatory Text 3" xfId="212"/>
    <cellStyle name="Explanatory Text 4" xfId="213"/>
    <cellStyle name="Explanatory Text 5" xfId="214"/>
    <cellStyle name="Explanatory Text 6" xfId="215"/>
    <cellStyle name="Explanatory Text 7" xfId="216"/>
    <cellStyle name="Followed Hyperlink" xfId="217"/>
    <cellStyle name="Good" xfId="218"/>
    <cellStyle name="Good 2" xfId="219"/>
    <cellStyle name="Good 3" xfId="220"/>
    <cellStyle name="Good 4" xfId="221"/>
    <cellStyle name="Good 5" xfId="222"/>
    <cellStyle name="Good 6" xfId="223"/>
    <cellStyle name="Good 7" xfId="224"/>
    <cellStyle name="Heading 1" xfId="225"/>
    <cellStyle name="Heading 1 2" xfId="226"/>
    <cellStyle name="Heading 1 3" xfId="227"/>
    <cellStyle name="Heading 1 4" xfId="228"/>
    <cellStyle name="Heading 1 5" xfId="229"/>
    <cellStyle name="Heading 1 6" xfId="230"/>
    <cellStyle name="Heading 1 7" xfId="231"/>
    <cellStyle name="Heading 2" xfId="232"/>
    <cellStyle name="Heading 2 2" xfId="233"/>
    <cellStyle name="Heading 2 3" xfId="234"/>
    <cellStyle name="Heading 2 4" xfId="235"/>
    <cellStyle name="Heading 2 5" xfId="236"/>
    <cellStyle name="Heading 2 6" xfId="237"/>
    <cellStyle name="Heading 2 7" xfId="238"/>
    <cellStyle name="Heading 3" xfId="239"/>
    <cellStyle name="Heading 3 2" xfId="240"/>
    <cellStyle name="Heading 3 3" xfId="241"/>
    <cellStyle name="Heading 3 4" xfId="242"/>
    <cellStyle name="Heading 3 5" xfId="243"/>
    <cellStyle name="Heading 3 6" xfId="244"/>
    <cellStyle name="Heading 3 7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yperlink" xfId="253"/>
    <cellStyle name="Input" xfId="254"/>
    <cellStyle name="Input 2" xfId="255"/>
    <cellStyle name="Input 3" xfId="256"/>
    <cellStyle name="Input 4" xfId="257"/>
    <cellStyle name="Input 5" xfId="258"/>
    <cellStyle name="Input 6" xfId="259"/>
    <cellStyle name="Input 7" xfId="260"/>
    <cellStyle name="Linked Cell" xfId="261"/>
    <cellStyle name="Linked Cell 2" xfId="262"/>
    <cellStyle name="Linked Cell 3" xfId="263"/>
    <cellStyle name="Linked Cell 4" xfId="264"/>
    <cellStyle name="Linked Cell 5" xfId="265"/>
    <cellStyle name="Linked Cell 6" xfId="266"/>
    <cellStyle name="Linked Cell 7" xfId="267"/>
    <cellStyle name="Neutral" xfId="268"/>
    <cellStyle name="Neutral 2" xfId="269"/>
    <cellStyle name="Neutral 3" xfId="270"/>
    <cellStyle name="Neutral 4" xfId="271"/>
    <cellStyle name="Neutral 5" xfId="272"/>
    <cellStyle name="Neutral 6" xfId="273"/>
    <cellStyle name="Neutral 7" xfId="274"/>
    <cellStyle name="Normal 10" xfId="275"/>
    <cellStyle name="Normal 2" xfId="276"/>
    <cellStyle name="Normal 2 2" xfId="277"/>
    <cellStyle name="Normal 3" xfId="278"/>
    <cellStyle name="Normal 4" xfId="279"/>
    <cellStyle name="Normal 5" xfId="280"/>
    <cellStyle name="Normal 6" xfId="281"/>
    <cellStyle name="Normal 7" xfId="282"/>
    <cellStyle name="Normal 8" xfId="283"/>
    <cellStyle name="Normal 9" xfId="284"/>
    <cellStyle name="Normal_Sheet1" xfId="285"/>
    <cellStyle name="Note" xfId="286"/>
    <cellStyle name="Note 2" xfId="287"/>
    <cellStyle name="Note 3" xfId="288"/>
    <cellStyle name="Note 4" xfId="289"/>
    <cellStyle name="Note 5" xfId="290"/>
    <cellStyle name="Note 6" xfId="291"/>
    <cellStyle name="Note 7" xfId="292"/>
    <cellStyle name="Output" xfId="293"/>
    <cellStyle name="Output 2" xfId="294"/>
    <cellStyle name="Output 3" xfId="295"/>
    <cellStyle name="Output 4" xfId="296"/>
    <cellStyle name="Output 5" xfId="297"/>
    <cellStyle name="Output 6" xfId="298"/>
    <cellStyle name="Output 7" xfId="299"/>
    <cellStyle name="Percent" xfId="300"/>
    <cellStyle name="Percent 2" xfId="301"/>
    <cellStyle name="Percent 2 2" xfId="302"/>
    <cellStyle name="Title" xfId="303"/>
    <cellStyle name="Title 2" xfId="304"/>
    <cellStyle name="Title 3" xfId="305"/>
    <cellStyle name="Title 4" xfId="306"/>
    <cellStyle name="Title 5" xfId="307"/>
    <cellStyle name="Title 6" xfId="308"/>
    <cellStyle name="Title 7" xfId="309"/>
    <cellStyle name="Total" xfId="310"/>
    <cellStyle name="Total 2" xfId="311"/>
    <cellStyle name="Total 3" xfId="312"/>
    <cellStyle name="Total 4" xfId="313"/>
    <cellStyle name="Total 5" xfId="314"/>
    <cellStyle name="Total 6" xfId="315"/>
    <cellStyle name="Total 7" xfId="316"/>
    <cellStyle name="Warning Text" xfId="317"/>
    <cellStyle name="Warning Text 2" xfId="318"/>
    <cellStyle name="Warning Text 3" xfId="319"/>
    <cellStyle name="Warning Text 4" xfId="320"/>
    <cellStyle name="Warning Text 5" xfId="321"/>
    <cellStyle name="Warning Text 6" xfId="322"/>
    <cellStyle name="Warning Text 7" xfId="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ls000107\homefolders2\FINMODEL\Common\Sharon\ILEC\Common%2026%20Companies\2003-2005_A-E%20Ratios%20by%20Gender%20&amp;%20Smok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ls000107\homefolders2\FINMODEL\Common\Sharon\ILEC\Common%2026%20Companies\2003-2005_A-E%20Ratios%20by%20Gender%20&amp;%20Smoker_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ls000107\homefolders2\DOCUME~1\x034307\LOCALS~1\Temp\notes7B2B20\ILEC_2004-2005_Exhib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-2005 DATA"/>
      <sheetName val="A-E by Gender and Smoker Status"/>
    </sheetNames>
    <sheetDataSet>
      <sheetData sheetId="0">
        <row r="3">
          <cell r="C3" t="str">
            <v>Non-Smoker</v>
          </cell>
          <cell r="D3">
            <v>30811</v>
          </cell>
          <cell r="E3">
            <v>37109.4741</v>
          </cell>
          <cell r="F3">
            <v>9641178.8979</v>
          </cell>
          <cell r="G3">
            <v>1701055060264.7993</v>
          </cell>
          <cell r="H3">
            <v>2970035983</v>
          </cell>
          <cell r="I3">
            <v>4212800680.8176</v>
          </cell>
        </row>
        <row r="4">
          <cell r="C4" t="str">
            <v>Smoker</v>
          </cell>
          <cell r="D4">
            <v>13914</v>
          </cell>
          <cell r="E4">
            <v>14236.6977</v>
          </cell>
          <cell r="F4">
            <v>1807829.518</v>
          </cell>
          <cell r="G4">
            <v>160817929058.2256</v>
          </cell>
          <cell r="H4">
            <v>715980055</v>
          </cell>
          <cell r="I4">
            <v>860144073.9675</v>
          </cell>
        </row>
        <row r="5">
          <cell r="C5" t="str">
            <v>Unknown</v>
          </cell>
          <cell r="D5">
            <v>9727</v>
          </cell>
          <cell r="E5">
            <v>9084.841</v>
          </cell>
          <cell r="F5">
            <v>1703502.4584</v>
          </cell>
          <cell r="G5">
            <v>44471105201.5952</v>
          </cell>
          <cell r="H5">
            <v>170417410</v>
          </cell>
          <cell r="I5">
            <v>210223898.5222</v>
          </cell>
        </row>
        <row r="6">
          <cell r="C6" t="str">
            <v>Non-Smoker</v>
          </cell>
          <cell r="D6">
            <v>19089</v>
          </cell>
          <cell r="E6">
            <v>23688.1644</v>
          </cell>
          <cell r="F6">
            <v>7841914.3236</v>
          </cell>
          <cell r="G6">
            <v>795109565252.3888</v>
          </cell>
          <cell r="H6">
            <v>1021663425</v>
          </cell>
          <cell r="I6">
            <v>1460377789.8351</v>
          </cell>
        </row>
        <row r="7">
          <cell r="C7" t="str">
            <v>Smoker</v>
          </cell>
          <cell r="D7">
            <v>9994</v>
          </cell>
          <cell r="E7">
            <v>10236.1143</v>
          </cell>
          <cell r="F7">
            <v>1380469.3969</v>
          </cell>
          <cell r="G7">
            <v>76923461369.5173</v>
          </cell>
          <cell r="H7">
            <v>297487623</v>
          </cell>
          <cell r="I7">
            <v>330659318.4459</v>
          </cell>
        </row>
        <row r="8">
          <cell r="C8" t="str">
            <v>Unknown</v>
          </cell>
          <cell r="D8">
            <v>10476</v>
          </cell>
          <cell r="E8">
            <v>10179.3042</v>
          </cell>
          <cell r="F8">
            <v>1748262.9082</v>
          </cell>
          <cell r="G8">
            <v>34209442618.6588</v>
          </cell>
          <cell r="H8">
            <v>82885806</v>
          </cell>
          <cell r="I8">
            <v>92630660.563</v>
          </cell>
        </row>
        <row r="9">
          <cell r="C9" t="str">
            <v>Non-Smoker</v>
          </cell>
          <cell r="D9">
            <v>33129</v>
          </cell>
          <cell r="E9">
            <v>41651.0472</v>
          </cell>
          <cell r="F9">
            <v>10177426.6061</v>
          </cell>
          <cell r="G9">
            <v>1984716992593.2556</v>
          </cell>
          <cell r="H9">
            <v>3352691514</v>
          </cell>
          <cell r="I9">
            <v>5024546816.7745</v>
          </cell>
        </row>
        <row r="10">
          <cell r="C10" t="str">
            <v>Smoker</v>
          </cell>
          <cell r="D10">
            <v>14387</v>
          </cell>
          <cell r="E10">
            <v>15023.9939</v>
          </cell>
          <cell r="F10">
            <v>1829160.278</v>
          </cell>
          <cell r="G10">
            <v>170264589914.1929</v>
          </cell>
          <cell r="H10">
            <v>780816580</v>
          </cell>
          <cell r="I10">
            <v>935188728.5674</v>
          </cell>
        </row>
        <row r="11">
          <cell r="C11" t="str">
            <v>Unknown</v>
          </cell>
          <cell r="D11">
            <v>7760</v>
          </cell>
          <cell r="E11">
            <v>7501.6422</v>
          </cell>
          <cell r="F11">
            <v>1464202.5817</v>
          </cell>
          <cell r="G11">
            <v>40530018417.02969</v>
          </cell>
          <cell r="H11">
            <v>152438525</v>
          </cell>
          <cell r="I11">
            <v>176575696.5366</v>
          </cell>
        </row>
        <row r="12">
          <cell r="C12" t="str">
            <v>Non-Smoker</v>
          </cell>
          <cell r="D12">
            <v>20937</v>
          </cell>
          <cell r="E12">
            <v>26741.3396</v>
          </cell>
          <cell r="F12">
            <v>8305859.0346</v>
          </cell>
          <cell r="G12">
            <v>936663378152.9332</v>
          </cell>
          <cell r="H12">
            <v>1250392638</v>
          </cell>
          <cell r="I12">
            <v>1768043198.6655</v>
          </cell>
        </row>
        <row r="13">
          <cell r="C13" t="str">
            <v>Smoker</v>
          </cell>
          <cell r="D13">
            <v>10710</v>
          </cell>
          <cell r="E13">
            <v>10930.1184</v>
          </cell>
          <cell r="F13">
            <v>1399344.4015</v>
          </cell>
          <cell r="G13">
            <v>81954393950.2364</v>
          </cell>
          <cell r="H13">
            <v>324582350</v>
          </cell>
          <cell r="I13">
            <v>365632752.5667</v>
          </cell>
        </row>
        <row r="14">
          <cell r="C14" t="str">
            <v>Unknown</v>
          </cell>
          <cell r="D14">
            <v>9191</v>
          </cell>
          <cell r="E14">
            <v>8699.39</v>
          </cell>
          <cell r="F14">
            <v>1530830.61</v>
          </cell>
          <cell r="G14">
            <v>32729928309.2022</v>
          </cell>
          <cell r="H14">
            <v>72609269</v>
          </cell>
          <cell r="I14">
            <v>83413156.4754</v>
          </cell>
        </row>
        <row r="15">
          <cell r="C15" t="str">
            <v>Non-Smoker</v>
          </cell>
          <cell r="D15">
            <v>35241</v>
          </cell>
          <cell r="E15">
            <v>45935.047566</v>
          </cell>
          <cell r="F15">
            <v>10822233.13481</v>
          </cell>
          <cell r="G15">
            <v>2423197367212.995</v>
          </cell>
          <cell r="H15">
            <v>3976072871</v>
          </cell>
          <cell r="I15">
            <v>6085298055.475313</v>
          </cell>
        </row>
        <row r="16">
          <cell r="C16" t="str">
            <v>Smoker</v>
          </cell>
          <cell r="D16">
            <v>14312</v>
          </cell>
          <cell r="E16">
            <v>15393.935754</v>
          </cell>
          <cell r="F16">
            <v>1706912.64931</v>
          </cell>
          <cell r="G16">
            <v>186332608155.7338</v>
          </cell>
          <cell r="H16">
            <v>883090907</v>
          </cell>
          <cell r="I16">
            <v>1022231085.582513</v>
          </cell>
        </row>
        <row r="17">
          <cell r="C17" t="str">
            <v>Unknown</v>
          </cell>
          <cell r="D17">
            <v>6013</v>
          </cell>
          <cell r="E17">
            <v>5981.42516</v>
          </cell>
          <cell r="F17">
            <v>1208498.26798</v>
          </cell>
          <cell r="G17">
            <v>37590742651.11996</v>
          </cell>
          <cell r="H17">
            <v>113026684</v>
          </cell>
          <cell r="I17">
            <v>142953261.04259</v>
          </cell>
        </row>
        <row r="18">
          <cell r="C18" t="str">
            <v>Non-Smoker</v>
          </cell>
          <cell r="D18">
            <v>22153</v>
          </cell>
          <cell r="E18">
            <v>29305.361785</v>
          </cell>
          <cell r="F18">
            <v>8751275.78595</v>
          </cell>
          <cell r="G18">
            <v>1094893794914.7987</v>
          </cell>
          <cell r="H18">
            <v>1402639963</v>
          </cell>
          <cell r="I18">
            <v>2069146855.354743</v>
          </cell>
        </row>
        <row r="19">
          <cell r="C19" t="str">
            <v>Smoker</v>
          </cell>
          <cell r="D19">
            <v>10827</v>
          </cell>
          <cell r="E19">
            <v>11294.238296</v>
          </cell>
          <cell r="F19">
            <v>1263261.78859</v>
          </cell>
          <cell r="G19">
            <v>81741601014.45264</v>
          </cell>
          <cell r="H19">
            <v>349849941</v>
          </cell>
          <cell r="I19">
            <v>392656305.617922</v>
          </cell>
        </row>
        <row r="20">
          <cell r="C20" t="str">
            <v>Unknown</v>
          </cell>
          <cell r="D20">
            <v>7416</v>
          </cell>
          <cell r="E20">
            <v>7303.536089</v>
          </cell>
          <cell r="F20">
            <v>1300059.57927</v>
          </cell>
          <cell r="G20">
            <v>32002569684.74777</v>
          </cell>
          <cell r="H20">
            <v>61584236</v>
          </cell>
          <cell r="I20">
            <v>73824997.120919</v>
          </cell>
        </row>
        <row r="24">
          <cell r="C24" t="str">
            <v>Non-Smoker</v>
          </cell>
          <cell r="D24">
            <v>33811</v>
          </cell>
          <cell r="E24">
            <v>40542</v>
          </cell>
          <cell r="F24">
            <v>10869728</v>
          </cell>
          <cell r="G24">
            <v>2026610330736.6309</v>
          </cell>
          <cell r="H24">
            <v>3423098971</v>
          </cell>
          <cell r="I24">
            <v>4883055813.7617</v>
          </cell>
        </row>
        <row r="25">
          <cell r="C25" t="str">
            <v>Smoker</v>
          </cell>
          <cell r="D25">
            <v>14926</v>
          </cell>
          <cell r="E25">
            <v>14978</v>
          </cell>
          <cell r="F25">
            <v>1990530</v>
          </cell>
          <cell r="G25">
            <v>187513969129.3365</v>
          </cell>
          <cell r="H25">
            <v>801777083</v>
          </cell>
          <cell r="I25">
            <v>967174538.4474</v>
          </cell>
        </row>
        <row r="26">
          <cell r="C26" t="str">
            <v>Unknown</v>
          </cell>
          <cell r="D26">
            <v>10004</v>
          </cell>
          <cell r="E26">
            <v>9210</v>
          </cell>
          <cell r="F26">
            <v>1724861</v>
          </cell>
          <cell r="G26">
            <v>45712932699.2913</v>
          </cell>
          <cell r="H26">
            <v>183314538</v>
          </cell>
          <cell r="I26">
            <v>223829284.7115</v>
          </cell>
        </row>
        <row r="27">
          <cell r="C27" t="str">
            <v>Non-Smoker</v>
          </cell>
          <cell r="D27">
            <v>20712</v>
          </cell>
          <cell r="E27">
            <v>25378</v>
          </cell>
          <cell r="F27">
            <v>8732444</v>
          </cell>
          <cell r="G27">
            <v>949874986183.674</v>
          </cell>
          <cell r="H27">
            <v>1206176411</v>
          </cell>
          <cell r="I27">
            <v>1737447894.1874</v>
          </cell>
        </row>
        <row r="28">
          <cell r="C28" t="str">
            <v>Smoker</v>
          </cell>
          <cell r="D28">
            <v>10531</v>
          </cell>
          <cell r="E28">
            <v>10521</v>
          </cell>
          <cell r="F28">
            <v>1501996</v>
          </cell>
          <cell r="G28">
            <v>89317088725.9389</v>
          </cell>
          <cell r="H28">
            <v>330945593</v>
          </cell>
          <cell r="I28">
            <v>371110980.8601</v>
          </cell>
        </row>
        <row r="29">
          <cell r="C29" t="str">
            <v>Unknown</v>
          </cell>
          <cell r="D29">
            <v>10648</v>
          </cell>
          <cell r="E29">
            <v>10236</v>
          </cell>
          <cell r="F29">
            <v>1765405</v>
          </cell>
          <cell r="G29">
            <v>35070666662.607</v>
          </cell>
          <cell r="H29">
            <v>92884419</v>
          </cell>
          <cell r="I29">
            <v>101577311.1181</v>
          </cell>
        </row>
        <row r="30">
          <cell r="C30" t="str">
            <v>Non-Smoker</v>
          </cell>
          <cell r="D30">
            <v>36746</v>
          </cell>
          <cell r="E30">
            <v>45741</v>
          </cell>
          <cell r="F30">
            <v>11730337</v>
          </cell>
          <cell r="G30">
            <v>2390742493041.019</v>
          </cell>
          <cell r="H30">
            <v>3844363626</v>
          </cell>
          <cell r="I30">
            <v>5795144432.738</v>
          </cell>
        </row>
        <row r="31">
          <cell r="C31" t="str">
            <v>Smoker</v>
          </cell>
          <cell r="D31">
            <v>15809</v>
          </cell>
          <cell r="E31">
            <v>16204</v>
          </cell>
          <cell r="F31">
            <v>2105617</v>
          </cell>
          <cell r="G31">
            <v>205312614689.4737</v>
          </cell>
          <cell r="H31">
            <v>896800796</v>
          </cell>
          <cell r="I31">
            <v>1068063394.1335</v>
          </cell>
        </row>
        <row r="32">
          <cell r="C32" t="str">
            <v>Unknown</v>
          </cell>
          <cell r="D32">
            <v>7995</v>
          </cell>
          <cell r="E32">
            <v>7603</v>
          </cell>
          <cell r="F32">
            <v>1480863</v>
          </cell>
          <cell r="G32">
            <v>41337538282.7404</v>
          </cell>
          <cell r="H32">
            <v>161457544</v>
          </cell>
          <cell r="I32">
            <v>187221069.3593</v>
          </cell>
        </row>
        <row r="33">
          <cell r="C33" t="str">
            <v>Non-Smoker</v>
          </cell>
          <cell r="D33">
            <v>22976</v>
          </cell>
          <cell r="E33">
            <v>29163</v>
          </cell>
          <cell r="F33">
            <v>9568445</v>
          </cell>
          <cell r="G33">
            <v>1146009961527.1433</v>
          </cell>
          <cell r="H33">
            <v>1437318636</v>
          </cell>
          <cell r="I33">
            <v>2098596908.0201</v>
          </cell>
        </row>
        <row r="34">
          <cell r="C34" t="str">
            <v>Smoker</v>
          </cell>
          <cell r="D34">
            <v>11593</v>
          </cell>
          <cell r="E34">
            <v>11472</v>
          </cell>
          <cell r="F34">
            <v>1604540</v>
          </cell>
          <cell r="G34">
            <v>100191199787.0637</v>
          </cell>
          <cell r="H34">
            <v>371839764</v>
          </cell>
          <cell r="I34">
            <v>417531500.0023</v>
          </cell>
        </row>
        <row r="35">
          <cell r="C35" t="str">
            <v>Unknown</v>
          </cell>
          <cell r="D35">
            <v>9355</v>
          </cell>
          <cell r="E35">
            <v>8741</v>
          </cell>
          <cell r="F35">
            <v>1545108</v>
          </cell>
          <cell r="G35">
            <v>33398291319.8007</v>
          </cell>
          <cell r="H35">
            <v>77468579</v>
          </cell>
          <cell r="I35">
            <v>92100462.452</v>
          </cell>
        </row>
        <row r="39">
          <cell r="C39" t="str">
            <v>Non-Smoker</v>
          </cell>
          <cell r="D39">
            <v>42681</v>
          </cell>
          <cell r="E39">
            <v>55804.244285</v>
          </cell>
          <cell r="F39">
            <v>12636560.19479</v>
          </cell>
          <cell r="G39">
            <v>2944548404519.2617</v>
          </cell>
          <cell r="H39">
            <v>5096191644</v>
          </cell>
          <cell r="I39">
            <v>7964976956.854318</v>
          </cell>
        </row>
        <row r="40">
          <cell r="C40" t="str">
            <v>Smoker</v>
          </cell>
          <cell r="D40">
            <v>16817</v>
          </cell>
          <cell r="E40">
            <v>18186.554437</v>
          </cell>
          <cell r="F40">
            <v>2102419.14956</v>
          </cell>
          <cell r="G40">
            <v>232531091986.06937</v>
          </cell>
          <cell r="H40">
            <v>1081251720</v>
          </cell>
          <cell r="I40">
            <v>1302149010.713527</v>
          </cell>
        </row>
        <row r="41">
          <cell r="C41" t="str">
            <v>Unknown</v>
          </cell>
          <cell r="D41">
            <v>7123</v>
          </cell>
          <cell r="E41">
            <v>7059.561843</v>
          </cell>
          <cell r="F41">
            <v>1372624.79708</v>
          </cell>
          <cell r="G41">
            <v>47610745144.14384</v>
          </cell>
          <cell r="H41">
            <v>167087939</v>
          </cell>
          <cell r="I41">
            <v>205990554.252932</v>
          </cell>
        </row>
        <row r="42">
          <cell r="C42" t="str">
            <v>Non-Smoker</v>
          </cell>
          <cell r="D42">
            <v>25029</v>
          </cell>
          <cell r="E42">
            <v>33436.660804</v>
          </cell>
          <cell r="F42">
            <v>9924233.42804</v>
          </cell>
          <cell r="G42">
            <v>1309701559466.0493</v>
          </cell>
          <cell r="H42">
            <v>1761104408</v>
          </cell>
          <cell r="I42">
            <v>2707784913.101449</v>
          </cell>
        </row>
        <row r="43">
          <cell r="C43" t="str">
            <v>Smoker</v>
          </cell>
          <cell r="D43">
            <v>12036</v>
          </cell>
          <cell r="E43">
            <v>12737.972865</v>
          </cell>
          <cell r="F43">
            <v>1544300.14204</v>
          </cell>
          <cell r="G43">
            <v>104461748919.9752</v>
          </cell>
          <cell r="H43">
            <v>416455245</v>
          </cell>
          <cell r="I43">
            <v>490540188.809995</v>
          </cell>
        </row>
        <row r="44">
          <cell r="C44" t="str">
            <v>Unknown</v>
          </cell>
          <cell r="D44">
            <v>8124</v>
          </cell>
          <cell r="E44">
            <v>7977.979801</v>
          </cell>
          <cell r="F44">
            <v>1434006.91065</v>
          </cell>
          <cell r="G44">
            <v>37923476621.85561</v>
          </cell>
          <cell r="H44">
            <v>83258805</v>
          </cell>
          <cell r="I44">
            <v>95381110.638634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-2005 DATA"/>
      <sheetName val="A-E by Gender"/>
    </sheetNames>
    <sheetDataSet>
      <sheetData sheetId="0">
        <row r="3">
          <cell r="B3" t="str">
            <v>Male</v>
          </cell>
          <cell r="C3">
            <v>156853</v>
          </cell>
          <cell r="D3">
            <v>168556.2836</v>
          </cell>
          <cell r="E3">
            <v>5990076.5653</v>
          </cell>
          <cell r="F3">
            <v>44146807184.2384</v>
          </cell>
          <cell r="G3">
            <v>913115057</v>
          </cell>
          <cell r="H3">
            <v>1029606230.3245</v>
          </cell>
        </row>
        <row r="4">
          <cell r="B4" t="str">
            <v>Female</v>
          </cell>
          <cell r="C4">
            <v>87353</v>
          </cell>
          <cell r="D4">
            <v>84955.2252</v>
          </cell>
          <cell r="E4">
            <v>4055433.5087</v>
          </cell>
          <cell r="F4">
            <v>14124415825.2276</v>
          </cell>
          <cell r="G4">
            <v>200127382</v>
          </cell>
          <cell r="H4">
            <v>198873073.382</v>
          </cell>
        </row>
        <row r="5">
          <cell r="B5" t="str">
            <v>Male</v>
          </cell>
          <cell r="C5">
            <v>154533</v>
          </cell>
          <cell r="D5">
            <v>169375.996</v>
          </cell>
          <cell r="E5">
            <v>5928808.8395</v>
          </cell>
          <cell r="F5">
            <v>46217097371.4178</v>
          </cell>
          <cell r="G5">
            <v>936842982</v>
          </cell>
          <cell r="H5">
            <v>1088883689.4849</v>
          </cell>
        </row>
        <row r="6">
          <cell r="B6" t="str">
            <v>Female</v>
          </cell>
          <cell r="C6">
            <v>89615</v>
          </cell>
          <cell r="D6">
            <v>87499.7865</v>
          </cell>
          <cell r="E6">
            <v>4095947.7877</v>
          </cell>
          <cell r="F6">
            <v>15526679204.5689</v>
          </cell>
          <cell r="G6">
            <v>218351983</v>
          </cell>
          <cell r="H6">
            <v>219403312.3657</v>
          </cell>
        </row>
        <row r="7">
          <cell r="B7" t="str">
            <v>Male</v>
          </cell>
          <cell r="C7">
            <v>148820</v>
          </cell>
          <cell r="D7">
            <v>168766.735797</v>
          </cell>
          <cell r="E7">
            <v>5772126.16273</v>
          </cell>
          <cell r="F7">
            <v>47948126501.531364</v>
          </cell>
          <cell r="G7">
            <v>951157774</v>
          </cell>
          <cell r="H7">
            <v>1147283441.429561</v>
          </cell>
        </row>
        <row r="8">
          <cell r="B8" t="str">
            <v>Female</v>
          </cell>
          <cell r="C8">
            <v>86811</v>
          </cell>
          <cell r="D8">
            <v>88741.609331</v>
          </cell>
          <cell r="E8">
            <v>4063481.59042</v>
          </cell>
          <cell r="F8">
            <v>16607530001.0235</v>
          </cell>
          <cell r="G8">
            <v>217429090</v>
          </cell>
          <cell r="H8">
            <v>233439262.881121</v>
          </cell>
        </row>
        <row r="12">
          <cell r="B12" t="str">
            <v>Male</v>
          </cell>
          <cell r="C12">
            <v>158848</v>
          </cell>
          <cell r="D12">
            <v>170909</v>
          </cell>
          <cell r="E12">
            <v>6078191</v>
          </cell>
          <cell r="F12">
            <v>45161549276.0584</v>
          </cell>
          <cell r="G12">
            <v>933006632</v>
          </cell>
          <cell r="H12">
            <v>1052069654.1423</v>
          </cell>
        </row>
        <row r="13">
          <cell r="B13" t="str">
            <v>Female</v>
          </cell>
          <cell r="C13">
            <v>88090</v>
          </cell>
          <cell r="D13">
            <v>85735</v>
          </cell>
          <cell r="E13">
            <v>4102629</v>
          </cell>
          <cell r="F13">
            <v>14419607028.1506</v>
          </cell>
          <cell r="G13">
            <v>203435599</v>
          </cell>
          <cell r="H13">
            <v>202710529.1621</v>
          </cell>
        </row>
        <row r="14">
          <cell r="B14" t="str">
            <v>Male</v>
          </cell>
          <cell r="C14">
            <v>157033</v>
          </cell>
          <cell r="D14">
            <v>172112</v>
          </cell>
          <cell r="E14">
            <v>6046069</v>
          </cell>
          <cell r="F14">
            <v>47505215812.5163</v>
          </cell>
          <cell r="G14">
            <v>959829271</v>
          </cell>
          <cell r="H14">
            <v>1116002479.2574</v>
          </cell>
        </row>
        <row r="15">
          <cell r="B15" t="str">
            <v>Female</v>
          </cell>
          <cell r="C15">
            <v>90767</v>
          </cell>
          <cell r="D15">
            <v>88626</v>
          </cell>
          <cell r="E15">
            <v>4170471</v>
          </cell>
          <cell r="F15">
            <v>15987359771.4654</v>
          </cell>
          <cell r="G15">
            <v>223633745</v>
          </cell>
          <cell r="H15">
            <v>225087127.4905</v>
          </cell>
        </row>
        <row r="19">
          <cell r="B19" t="str">
            <v>Male</v>
          </cell>
          <cell r="C19">
            <v>174793</v>
          </cell>
          <cell r="D19">
            <v>204044.578288</v>
          </cell>
          <cell r="E19">
            <v>6774187.76271</v>
          </cell>
          <cell r="F19">
            <v>59705415367.43964</v>
          </cell>
          <cell r="G19">
            <v>1203646079</v>
          </cell>
          <cell r="H19">
            <v>1502646687.847271</v>
          </cell>
        </row>
        <row r="20">
          <cell r="B20" t="str">
            <v>Female</v>
          </cell>
          <cell r="C20">
            <v>95181</v>
          </cell>
          <cell r="D20">
            <v>98815.349881</v>
          </cell>
          <cell r="E20">
            <v>4553174.75487</v>
          </cell>
          <cell r="F20">
            <v>19406230316.99833</v>
          </cell>
          <cell r="G20">
            <v>253344693</v>
          </cell>
          <cell r="H20">
            <v>277694982.955581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_SelectOnly"/>
      <sheetName val="Data_ULTIMATE"/>
      <sheetName val="Data_RCR"/>
      <sheetName val="ILEC 04-05_Summary_SelectOnly"/>
      <sheetName val="ILEC 04-05_Summary_ULTIMATE"/>
      <sheetName val="ILEC 04-05_Summary_RCR"/>
      <sheetName val="ILEC 04-05_Summary_Detail"/>
      <sheetName val="ILEC 04-05_Summary_GenderSmkr"/>
      <sheetName val="Data_GenderSmkr"/>
      <sheetName val="Data_Detail"/>
    </sheetNames>
    <sheetDataSet>
      <sheetData sheetId="0">
        <row r="5">
          <cell r="A5" t="str">
            <v>0</v>
          </cell>
          <cell r="B5">
            <v>433</v>
          </cell>
          <cell r="C5">
            <v>484.934279</v>
          </cell>
          <cell r="D5">
            <v>1346009.3191</v>
          </cell>
          <cell r="E5">
            <v>44848776329.982155</v>
          </cell>
          <cell r="F5">
            <v>10683103</v>
          </cell>
          <cell r="G5">
            <v>13857891.510623</v>
          </cell>
        </row>
        <row r="6">
          <cell r="A6" t="str">
            <v>10-17</v>
          </cell>
          <cell r="B6">
            <v>1080</v>
          </cell>
          <cell r="C6">
            <v>954.47352</v>
          </cell>
          <cell r="D6">
            <v>1387833.08993</v>
          </cell>
          <cell r="E6">
            <v>57220637825.547806</v>
          </cell>
          <cell r="F6">
            <v>34274804</v>
          </cell>
          <cell r="G6">
            <v>36480001.860403</v>
          </cell>
        </row>
        <row r="7">
          <cell r="A7" t="str">
            <v>1-4</v>
          </cell>
          <cell r="B7">
            <v>470</v>
          </cell>
          <cell r="C7">
            <v>482.648772</v>
          </cell>
          <cell r="D7">
            <v>1288546.72364</v>
          </cell>
          <cell r="E7">
            <v>49380276532.76849</v>
          </cell>
          <cell r="F7">
            <v>13031166</v>
          </cell>
          <cell r="G7">
            <v>15686977.584173</v>
          </cell>
        </row>
        <row r="8">
          <cell r="A8" t="str">
            <v>18-24</v>
          </cell>
          <cell r="B8">
            <v>1969</v>
          </cell>
          <cell r="C8">
            <v>2035.268341</v>
          </cell>
          <cell r="D8">
            <v>2249452.86527</v>
          </cell>
          <cell r="E8">
            <v>152991456127.0273</v>
          </cell>
          <cell r="F8">
            <v>88440985</v>
          </cell>
          <cell r="G8">
            <v>108755689.260201</v>
          </cell>
        </row>
        <row r="9">
          <cell r="A9" t="str">
            <v>25-29</v>
          </cell>
          <cell r="B9">
            <v>3084</v>
          </cell>
          <cell r="C9">
            <v>3741.453401</v>
          </cell>
          <cell r="D9">
            <v>3130498.39751</v>
          </cell>
          <cell r="E9">
            <v>405850153459.5329</v>
          </cell>
          <cell r="F9">
            <v>224173258</v>
          </cell>
          <cell r="G9">
            <v>322417867.709701</v>
          </cell>
        </row>
        <row r="10">
          <cell r="A10" t="str">
            <v>30-34</v>
          </cell>
          <cell r="B10">
            <v>4973</v>
          </cell>
          <cell r="C10">
            <v>6637.897912</v>
          </cell>
          <cell r="D10">
            <v>4097459.65642</v>
          </cell>
          <cell r="E10">
            <v>813798194689.4818</v>
          </cell>
          <cell r="F10">
            <v>524849412</v>
          </cell>
          <cell r="G10">
            <v>771566269.491226</v>
          </cell>
        </row>
        <row r="11">
          <cell r="A11" t="str">
            <v>35-39</v>
          </cell>
          <cell r="B11">
            <v>7089</v>
          </cell>
          <cell r="C11">
            <v>9604.744669</v>
          </cell>
          <cell r="D11">
            <v>4033207.87813</v>
          </cell>
          <cell r="E11">
            <v>939831264879.4135</v>
          </cell>
          <cell r="F11">
            <v>748783719</v>
          </cell>
          <cell r="G11">
            <v>1227653017.300296</v>
          </cell>
        </row>
        <row r="12">
          <cell r="A12" t="str">
            <v>40-49</v>
          </cell>
          <cell r="B12">
            <v>20394</v>
          </cell>
          <cell r="C12">
            <v>27017.569675</v>
          </cell>
          <cell r="D12">
            <v>5910735.04924</v>
          </cell>
          <cell r="E12">
            <v>1361102722985.657</v>
          </cell>
          <cell r="F12">
            <v>2052902115</v>
          </cell>
          <cell r="G12">
            <v>3221810575.447892</v>
          </cell>
        </row>
        <row r="13">
          <cell r="A13" t="str">
            <v>50-59</v>
          </cell>
          <cell r="B13">
            <v>30586</v>
          </cell>
          <cell r="C13">
            <v>37539.169745</v>
          </cell>
          <cell r="D13">
            <v>3162522.2183</v>
          </cell>
          <cell r="E13">
            <v>604200221666.209</v>
          </cell>
          <cell r="F13">
            <v>2246394075</v>
          </cell>
          <cell r="G13">
            <v>3338490777.946991</v>
          </cell>
        </row>
        <row r="14">
          <cell r="A14" t="str">
            <v>5-9</v>
          </cell>
          <cell r="B14">
            <v>528</v>
          </cell>
          <cell r="C14">
            <v>451.396324</v>
          </cell>
          <cell r="D14">
            <v>932805.77703</v>
          </cell>
          <cell r="E14">
            <v>37326400403.064</v>
          </cell>
          <cell r="F14">
            <v>15063487</v>
          </cell>
          <cell r="G14">
            <v>16121906.33553</v>
          </cell>
        </row>
        <row r="15">
          <cell r="A15" t="str">
            <v>60-69</v>
          </cell>
          <cell r="B15">
            <v>31327</v>
          </cell>
          <cell r="C15">
            <v>35907.558909</v>
          </cell>
          <cell r="D15">
            <v>1237798.92759</v>
          </cell>
          <cell r="E15">
            <v>164835620292.1025</v>
          </cell>
          <cell r="F15">
            <v>1717429903</v>
          </cell>
          <cell r="G15">
            <v>2389947510.835637</v>
          </cell>
        </row>
        <row r="16">
          <cell r="A16" t="str">
            <v>70-79</v>
          </cell>
          <cell r="B16">
            <v>9172</v>
          </cell>
          <cell r="C16">
            <v>9513.778462</v>
          </cell>
          <cell r="D16">
            <v>221041.94956</v>
          </cell>
          <cell r="E16">
            <v>38126894606.12273</v>
          </cell>
          <cell r="F16">
            <v>744057267</v>
          </cell>
          <cell r="G16">
            <v>1015973032.971497</v>
          </cell>
        </row>
        <row r="17">
          <cell r="A17" t="str">
            <v>80+</v>
          </cell>
          <cell r="B17">
            <v>705</v>
          </cell>
          <cell r="C17">
            <v>832.080026</v>
          </cell>
          <cell r="D17">
            <v>16232.77044</v>
          </cell>
          <cell r="E17">
            <v>7264406860.44571</v>
          </cell>
          <cell r="F17">
            <v>185266467</v>
          </cell>
          <cell r="G17">
            <v>288061216.116685</v>
          </cell>
        </row>
        <row r="20">
          <cell r="A20" t="str">
            <v>Female</v>
          </cell>
          <cell r="B20">
            <v>45189</v>
          </cell>
          <cell r="C20">
            <v>54152.61347</v>
          </cell>
          <cell r="D20">
            <v>12902540.48073</v>
          </cell>
          <cell r="E20">
            <v>1452086785007.88</v>
          </cell>
          <cell r="F20">
            <v>2260818458</v>
          </cell>
          <cell r="G20">
            <v>3293706212.550078</v>
          </cell>
        </row>
        <row r="21">
          <cell r="A21" t="str">
            <v>Male</v>
          </cell>
          <cell r="B21">
            <v>66621</v>
          </cell>
          <cell r="C21">
            <v>81050.360565</v>
          </cell>
          <cell r="D21">
            <v>16111604.14143</v>
          </cell>
          <cell r="E21">
            <v>3224690241649.475</v>
          </cell>
          <cell r="F21">
            <v>6344531303</v>
          </cell>
          <cell r="G21">
            <v>9473116521.820776</v>
          </cell>
        </row>
        <row r="24">
          <cell r="A24" t="str">
            <v>1</v>
          </cell>
          <cell r="B24">
            <v>1059</v>
          </cell>
          <cell r="C24">
            <v>1264.624066</v>
          </cell>
          <cell r="D24">
            <v>1838661.07318</v>
          </cell>
          <cell r="E24">
            <v>597537673605.1488</v>
          </cell>
          <cell r="F24">
            <v>256464882</v>
          </cell>
          <cell r="G24">
            <v>454958701.491964</v>
          </cell>
        </row>
        <row r="25">
          <cell r="A25" t="str">
            <v>11-15</v>
          </cell>
          <cell r="B25">
            <v>22962</v>
          </cell>
          <cell r="C25">
            <v>29291.118904</v>
          </cell>
          <cell r="D25">
            <v>5556270.15348</v>
          </cell>
          <cell r="E25">
            <v>550068173256.2821</v>
          </cell>
          <cell r="F25">
            <v>1839240355</v>
          </cell>
          <cell r="G25">
            <v>2825263010.400422</v>
          </cell>
        </row>
        <row r="26">
          <cell r="A26" t="str">
            <v>16-20</v>
          </cell>
          <cell r="B26">
            <v>36434</v>
          </cell>
          <cell r="C26">
            <v>46302.214917</v>
          </cell>
          <cell r="D26">
            <v>5453574.6158</v>
          </cell>
          <cell r="E26">
            <v>365119934583.5386</v>
          </cell>
          <cell r="F26">
            <v>1987022129</v>
          </cell>
          <cell r="G26">
            <v>2915570978.701413</v>
          </cell>
        </row>
        <row r="27">
          <cell r="A27" t="str">
            <v>2</v>
          </cell>
          <cell r="B27">
            <v>1557</v>
          </cell>
          <cell r="C27">
            <v>1746.20108</v>
          </cell>
          <cell r="D27">
            <v>1804824.76759</v>
          </cell>
          <cell r="E27">
            <v>586180755951.5045</v>
          </cell>
          <cell r="F27">
            <v>416562040</v>
          </cell>
          <cell r="G27">
            <v>598128777.406686</v>
          </cell>
        </row>
        <row r="28">
          <cell r="A28" t="str">
            <v>21-25</v>
          </cell>
          <cell r="B28">
            <v>30159</v>
          </cell>
          <cell r="C28">
            <v>33977.528308</v>
          </cell>
          <cell r="D28">
            <v>3241892.35387</v>
          </cell>
          <cell r="E28">
            <v>117651021543.92775</v>
          </cell>
          <cell r="F28">
            <v>896621095</v>
          </cell>
          <cell r="G28">
            <v>1168052254.080605</v>
          </cell>
        </row>
        <row r="29">
          <cell r="A29" t="str">
            <v>3</v>
          </cell>
          <cell r="B29">
            <v>1980</v>
          </cell>
          <cell r="C29">
            <v>2119.638613</v>
          </cell>
          <cell r="D29">
            <v>1805590.13553</v>
          </cell>
          <cell r="E29">
            <v>532100108393.5166</v>
          </cell>
          <cell r="F29">
            <v>466424327</v>
          </cell>
          <cell r="G29">
            <v>641992088.534231</v>
          </cell>
        </row>
        <row r="30">
          <cell r="A30" t="str">
            <v>4-5</v>
          </cell>
          <cell r="B30">
            <v>4075</v>
          </cell>
          <cell r="C30">
            <v>4418.401647</v>
          </cell>
          <cell r="D30">
            <v>2993008.17649</v>
          </cell>
          <cell r="E30">
            <v>746100229855.4165</v>
          </cell>
          <cell r="F30">
            <v>870499209</v>
          </cell>
          <cell r="G30">
            <v>1168717761.678327</v>
          </cell>
        </row>
        <row r="31">
          <cell r="A31" t="str">
            <v>6-10</v>
          </cell>
          <cell r="B31">
            <v>13584</v>
          </cell>
          <cell r="C31">
            <v>16083.2465</v>
          </cell>
          <cell r="D31">
            <v>6320323.34622</v>
          </cell>
          <cell r="E31">
            <v>1182019129468.0205</v>
          </cell>
          <cell r="F31">
            <v>1872515724</v>
          </cell>
          <cell r="G31">
            <v>2994139162.077207</v>
          </cell>
        </row>
        <row r="34">
          <cell r="A34" t="str">
            <v>1,000,000-2,499,999</v>
          </cell>
          <cell r="B34">
            <v>984</v>
          </cell>
          <cell r="C34">
            <v>1741.101783</v>
          </cell>
          <cell r="D34">
            <v>828313.87124</v>
          </cell>
          <cell r="E34">
            <v>998001503221.8097</v>
          </cell>
          <cell r="F34">
            <v>1183525936</v>
          </cell>
          <cell r="G34">
            <v>2151121777.921398</v>
          </cell>
        </row>
        <row r="35">
          <cell r="A35" t="str">
            <v>10,000-24,999</v>
          </cell>
          <cell r="B35">
            <v>24308</v>
          </cell>
          <cell r="C35">
            <v>27075.283507</v>
          </cell>
          <cell r="D35">
            <v>4159472.06493</v>
          </cell>
          <cell r="E35">
            <v>54009479616.65814</v>
          </cell>
          <cell r="F35">
            <v>299192564</v>
          </cell>
          <cell r="G35">
            <v>337697054.165808</v>
          </cell>
        </row>
        <row r="36">
          <cell r="A36" t="str">
            <v>100,000-249,999</v>
          </cell>
          <cell r="B36">
            <v>17192</v>
          </cell>
          <cell r="C36">
            <v>24253.382245</v>
          </cell>
          <cell r="D36">
            <v>7763730.68463</v>
          </cell>
          <cell r="E36">
            <v>972985318992.0752</v>
          </cell>
          <cell r="F36">
            <v>2113864126</v>
          </cell>
          <cell r="G36">
            <v>3034182529.177623</v>
          </cell>
        </row>
        <row r="37">
          <cell r="A37" t="str">
            <v>1-9,999</v>
          </cell>
          <cell r="B37">
            <v>25749</v>
          </cell>
          <cell r="C37">
            <v>25353.021673</v>
          </cell>
          <cell r="D37">
            <v>1399713.57048</v>
          </cell>
          <cell r="E37">
            <v>7074616483.70096</v>
          </cell>
          <cell r="F37">
            <v>123694500</v>
          </cell>
          <cell r="G37">
            <v>121174927.428636</v>
          </cell>
        </row>
        <row r="38">
          <cell r="A38" t="str">
            <v>2,500,000-4,999,999</v>
          </cell>
          <cell r="B38">
            <v>105</v>
          </cell>
          <cell r="C38">
            <v>174.326628</v>
          </cell>
          <cell r="D38">
            <v>59367.65211</v>
          </cell>
          <cell r="E38">
            <v>184755747520.35526</v>
          </cell>
          <cell r="F38">
            <v>330661940</v>
          </cell>
          <cell r="G38">
            <v>552843928.302776</v>
          </cell>
        </row>
        <row r="39">
          <cell r="A39" t="str">
            <v>25,000-49,999</v>
          </cell>
          <cell r="B39">
            <v>17781</v>
          </cell>
          <cell r="C39">
            <v>21514.186663</v>
          </cell>
          <cell r="D39">
            <v>4325901.20386</v>
          </cell>
          <cell r="E39">
            <v>120897973633.92542</v>
          </cell>
          <cell r="F39">
            <v>510283883</v>
          </cell>
          <cell r="G39">
            <v>621194977.745952</v>
          </cell>
        </row>
        <row r="40">
          <cell r="A40" t="str">
            <v>250,000-499,999</v>
          </cell>
          <cell r="B40">
            <v>4465</v>
          </cell>
          <cell r="C40">
            <v>6757.556643</v>
          </cell>
          <cell r="D40">
            <v>3183387.10864</v>
          </cell>
          <cell r="E40">
            <v>912246610275.0018</v>
          </cell>
          <cell r="F40">
            <v>1295911149</v>
          </cell>
          <cell r="G40">
            <v>1984067425.749666</v>
          </cell>
        </row>
        <row r="41">
          <cell r="A41" t="str">
            <v>5,000,000+</v>
          </cell>
          <cell r="B41">
            <v>57</v>
          </cell>
          <cell r="C41">
            <v>91.292186</v>
          </cell>
          <cell r="D41">
            <v>27856.95493</v>
          </cell>
          <cell r="E41">
            <v>212297483515.22083</v>
          </cell>
          <cell r="F41">
            <v>517343987</v>
          </cell>
          <cell r="G41">
            <v>697787561.312199</v>
          </cell>
        </row>
        <row r="42">
          <cell r="A42" t="str">
            <v>50,000-99,999</v>
          </cell>
          <cell r="B42">
            <v>19135</v>
          </cell>
          <cell r="C42">
            <v>24987.170605</v>
          </cell>
          <cell r="D42">
            <v>5645202.45602</v>
          </cell>
          <cell r="E42">
            <v>312881506293.5829</v>
          </cell>
          <cell r="F42">
            <v>1077971008</v>
          </cell>
          <cell r="G42">
            <v>1414577458.92573</v>
          </cell>
        </row>
        <row r="43">
          <cell r="A43" t="str">
            <v>500,000-999,999</v>
          </cell>
          <cell r="B43">
            <v>2034</v>
          </cell>
          <cell r="C43">
            <v>3255.652102</v>
          </cell>
          <cell r="D43">
            <v>1621199.05532</v>
          </cell>
          <cell r="E43">
            <v>901626787105.025</v>
          </cell>
          <cell r="F43">
            <v>1152900668</v>
          </cell>
          <cell r="G43">
            <v>1852175093.641067</v>
          </cell>
        </row>
        <row r="46">
          <cell r="A46" t="str">
            <v>Non-Smoker</v>
          </cell>
          <cell r="B46">
            <v>67710</v>
          </cell>
          <cell r="C46">
            <v>89240.905089</v>
          </cell>
          <cell r="D46">
            <v>22560793.62283</v>
          </cell>
          <cell r="E46">
            <v>4254249963985.311</v>
          </cell>
          <cell r="F46">
            <v>6857296052</v>
          </cell>
          <cell r="G46">
            <v>10672761869.955769</v>
          </cell>
        </row>
        <row r="47">
          <cell r="A47" t="str">
            <v>Smoker</v>
          </cell>
          <cell r="B47">
            <v>28853</v>
          </cell>
          <cell r="C47">
            <v>30924.527302</v>
          </cell>
          <cell r="D47">
            <v>3646719.2916</v>
          </cell>
          <cell r="E47">
            <v>336992840906.0446</v>
          </cell>
          <cell r="F47">
            <v>1497706965</v>
          </cell>
          <cell r="G47">
            <v>1792689199.523522</v>
          </cell>
        </row>
        <row r="48">
          <cell r="A48" t="str">
            <v>Unknown</v>
          </cell>
          <cell r="B48">
            <v>15247</v>
          </cell>
          <cell r="C48">
            <v>15037.541644</v>
          </cell>
          <cell r="D48">
            <v>2806631.70773</v>
          </cell>
          <cell r="E48">
            <v>85534221765.99945</v>
          </cell>
          <cell r="F48">
            <v>250346744</v>
          </cell>
          <cell r="G48">
            <v>301371664.891566</v>
          </cell>
        </row>
      </sheetData>
      <sheetData sheetId="1">
        <row r="5">
          <cell r="A5" t="str">
            <v>Female</v>
          </cell>
          <cell r="B5">
            <v>95181</v>
          </cell>
          <cell r="C5">
            <v>98815.349881</v>
          </cell>
          <cell r="D5">
            <v>4553174.75487</v>
          </cell>
          <cell r="E5">
            <v>19406230316.99833</v>
          </cell>
          <cell r="F5">
            <v>253344693</v>
          </cell>
          <cell r="G5">
            <v>277694982.955581</v>
          </cell>
        </row>
        <row r="6">
          <cell r="A6" t="str">
            <v>Male</v>
          </cell>
          <cell r="B6">
            <v>174793</v>
          </cell>
          <cell r="C6">
            <v>204044.578288</v>
          </cell>
          <cell r="D6">
            <v>6774187.76271</v>
          </cell>
          <cell r="E6">
            <v>59705415367.43964</v>
          </cell>
          <cell r="F6">
            <v>1203646079</v>
          </cell>
          <cell r="G6">
            <v>1502646687.847271</v>
          </cell>
        </row>
        <row r="9">
          <cell r="A9" t="str">
            <v>10,000-24,999</v>
          </cell>
          <cell r="B9">
            <v>3899</v>
          </cell>
          <cell r="C9">
            <v>4729.694248</v>
          </cell>
          <cell r="D9">
            <v>544239.41155</v>
          </cell>
          <cell r="E9">
            <v>6280319436.23185</v>
          </cell>
          <cell r="F9">
            <v>44447889</v>
          </cell>
          <cell r="G9">
            <v>54758145.69882</v>
          </cell>
        </row>
        <row r="10">
          <cell r="A10" t="str">
            <v>1-9,999</v>
          </cell>
          <cell r="B10">
            <v>90297</v>
          </cell>
          <cell r="C10">
            <v>92909.972255</v>
          </cell>
          <cell r="D10">
            <v>3929522.6823</v>
          </cell>
          <cell r="E10">
            <v>9699959544.66293</v>
          </cell>
          <cell r="F10">
            <v>159160480</v>
          </cell>
          <cell r="G10">
            <v>166399485.912002</v>
          </cell>
        </row>
        <row r="11">
          <cell r="A11" t="str">
            <v>25,000-49,999</v>
          </cell>
          <cell r="B11">
            <v>604</v>
          </cell>
          <cell r="C11">
            <v>744.611407</v>
          </cell>
          <cell r="D11">
            <v>56992.19725</v>
          </cell>
          <cell r="E11">
            <v>1584221956.00928</v>
          </cell>
          <cell r="F11">
            <v>16946740</v>
          </cell>
          <cell r="G11">
            <v>20836608.248017</v>
          </cell>
        </row>
        <row r="12">
          <cell r="A12" t="str">
            <v>50,000-99,999</v>
          </cell>
          <cell r="B12">
            <v>246</v>
          </cell>
          <cell r="C12">
            <v>300.429129</v>
          </cell>
          <cell r="D12">
            <v>15785.07649</v>
          </cell>
          <cell r="E12">
            <v>869904855.61238</v>
          </cell>
          <cell r="F12">
            <v>13496831</v>
          </cell>
          <cell r="G12">
            <v>16412913.972382</v>
          </cell>
        </row>
        <row r="13">
          <cell r="A13" t="str">
            <v>100,000+</v>
          </cell>
          <cell r="B13">
            <v>135</v>
          </cell>
          <cell r="C13">
            <v>130.642842</v>
          </cell>
          <cell r="D13">
            <v>6635.38728</v>
          </cell>
          <cell r="E13">
            <v>971824524.48189</v>
          </cell>
          <cell r="F13">
            <v>19292753</v>
          </cell>
          <cell r="G13">
            <v>19287829.12436</v>
          </cell>
        </row>
        <row r="16">
          <cell r="A16" t="str">
            <v>10,000-24,999</v>
          </cell>
          <cell r="B16">
            <v>33944</v>
          </cell>
          <cell r="C16">
            <v>42158.218614</v>
          </cell>
          <cell r="D16">
            <v>1940069.43366</v>
          </cell>
          <cell r="E16">
            <v>23293841276.915154</v>
          </cell>
          <cell r="F16">
            <v>399354749</v>
          </cell>
          <cell r="G16">
            <v>500370461.639828</v>
          </cell>
        </row>
        <row r="17">
          <cell r="A17" t="str">
            <v>1-9,999</v>
          </cell>
          <cell r="B17">
            <v>132679</v>
          </cell>
          <cell r="C17">
            <v>151195.400061</v>
          </cell>
          <cell r="D17">
            <v>4378475.55385</v>
          </cell>
          <cell r="E17">
            <v>15091216406.83614</v>
          </cell>
          <cell r="F17">
            <v>413002593</v>
          </cell>
          <cell r="G17">
            <v>465616519.238902</v>
          </cell>
        </row>
        <row r="18">
          <cell r="A18" t="str">
            <v>25,000-49,999</v>
          </cell>
          <cell r="B18">
            <v>5143</v>
          </cell>
          <cell r="C18">
            <v>6721.125669</v>
          </cell>
          <cell r="D18">
            <v>307328.47339</v>
          </cell>
          <cell r="E18">
            <v>8757840789.66695</v>
          </cell>
          <cell r="F18">
            <v>145077464</v>
          </cell>
          <cell r="G18">
            <v>192237383.994232</v>
          </cell>
        </row>
        <row r="19">
          <cell r="A19" t="str">
            <v>50,000-99,999</v>
          </cell>
          <cell r="B19">
            <v>2134</v>
          </cell>
          <cell r="C19">
            <v>2728.219649</v>
          </cell>
          <cell r="D19">
            <v>102181.57891</v>
          </cell>
          <cell r="E19">
            <v>5730845248.2665</v>
          </cell>
          <cell r="F19">
            <v>118459180</v>
          </cell>
          <cell r="G19">
            <v>152221660.27144</v>
          </cell>
        </row>
        <row r="20">
          <cell r="A20" t="str">
            <v>100,000+</v>
          </cell>
          <cell r="B20">
            <v>893</v>
          </cell>
          <cell r="C20">
            <v>1241.614295</v>
          </cell>
          <cell r="D20">
            <v>46132.7229</v>
          </cell>
          <cell r="E20">
            <v>6831671645.7549</v>
          </cell>
          <cell r="F20">
            <v>127752093</v>
          </cell>
          <cell r="G20">
            <v>192200662.702869</v>
          </cell>
        </row>
      </sheetData>
      <sheetData sheetId="8">
        <row r="8">
          <cell r="C8" t="str">
            <v>0</v>
          </cell>
          <cell r="D8">
            <v>154</v>
          </cell>
          <cell r="E8">
            <v>169.237952</v>
          </cell>
          <cell r="F8">
            <v>389001.91457</v>
          </cell>
          <cell r="G8">
            <v>14133365158.15187</v>
          </cell>
          <cell r="H8">
            <v>4534952</v>
          </cell>
          <cell r="I8">
            <v>5220870.728846</v>
          </cell>
        </row>
        <row r="9">
          <cell r="C9" t="str">
            <v>10-17</v>
          </cell>
          <cell r="D9">
            <v>330</v>
          </cell>
          <cell r="E9">
            <v>271.4118</v>
          </cell>
          <cell r="F9">
            <v>359924.66971</v>
          </cell>
          <cell r="G9">
            <v>16935477172.68608</v>
          </cell>
          <cell r="H9">
            <v>12075875</v>
          </cell>
          <cell r="I9">
            <v>12244575.477064</v>
          </cell>
        </row>
        <row r="10">
          <cell r="C10" t="str">
            <v>1-4</v>
          </cell>
          <cell r="D10">
            <v>186</v>
          </cell>
          <cell r="E10">
            <v>171.178206</v>
          </cell>
          <cell r="F10">
            <v>364152.73922</v>
          </cell>
          <cell r="G10">
            <v>14652798885.90815</v>
          </cell>
          <cell r="H10">
            <v>6099535</v>
          </cell>
          <cell r="I10">
            <v>5691334.306481</v>
          </cell>
        </row>
        <row r="11">
          <cell r="C11" t="str">
            <v>18-24</v>
          </cell>
          <cell r="D11">
            <v>725</v>
          </cell>
          <cell r="E11">
            <v>716.839025</v>
          </cell>
          <cell r="F11">
            <v>806573.22887</v>
          </cell>
          <cell r="G11">
            <v>67870774779.81687</v>
          </cell>
          <cell r="H11">
            <v>42884017</v>
          </cell>
          <cell r="I11">
            <v>52240663.079759</v>
          </cell>
        </row>
        <row r="12">
          <cell r="C12" t="str">
            <v>25-29</v>
          </cell>
          <cell r="D12">
            <v>1225</v>
          </cell>
          <cell r="E12">
            <v>1549.643482</v>
          </cell>
          <cell r="F12">
            <v>1354078.36158</v>
          </cell>
          <cell r="G12">
            <v>214113104500.4194</v>
          </cell>
          <cell r="H12">
            <v>117461488</v>
          </cell>
          <cell r="I12">
            <v>178330302.664578</v>
          </cell>
        </row>
        <row r="13">
          <cell r="C13" t="str">
            <v>30-34</v>
          </cell>
          <cell r="D13">
            <v>2064</v>
          </cell>
          <cell r="E13">
            <v>2815.336761</v>
          </cell>
          <cell r="F13">
            <v>1918340.16106</v>
          </cell>
          <cell r="G13">
            <v>487333850224.42804</v>
          </cell>
          <cell r="H13">
            <v>299541228</v>
          </cell>
          <cell r="I13">
            <v>462143550.987689</v>
          </cell>
        </row>
        <row r="14">
          <cell r="C14" t="str">
            <v>35-39</v>
          </cell>
          <cell r="D14">
            <v>2964</v>
          </cell>
          <cell r="E14">
            <v>4071.710203</v>
          </cell>
          <cell r="F14">
            <v>1971022.38885</v>
          </cell>
          <cell r="G14">
            <v>608089900624.6288</v>
          </cell>
          <cell r="H14">
            <v>463159967</v>
          </cell>
          <cell r="I14">
            <v>766004461.342652</v>
          </cell>
        </row>
        <row r="15">
          <cell r="C15" t="str">
            <v>40-49</v>
          </cell>
          <cell r="D15">
            <v>8039</v>
          </cell>
          <cell r="E15">
            <v>11357.413215</v>
          </cell>
          <cell r="F15">
            <v>2960323.58336</v>
          </cell>
          <cell r="G15">
            <v>939434275786.0414</v>
          </cell>
          <cell r="H15">
            <v>1280919739</v>
          </cell>
          <cell r="I15">
            <v>2089665708.348613</v>
          </cell>
        </row>
        <row r="16">
          <cell r="C16" t="str">
            <v>50-59</v>
          </cell>
          <cell r="D16">
            <v>11484</v>
          </cell>
          <cell r="E16">
            <v>15905.391295</v>
          </cell>
          <cell r="F16">
            <v>1607333.3766</v>
          </cell>
          <cell r="G16">
            <v>440813959020.8648</v>
          </cell>
          <cell r="H16">
            <v>1417107330</v>
          </cell>
          <cell r="I16">
            <v>2295451541.031812</v>
          </cell>
        </row>
        <row r="17">
          <cell r="C17" t="str">
            <v>5-9</v>
          </cell>
          <cell r="D17">
            <v>196</v>
          </cell>
          <cell r="E17">
            <v>159.754367</v>
          </cell>
          <cell r="F17">
            <v>261811.36247</v>
          </cell>
          <cell r="G17">
            <v>10993101439.29835</v>
          </cell>
          <cell r="H17">
            <v>5886855</v>
          </cell>
          <cell r="I17">
            <v>5933948.633045</v>
          </cell>
        </row>
        <row r="18">
          <cell r="C18" t="str">
            <v>60-69</v>
          </cell>
          <cell r="D18">
            <v>11869</v>
          </cell>
          <cell r="E18">
            <v>14766.827285</v>
          </cell>
          <cell r="F18">
            <v>561088.73492</v>
          </cell>
          <cell r="G18">
            <v>110887507975.13132</v>
          </cell>
          <cell r="H18">
            <v>1053490436</v>
          </cell>
          <cell r="I18">
            <v>1509473193.104668</v>
          </cell>
        </row>
        <row r="19">
          <cell r="C19" t="str">
            <v>70-79</v>
          </cell>
          <cell r="D19">
            <v>3255</v>
          </cell>
          <cell r="E19">
            <v>3616.155797</v>
          </cell>
          <cell r="F19">
            <v>78923.60382</v>
          </cell>
          <cell r="G19">
            <v>16816180730.25871</v>
          </cell>
          <cell r="H19">
            <v>332598929</v>
          </cell>
          <cell r="I19">
            <v>479000056.093297</v>
          </cell>
        </row>
        <row r="20">
          <cell r="C20" t="str">
            <v>80+</v>
          </cell>
          <cell r="D20">
            <v>190</v>
          </cell>
          <cell r="E20">
            <v>233.344897</v>
          </cell>
          <cell r="F20">
            <v>3986.06976</v>
          </cell>
          <cell r="G20">
            <v>2474108221.62826</v>
          </cell>
          <cell r="H20">
            <v>60431293</v>
          </cell>
          <cell r="I20">
            <v>103576751.055814</v>
          </cell>
        </row>
        <row r="21">
          <cell r="C21" t="str">
            <v>0</v>
          </cell>
          <cell r="D21">
            <v>27</v>
          </cell>
          <cell r="E21">
            <v>38.031973</v>
          </cell>
          <cell r="F21">
            <v>68306.28783</v>
          </cell>
          <cell r="G21">
            <v>2752246817.06752</v>
          </cell>
          <cell r="H21">
            <v>697885</v>
          </cell>
          <cell r="I21">
            <v>1196181.640177</v>
          </cell>
        </row>
        <row r="22">
          <cell r="C22" t="str">
            <v>10-17</v>
          </cell>
          <cell r="D22">
            <v>132</v>
          </cell>
          <cell r="E22">
            <v>150.331653</v>
          </cell>
          <cell r="F22">
            <v>104198.61515</v>
          </cell>
          <cell r="G22">
            <v>5766840813.11735</v>
          </cell>
          <cell r="H22">
            <v>6294958</v>
          </cell>
          <cell r="I22">
            <v>7178449.909017</v>
          </cell>
        </row>
        <row r="23">
          <cell r="C23" t="str">
            <v>1-4</v>
          </cell>
          <cell r="D23">
            <v>36</v>
          </cell>
          <cell r="E23">
            <v>46.237002</v>
          </cell>
          <cell r="F23">
            <v>71518.08924</v>
          </cell>
          <cell r="G23">
            <v>4088964347.61918</v>
          </cell>
          <cell r="H23">
            <v>1195013</v>
          </cell>
          <cell r="I23">
            <v>1974572.741002</v>
          </cell>
        </row>
        <row r="24">
          <cell r="C24" t="str">
            <v>18-24</v>
          </cell>
          <cell r="D24">
            <v>308</v>
          </cell>
          <cell r="E24">
            <v>341.40138</v>
          </cell>
          <cell r="F24">
            <v>185891.86296</v>
          </cell>
          <cell r="G24">
            <v>10616329268.39274</v>
          </cell>
          <cell r="H24">
            <v>11793420</v>
          </cell>
          <cell r="I24">
            <v>15870358.419296</v>
          </cell>
        </row>
        <row r="25">
          <cell r="C25" t="str">
            <v>25-29</v>
          </cell>
          <cell r="D25">
            <v>552</v>
          </cell>
          <cell r="E25">
            <v>626.307673</v>
          </cell>
          <cell r="F25">
            <v>242387.91946</v>
          </cell>
          <cell r="G25">
            <v>23548843371.947727</v>
          </cell>
          <cell r="H25">
            <v>33745733</v>
          </cell>
          <cell r="I25">
            <v>42642843.431412</v>
          </cell>
        </row>
        <row r="26">
          <cell r="C26" t="str">
            <v>30-34</v>
          </cell>
          <cell r="D26">
            <v>898</v>
          </cell>
          <cell r="E26">
            <v>1138.618011</v>
          </cell>
          <cell r="F26">
            <v>312391.16868</v>
          </cell>
          <cell r="G26">
            <v>41685368543.84871</v>
          </cell>
          <cell r="H26">
            <v>83103197</v>
          </cell>
          <cell r="I26">
            <v>98295044.927467</v>
          </cell>
        </row>
        <row r="27">
          <cell r="C27" t="str">
            <v>35-39</v>
          </cell>
          <cell r="D27">
            <v>1373</v>
          </cell>
          <cell r="E27">
            <v>1667.884041</v>
          </cell>
          <cell r="F27">
            <v>310883.6703</v>
          </cell>
          <cell r="G27">
            <v>45463612322.135925</v>
          </cell>
          <cell r="H27">
            <v>97854243</v>
          </cell>
          <cell r="I27">
            <v>155893256.739968</v>
          </cell>
        </row>
        <row r="28">
          <cell r="C28" t="str">
            <v>40-49</v>
          </cell>
          <cell r="D28">
            <v>4109</v>
          </cell>
          <cell r="E28">
            <v>4563.825441</v>
          </cell>
          <cell r="F28">
            <v>459542.27914</v>
          </cell>
          <cell r="G28">
            <v>64661249958.70177</v>
          </cell>
          <cell r="H28">
            <v>320214499</v>
          </cell>
          <cell r="I28">
            <v>402348313.479268</v>
          </cell>
        </row>
        <row r="29">
          <cell r="C29" t="str">
            <v>50-59</v>
          </cell>
          <cell r="D29">
            <v>5088</v>
          </cell>
          <cell r="E29">
            <v>5026.330931</v>
          </cell>
          <cell r="F29">
            <v>216231.25532</v>
          </cell>
          <cell r="G29">
            <v>25260462068.34572</v>
          </cell>
          <cell r="H29">
            <v>330695205</v>
          </cell>
          <cell r="I29">
            <v>354057862.583414</v>
          </cell>
        </row>
        <row r="30">
          <cell r="C30" t="str">
            <v>5-9</v>
          </cell>
          <cell r="D30">
            <v>51</v>
          </cell>
          <cell r="E30">
            <v>55.011709</v>
          </cell>
          <cell r="F30">
            <v>55534.61553</v>
          </cell>
          <cell r="G30">
            <v>3418542249.4262</v>
          </cell>
          <cell r="H30">
            <v>1596604</v>
          </cell>
          <cell r="I30">
            <v>2635154.564295</v>
          </cell>
        </row>
        <row r="31">
          <cell r="C31" t="str">
            <v>60-69</v>
          </cell>
          <cell r="D31">
            <v>3561</v>
          </cell>
          <cell r="E31">
            <v>3739.372768</v>
          </cell>
          <cell r="F31">
            <v>67323.52977</v>
          </cell>
          <cell r="G31">
            <v>4768310382.45134</v>
          </cell>
          <cell r="H31">
            <v>157949223</v>
          </cell>
          <cell r="I31">
            <v>179063272.991473</v>
          </cell>
        </row>
        <row r="32">
          <cell r="C32" t="str">
            <v>70-79</v>
          </cell>
          <cell r="D32">
            <v>644</v>
          </cell>
          <cell r="E32">
            <v>739.978018</v>
          </cell>
          <cell r="F32">
            <v>7794.06103</v>
          </cell>
          <cell r="G32">
            <v>459547403.4317</v>
          </cell>
          <cell r="H32">
            <v>32773113</v>
          </cell>
          <cell r="I32">
            <v>35864166.892448</v>
          </cell>
        </row>
        <row r="33">
          <cell r="C33" t="str">
            <v>80+</v>
          </cell>
          <cell r="D33">
            <v>38</v>
          </cell>
          <cell r="E33">
            <v>53.223837</v>
          </cell>
          <cell r="F33">
            <v>415.79515</v>
          </cell>
          <cell r="G33">
            <v>40774439.58349</v>
          </cell>
          <cell r="H33">
            <v>3338627</v>
          </cell>
          <cell r="I33">
            <v>5129532.39429</v>
          </cell>
        </row>
        <row r="34">
          <cell r="C34" t="str">
            <v>0</v>
          </cell>
          <cell r="D34">
            <v>73</v>
          </cell>
          <cell r="E34">
            <v>86.780007</v>
          </cell>
          <cell r="F34">
            <v>367332.77373</v>
          </cell>
          <cell r="G34">
            <v>13376658079.97325</v>
          </cell>
          <cell r="H34">
            <v>2139000</v>
          </cell>
          <cell r="I34">
            <v>2872647.713995</v>
          </cell>
        </row>
        <row r="35">
          <cell r="C35" t="str">
            <v>10-17</v>
          </cell>
          <cell r="D35">
            <v>129</v>
          </cell>
          <cell r="E35">
            <v>131.04208</v>
          </cell>
          <cell r="F35">
            <v>328510.53466</v>
          </cell>
          <cell r="G35">
            <v>14757874536.3105</v>
          </cell>
          <cell r="H35">
            <v>4189534</v>
          </cell>
          <cell r="I35">
            <v>5304945.42273</v>
          </cell>
        </row>
        <row r="36">
          <cell r="C36" t="str">
            <v>1-4</v>
          </cell>
          <cell r="D36">
            <v>55</v>
          </cell>
          <cell r="E36">
            <v>83.279435</v>
          </cell>
          <cell r="F36">
            <v>338436.65029</v>
          </cell>
          <cell r="G36">
            <v>13660342640.51518</v>
          </cell>
          <cell r="H36">
            <v>1603615</v>
          </cell>
          <cell r="I36">
            <v>2980894.231742</v>
          </cell>
        </row>
        <row r="37">
          <cell r="C37" t="str">
            <v>18-24</v>
          </cell>
          <cell r="D37">
            <v>404</v>
          </cell>
          <cell r="E37">
            <v>450.890608</v>
          </cell>
          <cell r="F37">
            <v>806211.31319</v>
          </cell>
          <cell r="G37">
            <v>58588320545.872086</v>
          </cell>
          <cell r="H37">
            <v>20304622</v>
          </cell>
          <cell r="I37">
            <v>26029834.685871</v>
          </cell>
        </row>
        <row r="38">
          <cell r="C38" t="str">
            <v>25-29</v>
          </cell>
          <cell r="D38">
            <v>735</v>
          </cell>
          <cell r="E38">
            <v>918.943474</v>
          </cell>
          <cell r="F38">
            <v>1244332.74198</v>
          </cell>
          <cell r="G38">
            <v>152220159931.39896</v>
          </cell>
          <cell r="H38">
            <v>53752785</v>
          </cell>
          <cell r="I38">
            <v>77243763.188591</v>
          </cell>
        </row>
        <row r="39">
          <cell r="C39" t="str">
            <v>30-34</v>
          </cell>
          <cell r="D39">
            <v>1127</v>
          </cell>
          <cell r="E39">
            <v>1588.310147</v>
          </cell>
          <cell r="F39">
            <v>1551247.86744</v>
          </cell>
          <cell r="G39">
            <v>262610649454.61002</v>
          </cell>
          <cell r="H39">
            <v>108354585</v>
          </cell>
          <cell r="I39">
            <v>163768880.755695</v>
          </cell>
        </row>
        <row r="40">
          <cell r="C40" t="str">
            <v>35-39</v>
          </cell>
          <cell r="D40">
            <v>1474</v>
          </cell>
          <cell r="E40">
            <v>2264.050387</v>
          </cell>
          <cell r="F40">
            <v>1448993.09328</v>
          </cell>
          <cell r="G40">
            <v>264013110569.97772</v>
          </cell>
          <cell r="H40">
            <v>139343720</v>
          </cell>
          <cell r="I40">
            <v>237206133.782451</v>
          </cell>
        </row>
        <row r="41">
          <cell r="C41" t="str">
            <v>40-49</v>
          </cell>
          <cell r="D41">
            <v>3756</v>
          </cell>
          <cell r="E41">
            <v>6070.308974</v>
          </cell>
          <cell r="F41">
            <v>2005259.97261</v>
          </cell>
          <cell r="G41">
            <v>326942055715.9978</v>
          </cell>
          <cell r="H41">
            <v>324814982</v>
          </cell>
          <cell r="I41">
            <v>556370402.664454</v>
          </cell>
        </row>
        <row r="42">
          <cell r="C42" t="str">
            <v>50-59</v>
          </cell>
          <cell r="D42">
            <v>5559</v>
          </cell>
          <cell r="E42">
            <v>8029.178329</v>
          </cell>
          <cell r="F42">
            <v>1016285.40532</v>
          </cell>
          <cell r="G42">
            <v>125374979035.92876</v>
          </cell>
          <cell r="H42">
            <v>346979128</v>
          </cell>
          <cell r="I42">
            <v>498896146.824157</v>
          </cell>
        </row>
        <row r="43">
          <cell r="C43" t="str">
            <v>5-9</v>
          </cell>
          <cell r="D43">
            <v>79</v>
          </cell>
          <cell r="E43">
            <v>73.309285</v>
          </cell>
          <cell r="F43">
            <v>246556.52262</v>
          </cell>
          <cell r="G43">
            <v>10307209680.83124</v>
          </cell>
          <cell r="H43">
            <v>2310717</v>
          </cell>
          <cell r="I43">
            <v>2740594.88385</v>
          </cell>
        </row>
        <row r="44">
          <cell r="C44" t="str">
            <v>60-69</v>
          </cell>
          <cell r="D44">
            <v>7563</v>
          </cell>
          <cell r="E44">
            <v>9414.487944</v>
          </cell>
          <cell r="F44">
            <v>453423.4131</v>
          </cell>
          <cell r="G44">
            <v>44082983830.652306</v>
          </cell>
          <cell r="H44">
            <v>352722958</v>
          </cell>
          <cell r="I44">
            <v>527819311.232833</v>
          </cell>
        </row>
        <row r="45">
          <cell r="C45" t="str">
            <v>70-79</v>
          </cell>
          <cell r="D45">
            <v>3727</v>
          </cell>
          <cell r="E45">
            <v>3905.133857</v>
          </cell>
          <cell r="F45">
            <v>108630.62744</v>
          </cell>
          <cell r="G45">
            <v>19229802589.60522</v>
          </cell>
          <cell r="H45">
            <v>296548537</v>
          </cell>
          <cell r="I45">
            <v>438735208.221877</v>
          </cell>
        </row>
        <row r="46">
          <cell r="C46" t="str">
            <v>80+</v>
          </cell>
          <cell r="D46">
            <v>348</v>
          </cell>
          <cell r="E46">
            <v>420.946277</v>
          </cell>
          <cell r="F46">
            <v>9012.51238</v>
          </cell>
          <cell r="G46">
            <v>4537412854.37611</v>
          </cell>
          <cell r="H46">
            <v>108040225</v>
          </cell>
          <cell r="I46">
            <v>167816149.493203</v>
          </cell>
        </row>
        <row r="47">
          <cell r="C47" t="str">
            <v>0</v>
          </cell>
          <cell r="D47">
            <v>6</v>
          </cell>
          <cell r="E47">
            <v>17.769699</v>
          </cell>
          <cell r="F47">
            <v>63556.8653</v>
          </cell>
          <cell r="G47">
            <v>2565117369.12274</v>
          </cell>
          <cell r="H47">
            <v>158900</v>
          </cell>
          <cell r="I47">
            <v>600514.276265</v>
          </cell>
        </row>
        <row r="48">
          <cell r="C48" t="str">
            <v>10-17</v>
          </cell>
          <cell r="D48">
            <v>36</v>
          </cell>
          <cell r="E48">
            <v>70.284821</v>
          </cell>
          <cell r="F48">
            <v>88617.56904</v>
          </cell>
          <cell r="G48">
            <v>4706778788.956</v>
          </cell>
          <cell r="H48">
            <v>1132941</v>
          </cell>
          <cell r="I48">
            <v>2863414.69275</v>
          </cell>
        </row>
        <row r="49">
          <cell r="C49" t="str">
            <v>1-4</v>
          </cell>
          <cell r="D49">
            <v>13</v>
          </cell>
          <cell r="E49">
            <v>20.206206</v>
          </cell>
          <cell r="F49">
            <v>65231.03065</v>
          </cell>
          <cell r="G49">
            <v>3669151129.04483</v>
          </cell>
          <cell r="H49">
            <v>527538</v>
          </cell>
          <cell r="I49">
            <v>910871.552959</v>
          </cell>
        </row>
        <row r="50">
          <cell r="C50" t="str">
            <v>18-24</v>
          </cell>
          <cell r="D50">
            <v>150</v>
          </cell>
          <cell r="E50">
            <v>185.652797</v>
          </cell>
          <cell r="F50">
            <v>151677.68237</v>
          </cell>
          <cell r="G50">
            <v>7341392544.11658</v>
          </cell>
          <cell r="H50">
            <v>4597696</v>
          </cell>
          <cell r="I50">
            <v>6606936.042623</v>
          </cell>
        </row>
        <row r="51">
          <cell r="C51" t="str">
            <v>25-29</v>
          </cell>
          <cell r="D51">
            <v>238</v>
          </cell>
          <cell r="E51">
            <v>309.80626</v>
          </cell>
          <cell r="F51">
            <v>163610.06529</v>
          </cell>
          <cell r="G51">
            <v>11554538275.11883</v>
          </cell>
          <cell r="H51">
            <v>9857616</v>
          </cell>
          <cell r="I51">
            <v>14561351.014775</v>
          </cell>
        </row>
        <row r="52">
          <cell r="C52" t="str">
            <v>30-34</v>
          </cell>
          <cell r="D52">
            <v>401</v>
          </cell>
          <cell r="E52">
            <v>559.55338</v>
          </cell>
          <cell r="F52">
            <v>192019.40092</v>
          </cell>
          <cell r="G52">
            <v>16519988823.01592</v>
          </cell>
          <cell r="H52">
            <v>18557555</v>
          </cell>
          <cell r="I52">
            <v>29735073.441855</v>
          </cell>
        </row>
        <row r="53">
          <cell r="C53" t="str">
            <v>35-39</v>
          </cell>
          <cell r="D53">
            <v>595</v>
          </cell>
          <cell r="E53">
            <v>867.085486</v>
          </cell>
          <cell r="F53">
            <v>193810.76683</v>
          </cell>
          <cell r="G53">
            <v>17267389775.77394</v>
          </cell>
          <cell r="H53">
            <v>31298737</v>
          </cell>
          <cell r="I53">
            <v>46110837.066374</v>
          </cell>
        </row>
        <row r="54">
          <cell r="C54" t="str">
            <v>40-49</v>
          </cell>
          <cell r="D54">
            <v>2226</v>
          </cell>
          <cell r="E54">
            <v>2607.939163</v>
          </cell>
          <cell r="F54">
            <v>305359.18033</v>
          </cell>
          <cell r="G54">
            <v>23518044111.8006</v>
          </cell>
          <cell r="H54">
            <v>85050077</v>
          </cell>
          <cell r="I54">
            <v>118076929.124443</v>
          </cell>
        </row>
        <row r="55">
          <cell r="C55" t="str">
            <v>50-59</v>
          </cell>
          <cell r="D55">
            <v>3388</v>
          </cell>
          <cell r="E55">
            <v>3387.922587</v>
          </cell>
          <cell r="F55">
            <v>166593.91146</v>
          </cell>
          <cell r="G55">
            <v>9401856239.60867</v>
          </cell>
          <cell r="H55">
            <v>91666777</v>
          </cell>
          <cell r="I55">
            <v>111709826.266775</v>
          </cell>
        </row>
        <row r="56">
          <cell r="C56" t="str">
            <v>5-9</v>
          </cell>
          <cell r="D56">
            <v>19</v>
          </cell>
          <cell r="E56">
            <v>22.06097</v>
          </cell>
          <cell r="F56">
            <v>50116.72595</v>
          </cell>
          <cell r="G56">
            <v>3057896100.75709</v>
          </cell>
          <cell r="H56">
            <v>1170913</v>
          </cell>
          <cell r="I56">
            <v>1074291.370962</v>
          </cell>
        </row>
        <row r="57">
          <cell r="C57" t="str">
            <v>60-69</v>
          </cell>
          <cell r="D57">
            <v>4027</v>
          </cell>
          <cell r="E57">
            <v>3900.293452</v>
          </cell>
          <cell r="F57">
            <v>91570.2645</v>
          </cell>
          <cell r="G57">
            <v>3736948139.89835</v>
          </cell>
          <cell r="H57">
            <v>101658913</v>
          </cell>
          <cell r="I57">
            <v>106916438.187184</v>
          </cell>
        </row>
        <row r="58">
          <cell r="C58" t="str">
            <v>70-79</v>
          </cell>
          <cell r="D58">
            <v>866</v>
          </cell>
          <cell r="E58">
            <v>726.32087</v>
          </cell>
          <cell r="F58">
            <v>11425.61326</v>
          </cell>
          <cell r="G58">
            <v>1003231882.60498</v>
          </cell>
          <cell r="H58">
            <v>59998268</v>
          </cell>
          <cell r="I58">
            <v>42674961.291228</v>
          </cell>
        </row>
        <row r="59">
          <cell r="C59" t="str">
            <v>80+</v>
          </cell>
          <cell r="D59">
            <v>71</v>
          </cell>
          <cell r="E59">
            <v>63.077174</v>
          </cell>
          <cell r="F59">
            <v>711.06614</v>
          </cell>
          <cell r="G59">
            <v>119415740.15667</v>
          </cell>
          <cell r="H59">
            <v>10779314</v>
          </cell>
          <cell r="I59">
            <v>8698744.481802</v>
          </cell>
        </row>
        <row r="62">
          <cell r="C62" t="str">
            <v>1</v>
          </cell>
          <cell r="D62">
            <v>514</v>
          </cell>
          <cell r="E62">
            <v>619.355829</v>
          </cell>
          <cell r="F62">
            <v>836120.18234</v>
          </cell>
          <cell r="G62">
            <v>379239749598.6403</v>
          </cell>
          <cell r="H62">
            <v>179188112</v>
          </cell>
          <cell r="I62">
            <v>294028597.658029</v>
          </cell>
        </row>
        <row r="63">
          <cell r="C63" t="str">
            <v>11-15</v>
          </cell>
          <cell r="D63">
            <v>9604</v>
          </cell>
          <cell r="E63">
            <v>13097.084412</v>
          </cell>
          <cell r="F63">
            <v>2447706.78618</v>
          </cell>
          <cell r="G63">
            <v>327740573903.3747</v>
          </cell>
          <cell r="H63">
            <v>1050554934</v>
          </cell>
          <cell r="I63">
            <v>1700466855.635377</v>
          </cell>
        </row>
        <row r="64">
          <cell r="C64" t="str">
            <v>16-20</v>
          </cell>
          <cell r="D64">
            <v>15469</v>
          </cell>
          <cell r="E64">
            <v>20298.184102</v>
          </cell>
          <cell r="F64">
            <v>2346062.9652</v>
          </cell>
          <cell r="G64">
            <v>213735302422.6376</v>
          </cell>
          <cell r="H64">
            <v>1168555314</v>
          </cell>
          <cell r="I64">
            <v>1759228654.299442</v>
          </cell>
        </row>
        <row r="65">
          <cell r="C65" t="str">
            <v>2</v>
          </cell>
          <cell r="D65">
            <v>755</v>
          </cell>
          <cell r="E65">
            <v>908.111991</v>
          </cell>
          <cell r="F65">
            <v>870077.07405</v>
          </cell>
          <cell r="G65">
            <v>383899351284.58264</v>
          </cell>
          <cell r="H65">
            <v>229025864</v>
          </cell>
          <cell r="I65">
            <v>399171080.800536</v>
          </cell>
        </row>
        <row r="66">
          <cell r="C66" t="str">
            <v>21-25</v>
          </cell>
          <cell r="D66">
            <v>7388</v>
          </cell>
          <cell r="E66">
            <v>9584.532793</v>
          </cell>
          <cell r="F66">
            <v>993088.03678</v>
          </cell>
          <cell r="G66">
            <v>60448836722.40877</v>
          </cell>
          <cell r="H66">
            <v>452295149</v>
          </cell>
          <cell r="I66">
            <v>619412169.731764</v>
          </cell>
        </row>
        <row r="67">
          <cell r="C67" t="str">
            <v>3</v>
          </cell>
          <cell r="D67">
            <v>966</v>
          </cell>
          <cell r="E67">
            <v>1119.65863</v>
          </cell>
          <cell r="F67">
            <v>851206.04759</v>
          </cell>
          <cell r="G67">
            <v>346398671918.41266</v>
          </cell>
          <cell r="H67">
            <v>313667613</v>
          </cell>
          <cell r="I67">
            <v>436661720.072184</v>
          </cell>
        </row>
        <row r="68">
          <cell r="C68" t="str">
            <v>4-5</v>
          </cell>
          <cell r="D68">
            <v>1930</v>
          </cell>
          <cell r="E68">
            <v>2283.514055</v>
          </cell>
          <cell r="F68">
            <v>1371484.57299</v>
          </cell>
          <cell r="G68">
            <v>476782056254.0293</v>
          </cell>
          <cell r="H68">
            <v>538347100</v>
          </cell>
          <cell r="I68">
            <v>786679312.703047</v>
          </cell>
        </row>
        <row r="69">
          <cell r="C69" t="str">
            <v>6-10</v>
          </cell>
          <cell r="D69">
            <v>6055</v>
          </cell>
          <cell r="E69">
            <v>7893.802473</v>
          </cell>
          <cell r="F69">
            <v>2920814.52966</v>
          </cell>
          <cell r="G69">
            <v>756303862415.1759</v>
          </cell>
          <cell r="H69">
            <v>1164557558</v>
          </cell>
          <cell r="I69">
            <v>1969328565.953939</v>
          </cell>
        </row>
        <row r="70">
          <cell r="C70" t="str">
            <v>1</v>
          </cell>
          <cell r="D70">
            <v>154</v>
          </cell>
          <cell r="E70">
            <v>144.128239</v>
          </cell>
          <cell r="F70">
            <v>118085.35965</v>
          </cell>
          <cell r="G70">
            <v>27357882272.23088</v>
          </cell>
          <cell r="H70">
            <v>23126358</v>
          </cell>
          <cell r="I70">
            <v>31956365.030908</v>
          </cell>
        </row>
        <row r="71">
          <cell r="C71" t="str">
            <v>11-15</v>
          </cell>
          <cell r="D71">
            <v>3435</v>
          </cell>
          <cell r="E71">
            <v>3691.169742</v>
          </cell>
          <cell r="F71">
            <v>409730.4734</v>
          </cell>
          <cell r="G71">
            <v>32966978478.882633</v>
          </cell>
          <cell r="H71">
            <v>211875216</v>
          </cell>
          <cell r="I71">
            <v>275601154.77324</v>
          </cell>
        </row>
        <row r="72">
          <cell r="C72" t="str">
            <v>16-20</v>
          </cell>
          <cell r="D72">
            <v>6620</v>
          </cell>
          <cell r="E72">
            <v>7332.075317</v>
          </cell>
          <cell r="F72">
            <v>491646.58628</v>
          </cell>
          <cell r="G72">
            <v>28410888328.036007</v>
          </cell>
          <cell r="H72">
            <v>319584277</v>
          </cell>
          <cell r="I72">
            <v>393274253.387614</v>
          </cell>
        </row>
        <row r="73">
          <cell r="C73" t="str">
            <v>2</v>
          </cell>
          <cell r="D73">
            <v>233</v>
          </cell>
          <cell r="E73">
            <v>183.79026</v>
          </cell>
          <cell r="F73">
            <v>104917.77132</v>
          </cell>
          <cell r="G73">
            <v>23072152256.152153</v>
          </cell>
          <cell r="H73">
            <v>52893549</v>
          </cell>
          <cell r="I73">
            <v>38426128.551235</v>
          </cell>
        </row>
        <row r="74">
          <cell r="C74" t="str">
            <v>21-25</v>
          </cell>
          <cell r="D74">
            <v>3650</v>
          </cell>
          <cell r="E74">
            <v>4136.165611</v>
          </cell>
          <cell r="F74">
            <v>271944.35607</v>
          </cell>
          <cell r="G74">
            <v>11338663264.09373</v>
          </cell>
          <cell r="H74">
            <v>148673235</v>
          </cell>
          <cell r="I74">
            <v>189264455.815625</v>
          </cell>
        </row>
        <row r="75">
          <cell r="C75" t="str">
            <v>3</v>
          </cell>
          <cell r="D75">
            <v>266</v>
          </cell>
          <cell r="E75">
            <v>237.134531</v>
          </cell>
          <cell r="F75">
            <v>106323.67705</v>
          </cell>
          <cell r="G75">
            <v>21720883374.55419</v>
          </cell>
          <cell r="H75">
            <v>36871758</v>
          </cell>
          <cell r="I75">
            <v>45394273.09565</v>
          </cell>
        </row>
        <row r="76">
          <cell r="C76" t="str">
            <v>4-5</v>
          </cell>
          <cell r="D76">
            <v>564</v>
          </cell>
          <cell r="E76">
            <v>530.196162</v>
          </cell>
          <cell r="F76">
            <v>187285.37498</v>
          </cell>
          <cell r="G76">
            <v>33647324424.5805</v>
          </cell>
          <cell r="H76">
            <v>83411648</v>
          </cell>
          <cell r="I76">
            <v>88715353.089787</v>
          </cell>
        </row>
        <row r="77">
          <cell r="C77" t="str">
            <v>6-10</v>
          </cell>
          <cell r="D77">
            <v>1895</v>
          </cell>
          <cell r="E77">
            <v>1931.894575</v>
          </cell>
          <cell r="F77">
            <v>412485.55081</v>
          </cell>
          <cell r="G77">
            <v>54016319587.53929</v>
          </cell>
          <cell r="H77">
            <v>204815679</v>
          </cell>
          <cell r="I77">
            <v>239517026.969468</v>
          </cell>
        </row>
        <row r="78">
          <cell r="C78" t="str">
            <v>1</v>
          </cell>
          <cell r="D78">
            <v>254</v>
          </cell>
          <cell r="E78">
            <v>353.088482</v>
          </cell>
          <cell r="F78">
            <v>671559.87981</v>
          </cell>
          <cell r="G78">
            <v>172225387689.42538</v>
          </cell>
          <cell r="H78">
            <v>43668829</v>
          </cell>
          <cell r="I78">
            <v>114134416.433944</v>
          </cell>
        </row>
        <row r="79">
          <cell r="C79" t="str">
            <v>11-15</v>
          </cell>
          <cell r="D79">
            <v>6680</v>
          </cell>
          <cell r="E79">
            <v>9294.407485</v>
          </cell>
          <cell r="F79">
            <v>2037602.81666</v>
          </cell>
          <cell r="G79">
            <v>160348150748.55576</v>
          </cell>
          <cell r="H79">
            <v>457557718</v>
          </cell>
          <cell r="I79">
            <v>708605313.353858</v>
          </cell>
        </row>
        <row r="80">
          <cell r="C80" t="str">
            <v>16-20</v>
          </cell>
          <cell r="D80">
            <v>8064</v>
          </cell>
          <cell r="E80">
            <v>11505.125099</v>
          </cell>
          <cell r="F80">
            <v>1771587.8809</v>
          </cell>
          <cell r="G80">
            <v>92457851249.47243</v>
          </cell>
          <cell r="H80">
            <v>328322017</v>
          </cell>
          <cell r="I80">
            <v>520190887.23224</v>
          </cell>
        </row>
        <row r="81">
          <cell r="C81" t="str">
            <v>2</v>
          </cell>
          <cell r="D81">
            <v>373</v>
          </cell>
          <cell r="E81">
            <v>490.905327</v>
          </cell>
          <cell r="F81">
            <v>669420.3795</v>
          </cell>
          <cell r="G81">
            <v>164695445988.61374</v>
          </cell>
          <cell r="H81">
            <v>119763875</v>
          </cell>
          <cell r="I81">
            <v>143273834.162271</v>
          </cell>
        </row>
        <row r="82">
          <cell r="C82" t="str">
            <v>21-25</v>
          </cell>
          <cell r="D82">
            <v>4115</v>
          </cell>
          <cell r="E82">
            <v>5169.70108</v>
          </cell>
          <cell r="F82">
            <v>695361.31543</v>
          </cell>
          <cell r="G82">
            <v>22963287088.19892</v>
          </cell>
          <cell r="H82">
            <v>100775358</v>
          </cell>
          <cell r="I82">
            <v>139613177.99104</v>
          </cell>
        </row>
        <row r="83">
          <cell r="C83" t="str">
            <v>3</v>
          </cell>
          <cell r="D83">
            <v>524</v>
          </cell>
          <cell r="E83">
            <v>578.362083</v>
          </cell>
          <cell r="F83">
            <v>663031.64666</v>
          </cell>
          <cell r="G83">
            <v>150479794025.38406</v>
          </cell>
          <cell r="H83">
            <v>91395285</v>
          </cell>
          <cell r="I83">
            <v>141752612.243665</v>
          </cell>
        </row>
        <row r="84">
          <cell r="C84" t="str">
            <v>4-5</v>
          </cell>
          <cell r="D84">
            <v>1055</v>
          </cell>
          <cell r="E84">
            <v>1209.507995</v>
          </cell>
          <cell r="F84">
            <v>1096345.75709</v>
          </cell>
          <cell r="G84">
            <v>213404991060.24484</v>
          </cell>
          <cell r="H84">
            <v>204379786</v>
          </cell>
          <cell r="I84">
            <v>257777830.592278</v>
          </cell>
        </row>
        <row r="85">
          <cell r="C85" t="str">
            <v>6-10</v>
          </cell>
          <cell r="D85">
            <v>3964</v>
          </cell>
          <cell r="E85">
            <v>4835.563253</v>
          </cell>
          <cell r="F85">
            <v>2319323.75199</v>
          </cell>
          <cell r="G85">
            <v>333126651616.1541</v>
          </cell>
          <cell r="H85">
            <v>415241540</v>
          </cell>
          <cell r="I85">
            <v>682436841.092153</v>
          </cell>
        </row>
        <row r="86">
          <cell r="C86" t="str">
            <v>1</v>
          </cell>
          <cell r="D86">
            <v>57</v>
          </cell>
          <cell r="E86">
            <v>64.22245</v>
          </cell>
          <cell r="F86">
            <v>70739.11131</v>
          </cell>
          <cell r="G86">
            <v>10773067463.54637</v>
          </cell>
          <cell r="H86">
            <v>5666407</v>
          </cell>
          <cell r="I86">
            <v>10197918.803664</v>
          </cell>
        </row>
        <row r="87">
          <cell r="C87" t="str">
            <v>11-15</v>
          </cell>
          <cell r="D87">
            <v>2857</v>
          </cell>
          <cell r="E87">
            <v>2914.973001</v>
          </cell>
          <cell r="F87">
            <v>339309.74709</v>
          </cell>
          <cell r="G87">
            <v>18201851716.17499</v>
          </cell>
          <cell r="H87">
            <v>108368983</v>
          </cell>
          <cell r="I87">
            <v>129465388.610565</v>
          </cell>
        </row>
        <row r="88">
          <cell r="C88" t="str">
            <v>16-20</v>
          </cell>
          <cell r="D88">
            <v>4876</v>
          </cell>
          <cell r="E88">
            <v>5540.587</v>
          </cell>
          <cell r="F88">
            <v>401214.255</v>
          </cell>
          <cell r="G88">
            <v>14701518370.72303</v>
          </cell>
          <cell r="H88">
            <v>118422238</v>
          </cell>
          <cell r="I88">
            <v>158046633.996372</v>
          </cell>
        </row>
        <row r="89">
          <cell r="C89" t="str">
            <v>2</v>
          </cell>
          <cell r="D89">
            <v>90</v>
          </cell>
          <cell r="E89">
            <v>82.137118</v>
          </cell>
          <cell r="F89">
            <v>62077.50472</v>
          </cell>
          <cell r="G89">
            <v>8962368352.39366</v>
          </cell>
          <cell r="H89">
            <v>8705046</v>
          </cell>
          <cell r="I89">
            <v>12551098.982576</v>
          </cell>
        </row>
        <row r="90">
          <cell r="C90" t="str">
            <v>21-25</v>
          </cell>
          <cell r="D90">
            <v>2384</v>
          </cell>
          <cell r="E90">
            <v>2622.278345</v>
          </cell>
          <cell r="F90">
            <v>197937.58568</v>
          </cell>
          <cell r="G90">
            <v>4555093363.71931</v>
          </cell>
          <cell r="H90">
            <v>45527585</v>
          </cell>
          <cell r="I90">
            <v>48413692.364432</v>
          </cell>
        </row>
        <row r="91">
          <cell r="C91" t="str">
            <v>3</v>
          </cell>
          <cell r="D91">
            <v>118</v>
          </cell>
          <cell r="E91">
            <v>105.324085</v>
          </cell>
          <cell r="F91">
            <v>64615.41547</v>
          </cell>
          <cell r="G91">
            <v>8528874880.5624</v>
          </cell>
          <cell r="H91">
            <v>19871532</v>
          </cell>
          <cell r="I91">
            <v>14033418.728364</v>
          </cell>
        </row>
        <row r="92">
          <cell r="C92" t="str">
            <v>4-5</v>
          </cell>
          <cell r="D92">
            <v>303</v>
          </cell>
          <cell r="E92">
            <v>244.125534</v>
          </cell>
          <cell r="F92">
            <v>118308.88287</v>
          </cell>
          <cell r="G92">
            <v>13981075732.74038</v>
          </cell>
          <cell r="H92">
            <v>33952757</v>
          </cell>
          <cell r="I92">
            <v>28250854.263563</v>
          </cell>
        </row>
        <row r="93">
          <cell r="C93" t="str">
            <v>6-10</v>
          </cell>
          <cell r="D93">
            <v>1351</v>
          </cell>
          <cell r="E93">
            <v>1164.325332</v>
          </cell>
          <cell r="F93">
            <v>290097.6399</v>
          </cell>
          <cell r="G93">
            <v>24757899040.11506</v>
          </cell>
          <cell r="H93">
            <v>75940697</v>
          </cell>
          <cell r="I93">
            <v>89581183.060459</v>
          </cell>
        </row>
        <row r="96">
          <cell r="C96" t="str">
            <v>1,000,000-2,499,999</v>
          </cell>
          <cell r="D96">
            <v>699</v>
          </cell>
          <cell r="E96">
            <v>1269.748451</v>
          </cell>
          <cell r="F96">
            <v>645758.60794</v>
          </cell>
          <cell r="G96">
            <v>784581777492.2941</v>
          </cell>
          <cell r="H96">
            <v>841021555</v>
          </cell>
          <cell r="I96">
            <v>1563063801.168611</v>
          </cell>
        </row>
        <row r="97">
          <cell r="C97" t="str">
            <v>10,000-24,999</v>
          </cell>
          <cell r="D97">
            <v>6952</v>
          </cell>
          <cell r="E97">
            <v>7680.553841</v>
          </cell>
          <cell r="F97">
            <v>1093064.85229</v>
          </cell>
          <cell r="G97">
            <v>14629397167.09252</v>
          </cell>
          <cell r="H97">
            <v>89379971</v>
          </cell>
          <cell r="I97">
            <v>100535030.486562</v>
          </cell>
        </row>
        <row r="98">
          <cell r="C98" t="str">
            <v>100,000-249,999</v>
          </cell>
          <cell r="D98">
            <v>9739</v>
          </cell>
          <cell r="E98">
            <v>14167.150952</v>
          </cell>
          <cell r="F98">
            <v>3810390.32806</v>
          </cell>
          <cell r="G98">
            <v>489272880862.35706</v>
          </cell>
          <cell r="H98">
            <v>1210531440</v>
          </cell>
          <cell r="I98">
            <v>1797460784.913457</v>
          </cell>
        </row>
        <row r="99">
          <cell r="C99" t="str">
            <v>1-9,999</v>
          </cell>
          <cell r="D99">
            <v>3702</v>
          </cell>
          <cell r="E99">
            <v>3743.320195</v>
          </cell>
          <cell r="F99">
            <v>219613.25998</v>
          </cell>
          <cell r="G99">
            <v>1166360709.98519</v>
          </cell>
          <cell r="H99">
            <v>20089244</v>
          </cell>
          <cell r="I99">
            <v>19975087.469746</v>
          </cell>
        </row>
        <row r="100">
          <cell r="C100" t="str">
            <v>2,500,000-4,999,999</v>
          </cell>
          <cell r="D100">
            <v>78</v>
          </cell>
          <cell r="E100">
            <v>121.959907</v>
          </cell>
          <cell r="F100">
            <v>48403.71882</v>
          </cell>
          <cell r="G100">
            <v>150501837832.35086</v>
          </cell>
          <cell r="H100">
            <v>247521413</v>
          </cell>
          <cell r="I100">
            <v>386800301.886167</v>
          </cell>
        </row>
        <row r="101">
          <cell r="C101" t="str">
            <v>25,000-49,999</v>
          </cell>
          <cell r="D101">
            <v>7587</v>
          </cell>
          <cell r="E101">
            <v>9328.837832</v>
          </cell>
          <cell r="F101">
            <v>1453246.95342</v>
          </cell>
          <cell r="G101">
            <v>41822590871.696686</v>
          </cell>
          <cell r="H101">
            <v>220704852</v>
          </cell>
          <cell r="I101">
            <v>273081855.265235</v>
          </cell>
        </row>
        <row r="102">
          <cell r="C102" t="str">
            <v>250,000-499,999</v>
          </cell>
          <cell r="D102">
            <v>2906</v>
          </cell>
          <cell r="E102">
            <v>4484.245924</v>
          </cell>
          <cell r="F102">
            <v>1861549.59943</v>
          </cell>
          <cell r="G102">
            <v>540597482620.2782</v>
          </cell>
          <cell r="H102">
            <v>844637458</v>
          </cell>
          <cell r="I102">
            <v>1319459604.629181</v>
          </cell>
        </row>
        <row r="103">
          <cell r="C103" t="str">
            <v>5,000,000+</v>
          </cell>
          <cell r="D103">
            <v>35</v>
          </cell>
          <cell r="E103">
            <v>61.472769</v>
          </cell>
          <cell r="F103">
            <v>21684.40375</v>
          </cell>
          <cell r="G103">
            <v>163126851055.2505</v>
          </cell>
          <cell r="H103">
            <v>288147869</v>
          </cell>
          <cell r="I103">
            <v>466303491.269269</v>
          </cell>
        </row>
        <row r="104">
          <cell r="C104" t="str">
            <v>50,000-99,999</v>
          </cell>
          <cell r="D104">
            <v>9591</v>
          </cell>
          <cell r="E104">
            <v>12628.549358</v>
          </cell>
          <cell r="F104">
            <v>2369355.44494</v>
          </cell>
          <cell r="G104">
            <v>133598476584.32614</v>
          </cell>
          <cell r="H104">
            <v>543560742</v>
          </cell>
          <cell r="I104">
            <v>721306565.685304</v>
          </cell>
        </row>
        <row r="105">
          <cell r="C105" t="str">
            <v>500,000-999,999</v>
          </cell>
          <cell r="D105">
            <v>1392</v>
          </cell>
          <cell r="E105">
            <v>2318.405056</v>
          </cell>
          <cell r="F105">
            <v>1113493.02616</v>
          </cell>
          <cell r="G105">
            <v>625250749323.6307</v>
          </cell>
          <cell r="H105">
            <v>790597100</v>
          </cell>
          <cell r="I105">
            <v>1316990434.080786</v>
          </cell>
        </row>
        <row r="106">
          <cell r="C106" t="str">
            <v>1,000,000-2,499,999</v>
          </cell>
          <cell r="D106">
            <v>78</v>
          </cell>
          <cell r="E106">
            <v>108.586209</v>
          </cell>
          <cell r="F106">
            <v>24749.58984</v>
          </cell>
          <cell r="G106">
            <v>29360604574.16175</v>
          </cell>
          <cell r="H106">
            <v>90872983</v>
          </cell>
          <cell r="I106">
            <v>134568106.493998</v>
          </cell>
        </row>
        <row r="107">
          <cell r="C107" t="str">
            <v>10,000-24,999</v>
          </cell>
          <cell r="D107">
            <v>4181</v>
          </cell>
          <cell r="E107">
            <v>4198.434041</v>
          </cell>
          <cell r="F107">
            <v>299207.4324</v>
          </cell>
          <cell r="G107">
            <v>3788678116.5164</v>
          </cell>
          <cell r="H107">
            <v>52688223</v>
          </cell>
          <cell r="I107">
            <v>54374596.669545</v>
          </cell>
        </row>
        <row r="108">
          <cell r="C108" t="str">
            <v>100,000-249,999</v>
          </cell>
          <cell r="D108">
            <v>2573</v>
          </cell>
          <cell r="E108">
            <v>3092.016139</v>
          </cell>
          <cell r="F108">
            <v>578677.68471</v>
          </cell>
          <cell r="G108">
            <v>70709434638.71222</v>
          </cell>
          <cell r="H108">
            <v>309903086</v>
          </cell>
          <cell r="I108">
            <v>377486094.679968</v>
          </cell>
        </row>
        <row r="109">
          <cell r="C109" t="str">
            <v>1-9,999</v>
          </cell>
          <cell r="D109">
            <v>2365</v>
          </cell>
          <cell r="E109">
            <v>2159.114512</v>
          </cell>
          <cell r="F109">
            <v>99860.76201</v>
          </cell>
          <cell r="G109">
            <v>523240371.82311</v>
          </cell>
          <cell r="H109">
            <v>12844819</v>
          </cell>
          <cell r="I109">
            <v>11622896.353459</v>
          </cell>
        </row>
        <row r="110">
          <cell r="C110" t="str">
            <v>2,500,000-4,999,999</v>
          </cell>
          <cell r="D110">
            <v>5</v>
          </cell>
          <cell r="E110">
            <v>11.187597</v>
          </cell>
          <cell r="F110">
            <v>1699.48305</v>
          </cell>
          <cell r="G110">
            <v>5303671306.93575</v>
          </cell>
          <cell r="H110">
            <v>18286003</v>
          </cell>
          <cell r="I110">
            <v>35855956.202604</v>
          </cell>
        </row>
        <row r="111">
          <cell r="C111" t="str">
            <v>25,000-49,999</v>
          </cell>
          <cell r="D111">
            <v>3383</v>
          </cell>
          <cell r="E111">
            <v>3689.627257</v>
          </cell>
          <cell r="F111">
            <v>371471.99525</v>
          </cell>
          <cell r="G111">
            <v>10599446987.77878</v>
          </cell>
          <cell r="H111">
            <v>97633974</v>
          </cell>
          <cell r="I111">
            <v>107202969.633641</v>
          </cell>
        </row>
        <row r="112">
          <cell r="C112" t="str">
            <v>250,000-499,999</v>
          </cell>
          <cell r="D112">
            <v>483</v>
          </cell>
          <cell r="E112">
            <v>616.972798</v>
          </cell>
          <cell r="F112">
            <v>157517.16903</v>
          </cell>
          <cell r="G112">
            <v>44783081968.42061</v>
          </cell>
          <cell r="H112">
            <v>140459073</v>
          </cell>
          <cell r="I112">
            <v>180119449.810332</v>
          </cell>
        </row>
        <row r="113">
          <cell r="C113" t="str">
            <v>5,000,000+</v>
          </cell>
          <cell r="D113">
            <v>6</v>
          </cell>
          <cell r="E113">
            <v>4.140537</v>
          </cell>
          <cell r="F113">
            <v>772.0979</v>
          </cell>
          <cell r="G113">
            <v>5539761948.55974</v>
          </cell>
          <cell r="H113">
            <v>50673318</v>
          </cell>
          <cell r="I113">
            <v>30678727.487196</v>
          </cell>
        </row>
        <row r="114">
          <cell r="C114" t="str">
            <v>50,000-99,999</v>
          </cell>
          <cell r="D114">
            <v>3552</v>
          </cell>
          <cell r="E114">
            <v>4060.033465</v>
          </cell>
          <cell r="F114">
            <v>507657.30881</v>
          </cell>
          <cell r="G114">
            <v>28217319712.79254</v>
          </cell>
          <cell r="H114">
            <v>199108167</v>
          </cell>
          <cell r="I114">
            <v>228411136.183612</v>
          </cell>
        </row>
        <row r="115">
          <cell r="C115" t="str">
            <v>500,000-999,999</v>
          </cell>
          <cell r="D115">
            <v>191</v>
          </cell>
          <cell r="E115">
            <v>246.441882</v>
          </cell>
          <cell r="F115">
            <v>60805.62656</v>
          </cell>
          <cell r="G115">
            <v>33705852360.36848</v>
          </cell>
          <cell r="H115">
            <v>108782074</v>
          </cell>
          <cell r="I115">
            <v>141829077.199172</v>
          </cell>
        </row>
        <row r="116">
          <cell r="C116" t="str">
            <v>1,000,000-2,499,999</v>
          </cell>
          <cell r="D116">
            <v>176</v>
          </cell>
          <cell r="E116">
            <v>316.465278</v>
          </cell>
          <cell r="F116">
            <v>147915.94951</v>
          </cell>
          <cell r="G116">
            <v>172497209664.09094</v>
          </cell>
          <cell r="H116">
            <v>216874838</v>
          </cell>
          <cell r="I116">
            <v>396114538.897309</v>
          </cell>
        </row>
        <row r="117">
          <cell r="C117" t="str">
            <v>10,000-24,999</v>
          </cell>
          <cell r="D117">
            <v>5798</v>
          </cell>
          <cell r="E117">
            <v>7386.303322</v>
          </cell>
          <cell r="F117">
            <v>1340156.75718</v>
          </cell>
          <cell r="G117">
            <v>17186309127.20158</v>
          </cell>
          <cell r="H117">
            <v>69018576</v>
          </cell>
          <cell r="I117">
            <v>88544318.560447</v>
          </cell>
        </row>
        <row r="118">
          <cell r="C118" t="str">
            <v>100,000-249,999</v>
          </cell>
          <cell r="D118">
            <v>3554</v>
          </cell>
          <cell r="E118">
            <v>5432.893308</v>
          </cell>
          <cell r="F118">
            <v>2929313.62061</v>
          </cell>
          <cell r="G118">
            <v>360854164205.4006</v>
          </cell>
          <cell r="H118">
            <v>434358867</v>
          </cell>
          <cell r="I118">
            <v>667622174.436079</v>
          </cell>
        </row>
        <row r="119">
          <cell r="C119" t="str">
            <v>1-9,999</v>
          </cell>
          <cell r="D119">
            <v>6385</v>
          </cell>
          <cell r="E119">
            <v>7004.568515</v>
          </cell>
          <cell r="F119">
            <v>428730.28438</v>
          </cell>
          <cell r="G119">
            <v>2267427566.96009</v>
          </cell>
          <cell r="H119">
            <v>33222723</v>
          </cell>
          <cell r="I119">
            <v>35920332.919534</v>
          </cell>
        </row>
        <row r="120">
          <cell r="C120" t="str">
            <v>2,500,000-4,999,999</v>
          </cell>
          <cell r="D120">
            <v>20</v>
          </cell>
          <cell r="E120">
            <v>35.964487</v>
          </cell>
          <cell r="F120">
            <v>8578.00598</v>
          </cell>
          <cell r="G120">
            <v>26818908144.03856</v>
          </cell>
          <cell r="H120">
            <v>59054524</v>
          </cell>
          <cell r="I120">
            <v>113650709.068894</v>
          </cell>
        </row>
        <row r="121">
          <cell r="C121" t="str">
            <v>25,000-49,999</v>
          </cell>
          <cell r="D121">
            <v>3902</v>
          </cell>
          <cell r="E121">
            <v>5329.790805</v>
          </cell>
          <cell r="F121">
            <v>1463465.96534</v>
          </cell>
          <cell r="G121">
            <v>40901243506.63252</v>
          </cell>
          <cell r="H121">
            <v>109437489</v>
          </cell>
          <cell r="I121">
            <v>150078096.433735</v>
          </cell>
        </row>
        <row r="122">
          <cell r="C122" t="str">
            <v>250,000-499,999</v>
          </cell>
          <cell r="D122">
            <v>874</v>
          </cell>
          <cell r="E122">
            <v>1402.038708</v>
          </cell>
          <cell r="F122">
            <v>1087251.86288</v>
          </cell>
          <cell r="G122">
            <v>305180417065.9112</v>
          </cell>
          <cell r="H122">
            <v>253081521</v>
          </cell>
          <cell r="I122">
            <v>407906277.007931</v>
          </cell>
        </row>
        <row r="123">
          <cell r="C123" t="str">
            <v>5,000,000+</v>
          </cell>
          <cell r="D123">
            <v>13</v>
          </cell>
          <cell r="E123">
            <v>22.82019</v>
          </cell>
          <cell r="F123">
            <v>5019.35315</v>
          </cell>
          <cell r="G123">
            <v>40651289751.5216</v>
          </cell>
          <cell r="H123">
            <v>158522800</v>
          </cell>
          <cell r="I123">
            <v>179975604.112392</v>
          </cell>
        </row>
        <row r="124">
          <cell r="C124" t="str">
            <v>50,000-99,999</v>
          </cell>
          <cell r="D124">
            <v>3937</v>
          </cell>
          <cell r="E124">
            <v>5907.713536</v>
          </cell>
          <cell r="F124">
            <v>2092642.49125</v>
          </cell>
          <cell r="G124">
            <v>114800987007.09514</v>
          </cell>
          <cell r="H124">
            <v>219705869</v>
          </cell>
          <cell r="I124">
            <v>329023821.100988</v>
          </cell>
        </row>
        <row r="125">
          <cell r="C125" t="str">
            <v>500,000-999,999</v>
          </cell>
          <cell r="D125">
            <v>370</v>
          </cell>
          <cell r="E125">
            <v>598.102655</v>
          </cell>
          <cell r="F125">
            <v>421159.13776</v>
          </cell>
          <cell r="G125">
            <v>228543603427.197</v>
          </cell>
          <cell r="H125">
            <v>207827201</v>
          </cell>
          <cell r="I125">
            <v>338949040.56414</v>
          </cell>
        </row>
        <row r="126">
          <cell r="C126" t="str">
            <v>1,000,000-2,499,999</v>
          </cell>
          <cell r="D126">
            <v>28</v>
          </cell>
          <cell r="E126">
            <v>34.343828</v>
          </cell>
          <cell r="F126">
            <v>5833.57298</v>
          </cell>
          <cell r="G126">
            <v>7018673779.69173</v>
          </cell>
          <cell r="H126">
            <v>31400000</v>
          </cell>
          <cell r="I126">
            <v>43257654.415545</v>
          </cell>
        </row>
        <row r="127">
          <cell r="C127" t="str">
            <v>10,000-24,999</v>
          </cell>
          <cell r="D127">
            <v>3470</v>
          </cell>
          <cell r="E127">
            <v>3656.217949</v>
          </cell>
          <cell r="F127">
            <v>335567.91994</v>
          </cell>
          <cell r="G127">
            <v>4044701868.28854</v>
          </cell>
          <cell r="H127">
            <v>40343335</v>
          </cell>
          <cell r="I127">
            <v>43348368.900814</v>
          </cell>
        </row>
        <row r="128">
          <cell r="C128" t="str">
            <v>100,000-249,999</v>
          </cell>
          <cell r="D128">
            <v>864</v>
          </cell>
          <cell r="E128">
            <v>1013.464243</v>
          </cell>
          <cell r="F128">
            <v>306944.50741</v>
          </cell>
          <cell r="G128">
            <v>36147602112.80749</v>
          </cell>
          <cell r="H128">
            <v>103446389</v>
          </cell>
          <cell r="I128">
            <v>122258748.114096</v>
          </cell>
        </row>
        <row r="129">
          <cell r="C129" t="str">
            <v>1-9,999</v>
          </cell>
          <cell r="D129">
            <v>4478</v>
          </cell>
          <cell r="E129">
            <v>4289.982702</v>
          </cell>
          <cell r="F129">
            <v>170434.92989</v>
          </cell>
          <cell r="G129">
            <v>802851905.70523</v>
          </cell>
          <cell r="H129">
            <v>20017188</v>
          </cell>
          <cell r="I129">
            <v>18651746.877764</v>
          </cell>
        </row>
        <row r="130">
          <cell r="C130" t="str">
            <v>2,500,000-4,999,999</v>
          </cell>
          <cell r="D130">
            <v>2</v>
          </cell>
          <cell r="E130">
            <v>4.570421</v>
          </cell>
          <cell r="F130">
            <v>532.509</v>
          </cell>
          <cell r="G130">
            <v>1667667020.31188</v>
          </cell>
          <cell r="H130">
            <v>5800000</v>
          </cell>
          <cell r="I130">
            <v>14287624.149306</v>
          </cell>
        </row>
        <row r="131">
          <cell r="C131" t="str">
            <v>25,000-49,999</v>
          </cell>
          <cell r="D131">
            <v>1660</v>
          </cell>
          <cell r="E131">
            <v>1864.220771</v>
          </cell>
          <cell r="F131">
            <v>303992.16907</v>
          </cell>
          <cell r="G131">
            <v>8455785359.27761</v>
          </cell>
          <cell r="H131">
            <v>46778323</v>
          </cell>
          <cell r="I131">
            <v>52883074.517058</v>
          </cell>
        </row>
        <row r="132">
          <cell r="C132" t="str">
            <v>250,000-499,999</v>
          </cell>
          <cell r="D132">
            <v>137</v>
          </cell>
          <cell r="E132">
            <v>168.074951</v>
          </cell>
          <cell r="F132">
            <v>57587.42534</v>
          </cell>
          <cell r="G132">
            <v>16042782894.65951</v>
          </cell>
          <cell r="H132">
            <v>39950966</v>
          </cell>
          <cell r="I132">
            <v>49239206.466232</v>
          </cell>
        </row>
        <row r="133">
          <cell r="C133" t="str">
            <v>5,000,000+</v>
          </cell>
          <cell r="D133">
            <v>3</v>
          </cell>
          <cell r="E133">
            <v>2.503249</v>
          </cell>
          <cell r="F133">
            <v>309.87034</v>
          </cell>
          <cell r="G133">
            <v>2437933754.24061</v>
          </cell>
          <cell r="H133">
            <v>20000000</v>
          </cell>
          <cell r="I133">
            <v>18252432.688866</v>
          </cell>
        </row>
        <row r="134">
          <cell r="C134" t="str">
            <v>50,000-99,999</v>
          </cell>
          <cell r="D134">
            <v>1335</v>
          </cell>
          <cell r="E134">
            <v>1641.335097</v>
          </cell>
          <cell r="F134">
            <v>346856.88547</v>
          </cell>
          <cell r="G134">
            <v>18924013377.921886</v>
          </cell>
          <cell r="H134">
            <v>73649022</v>
          </cell>
          <cell r="I134">
            <v>91550935.755445</v>
          </cell>
        </row>
        <row r="135">
          <cell r="C135" t="str">
            <v>500,000-999,999</v>
          </cell>
          <cell r="D135">
            <v>59</v>
          </cell>
          <cell r="E135">
            <v>63.259654</v>
          </cell>
          <cell r="F135">
            <v>16240.3526</v>
          </cell>
          <cell r="G135">
            <v>8919736847.07071</v>
          </cell>
          <cell r="H135">
            <v>35070022</v>
          </cell>
          <cell r="I135">
            <v>36810396.924869</v>
          </cell>
        </row>
        <row r="138">
          <cell r="C138" t="str">
            <v>1 - Best Rank</v>
          </cell>
          <cell r="D138">
            <v>1821</v>
          </cell>
          <cell r="E138">
            <v>3182.733875</v>
          </cell>
          <cell r="F138">
            <v>1551593.58293</v>
          </cell>
          <cell r="G138">
            <v>591650953440.7218</v>
          </cell>
          <cell r="H138">
            <v>533190980</v>
          </cell>
          <cell r="I138">
            <v>1047177476.263325</v>
          </cell>
        </row>
        <row r="139">
          <cell r="C139" t="str">
            <v>2 - Middle Rank</v>
          </cell>
          <cell r="D139">
            <v>979</v>
          </cell>
          <cell r="E139">
            <v>1417.681388</v>
          </cell>
          <cell r="F139">
            <v>845092.91072</v>
          </cell>
          <cell r="G139">
            <v>369580054988.27344</v>
          </cell>
          <cell r="H139">
            <v>321815769</v>
          </cell>
          <cell r="I139">
            <v>533827472.067528</v>
          </cell>
        </row>
        <row r="140">
          <cell r="C140" t="str">
            <v>3 - Residual Standard</v>
          </cell>
          <cell r="D140">
            <v>2050</v>
          </cell>
          <cell r="E140">
            <v>2465.122646</v>
          </cell>
          <cell r="F140">
            <v>1054772.60102</v>
          </cell>
          <cell r="G140">
            <v>348333525853.02783</v>
          </cell>
          <cell r="H140">
            <v>570755475</v>
          </cell>
          <cell r="I140">
            <v>704212224.788991</v>
          </cell>
        </row>
        <row r="141">
          <cell r="C141" t="str">
            <v>1 - Best Rank</v>
          </cell>
          <cell r="D141">
            <v>456</v>
          </cell>
          <cell r="E141">
            <v>582.913882</v>
          </cell>
          <cell r="F141">
            <v>175119.98848</v>
          </cell>
          <cell r="G141">
            <v>44809356898.53228</v>
          </cell>
          <cell r="H141">
            <v>101544345</v>
          </cell>
          <cell r="I141">
            <v>132348529.66263</v>
          </cell>
        </row>
        <row r="142">
          <cell r="C142" t="str">
            <v>3 - Residual Standard</v>
          </cell>
          <cell r="D142">
            <v>365</v>
          </cell>
          <cell r="E142">
            <v>335.985059</v>
          </cell>
          <cell r="F142">
            <v>101099.97659</v>
          </cell>
          <cell r="G142">
            <v>26269263731.92936</v>
          </cell>
          <cell r="H142">
            <v>81241600</v>
          </cell>
          <cell r="I142">
            <v>80239600.363786</v>
          </cell>
        </row>
        <row r="143">
          <cell r="C143" t="str">
            <v>1 - Best Rank</v>
          </cell>
          <cell r="D143">
            <v>843</v>
          </cell>
          <cell r="E143">
            <v>1508.422643</v>
          </cell>
          <cell r="F143">
            <v>1273761.46875</v>
          </cell>
          <cell r="G143">
            <v>341127380034.64594</v>
          </cell>
          <cell r="H143">
            <v>216014795</v>
          </cell>
          <cell r="I143">
            <v>406148851.763836</v>
          </cell>
        </row>
        <row r="144">
          <cell r="C144" t="str">
            <v>2 - Middle Rank</v>
          </cell>
          <cell r="D144">
            <v>292</v>
          </cell>
          <cell r="E144">
            <v>455.066909</v>
          </cell>
          <cell r="F144">
            <v>450311.828</v>
          </cell>
          <cell r="G144">
            <v>124769639531.51057</v>
          </cell>
          <cell r="H144">
            <v>68278322</v>
          </cell>
          <cell r="I144">
            <v>116175312.705404</v>
          </cell>
        </row>
        <row r="145">
          <cell r="C145" t="str">
            <v>3 - Residual Standard</v>
          </cell>
          <cell r="D145">
            <v>866</v>
          </cell>
          <cell r="E145">
            <v>1063.887092</v>
          </cell>
          <cell r="F145">
            <v>535214.02001</v>
          </cell>
          <cell r="G145">
            <v>119868359193.88263</v>
          </cell>
          <cell r="H145">
            <v>222518246</v>
          </cell>
          <cell r="I145">
            <v>273648930.155587</v>
          </cell>
        </row>
        <row r="146">
          <cell r="C146" t="str">
            <v>1 - Best Rank</v>
          </cell>
          <cell r="D146">
            <v>160</v>
          </cell>
          <cell r="E146">
            <v>184.463003</v>
          </cell>
          <cell r="F146">
            <v>81129.42647</v>
          </cell>
          <cell r="G146">
            <v>16025254537.21192</v>
          </cell>
          <cell r="H146">
            <v>30762104</v>
          </cell>
          <cell r="I146">
            <v>36072339.269759</v>
          </cell>
        </row>
        <row r="147">
          <cell r="C147" t="str">
            <v>3 - Residual Standard</v>
          </cell>
          <cell r="D147">
            <v>103</v>
          </cell>
          <cell r="E147">
            <v>116.366422</v>
          </cell>
          <cell r="F147">
            <v>40220.54066</v>
          </cell>
          <cell r="G147">
            <v>7509486494.62906</v>
          </cell>
          <cell r="H147">
            <v>25070418</v>
          </cell>
          <cell r="I147">
            <v>24184760.352567</v>
          </cell>
        </row>
      </sheetData>
      <sheetData sheetId="9">
        <row r="2">
          <cell r="B2" t="str">
            <v>1</v>
          </cell>
          <cell r="C2">
            <v>55</v>
          </cell>
          <cell r="D2">
            <v>150.503036</v>
          </cell>
          <cell r="E2">
            <v>28004513</v>
          </cell>
          <cell r="F2">
            <v>71917969.820326</v>
          </cell>
        </row>
        <row r="3">
          <cell r="B3" t="str">
            <v>11-15</v>
          </cell>
          <cell r="C3">
            <v>648</v>
          </cell>
          <cell r="D3">
            <v>1185.788342</v>
          </cell>
          <cell r="E3">
            <v>142115633</v>
          </cell>
          <cell r="F3">
            <v>277985621.268819</v>
          </cell>
        </row>
        <row r="4">
          <cell r="B4" t="str">
            <v>2</v>
          </cell>
          <cell r="C4">
            <v>132</v>
          </cell>
          <cell r="D4">
            <v>250.6691</v>
          </cell>
          <cell r="E4">
            <v>58002727</v>
          </cell>
          <cell r="F4">
            <v>110524592.26306</v>
          </cell>
        </row>
        <row r="5">
          <cell r="B5" t="str">
            <v>3</v>
          </cell>
          <cell r="C5">
            <v>220</v>
          </cell>
          <cell r="D5">
            <v>325.374139</v>
          </cell>
          <cell r="E5">
            <v>65941204</v>
          </cell>
          <cell r="F5">
            <v>125558399.020784</v>
          </cell>
        </row>
        <row r="6">
          <cell r="B6" t="str">
            <v>4-5</v>
          </cell>
          <cell r="C6">
            <v>450</v>
          </cell>
          <cell r="D6">
            <v>709.253206</v>
          </cell>
          <cell r="E6">
            <v>130792055</v>
          </cell>
          <cell r="F6">
            <v>238217787.735645</v>
          </cell>
        </row>
        <row r="7">
          <cell r="B7" t="str">
            <v>6-10</v>
          </cell>
          <cell r="C7">
            <v>1159</v>
          </cell>
          <cell r="D7">
            <v>2069.568695</v>
          </cell>
          <cell r="E7">
            <v>324349643</v>
          </cell>
          <cell r="F7">
            <v>629121957.918527</v>
          </cell>
        </row>
        <row r="8">
          <cell r="B8" t="str">
            <v>1</v>
          </cell>
          <cell r="C8">
            <v>133</v>
          </cell>
          <cell r="D8">
            <v>189.490411</v>
          </cell>
          <cell r="E8">
            <v>40273933</v>
          </cell>
          <cell r="F8">
            <v>75434104.000304</v>
          </cell>
        </row>
        <row r="9">
          <cell r="B9" t="str">
            <v>11-15</v>
          </cell>
          <cell r="C9">
            <v>2</v>
          </cell>
          <cell r="D9">
            <v>4.653454</v>
          </cell>
          <cell r="E9">
            <v>237119</v>
          </cell>
          <cell r="F9">
            <v>1334317.741492</v>
          </cell>
        </row>
        <row r="10">
          <cell r="B10" t="str">
            <v>2</v>
          </cell>
          <cell r="C10">
            <v>189</v>
          </cell>
          <cell r="D10">
            <v>272.13925</v>
          </cell>
          <cell r="E10">
            <v>65663181</v>
          </cell>
          <cell r="F10">
            <v>103345421.34393</v>
          </cell>
        </row>
        <row r="11">
          <cell r="B11" t="str">
            <v>3</v>
          </cell>
          <cell r="C11">
            <v>214</v>
          </cell>
          <cell r="D11">
            <v>295.385284</v>
          </cell>
          <cell r="E11">
            <v>61489368</v>
          </cell>
          <cell r="F11">
            <v>104948058.73353</v>
          </cell>
        </row>
        <row r="12">
          <cell r="B12" t="str">
            <v>4-5</v>
          </cell>
          <cell r="C12">
            <v>311</v>
          </cell>
          <cell r="D12">
            <v>419.6145</v>
          </cell>
          <cell r="E12">
            <v>95095682</v>
          </cell>
          <cell r="F12">
            <v>139539747.741932</v>
          </cell>
        </row>
        <row r="13">
          <cell r="B13" t="str">
            <v>6-10</v>
          </cell>
          <cell r="C13">
            <v>422</v>
          </cell>
          <cell r="D13">
            <v>691.465398</v>
          </cell>
          <cell r="E13">
            <v>127334808</v>
          </cell>
          <cell r="F13">
            <v>225401135.211744</v>
          </cell>
        </row>
        <row r="14">
          <cell r="B14" t="str">
            <v>1</v>
          </cell>
          <cell r="C14">
            <v>149</v>
          </cell>
          <cell r="D14">
            <v>188.419452</v>
          </cell>
          <cell r="E14">
            <v>51983091</v>
          </cell>
          <cell r="F14">
            <v>71907753.787624</v>
          </cell>
        </row>
        <row r="15">
          <cell r="B15" t="str">
            <v>11-15</v>
          </cell>
          <cell r="C15">
            <v>652</v>
          </cell>
          <cell r="D15">
            <v>947.072813</v>
          </cell>
          <cell r="E15">
            <v>152866685</v>
          </cell>
          <cell r="F15">
            <v>213996644.10872</v>
          </cell>
        </row>
        <row r="16">
          <cell r="B16" t="str">
            <v>2</v>
          </cell>
          <cell r="C16">
            <v>208</v>
          </cell>
          <cell r="D16">
            <v>246.567739</v>
          </cell>
          <cell r="E16">
            <v>69819742</v>
          </cell>
          <cell r="F16">
            <v>86966799.854738</v>
          </cell>
        </row>
        <row r="17">
          <cell r="B17" t="str">
            <v>3</v>
          </cell>
          <cell r="C17">
            <v>287</v>
          </cell>
          <cell r="D17">
            <v>285.710713</v>
          </cell>
          <cell r="E17">
            <v>89161879</v>
          </cell>
          <cell r="F17">
            <v>90074330.593341</v>
          </cell>
        </row>
        <row r="18">
          <cell r="B18" t="str">
            <v>4-5</v>
          </cell>
          <cell r="C18">
            <v>574</v>
          </cell>
          <cell r="D18">
            <v>597.791814</v>
          </cell>
          <cell r="E18">
            <v>162903079</v>
          </cell>
          <cell r="F18">
            <v>179149763.792441</v>
          </cell>
        </row>
        <row r="19">
          <cell r="B19" t="str">
            <v>6-10</v>
          </cell>
          <cell r="C19">
            <v>1046</v>
          </cell>
          <cell r="D19">
            <v>1263.447207</v>
          </cell>
          <cell r="E19">
            <v>266539245</v>
          </cell>
          <cell r="F19">
            <v>335765862.807714</v>
          </cell>
        </row>
        <row r="22">
          <cell r="B22" t="str">
            <v>1</v>
          </cell>
          <cell r="C22">
            <v>41</v>
          </cell>
          <cell r="D22">
            <v>51.633611</v>
          </cell>
          <cell r="E22">
            <v>10100000</v>
          </cell>
          <cell r="F22">
            <v>14152565.472723</v>
          </cell>
        </row>
        <row r="23">
          <cell r="B23" t="str">
            <v>11-15</v>
          </cell>
          <cell r="C23">
            <v>136</v>
          </cell>
          <cell r="D23">
            <v>180.870451</v>
          </cell>
          <cell r="E23">
            <v>18827763</v>
          </cell>
          <cell r="F23">
            <v>28541377.251334</v>
          </cell>
        </row>
        <row r="24">
          <cell r="B24" t="str">
            <v>2</v>
          </cell>
          <cell r="C24">
            <v>65</v>
          </cell>
          <cell r="D24">
            <v>59.672354</v>
          </cell>
          <cell r="E24">
            <v>15968000</v>
          </cell>
          <cell r="F24">
            <v>15596925.937775</v>
          </cell>
        </row>
        <row r="25">
          <cell r="B25" t="str">
            <v>3</v>
          </cell>
          <cell r="C25">
            <v>64</v>
          </cell>
          <cell r="D25">
            <v>70.758531</v>
          </cell>
          <cell r="E25">
            <v>14838000</v>
          </cell>
          <cell r="F25">
            <v>18107101.756372</v>
          </cell>
        </row>
        <row r="26">
          <cell r="B26" t="str">
            <v>4-5</v>
          </cell>
          <cell r="C26">
            <v>99</v>
          </cell>
          <cell r="D26">
            <v>121.913786</v>
          </cell>
          <cell r="E26">
            <v>24946663</v>
          </cell>
          <cell r="F26">
            <v>30318075.224032</v>
          </cell>
        </row>
        <row r="27">
          <cell r="B27" t="str">
            <v>6-10</v>
          </cell>
          <cell r="C27">
            <v>211</v>
          </cell>
          <cell r="D27">
            <v>282.528152</v>
          </cell>
          <cell r="E27">
            <v>47626023</v>
          </cell>
          <cell r="F27">
            <v>61704823.290153</v>
          </cell>
        </row>
        <row r="28">
          <cell r="B28" t="str">
            <v>1</v>
          </cell>
          <cell r="C28">
            <v>33</v>
          </cell>
          <cell r="D28">
            <v>33.816507</v>
          </cell>
          <cell r="E28">
            <v>7558774</v>
          </cell>
          <cell r="F28">
            <v>8792031.613678</v>
          </cell>
        </row>
        <row r="29">
          <cell r="B29" t="str">
            <v>11-15</v>
          </cell>
          <cell r="C29">
            <v>68</v>
          </cell>
          <cell r="D29">
            <v>71.25209</v>
          </cell>
          <cell r="E29">
            <v>15565925</v>
          </cell>
          <cell r="F29">
            <v>14791472.15786</v>
          </cell>
        </row>
        <row r="30">
          <cell r="B30" t="str">
            <v>2</v>
          </cell>
          <cell r="C30">
            <v>48</v>
          </cell>
          <cell r="D30">
            <v>44.639182</v>
          </cell>
          <cell r="E30">
            <v>8787864</v>
          </cell>
          <cell r="F30">
            <v>10952750.560307</v>
          </cell>
        </row>
        <row r="31">
          <cell r="B31" t="str">
            <v>3</v>
          </cell>
          <cell r="C31">
            <v>56</v>
          </cell>
          <cell r="D31">
            <v>49.144659</v>
          </cell>
          <cell r="E31">
            <v>10266670</v>
          </cell>
          <cell r="F31">
            <v>11856093.624213</v>
          </cell>
        </row>
        <row r="32">
          <cell r="B32" t="str">
            <v>4-5</v>
          </cell>
          <cell r="C32">
            <v>95</v>
          </cell>
          <cell r="D32">
            <v>85.947263</v>
          </cell>
          <cell r="E32">
            <v>24017533</v>
          </cell>
          <cell r="F32">
            <v>20518430.949264</v>
          </cell>
        </row>
        <row r="33">
          <cell r="B33" t="str">
            <v>6-10</v>
          </cell>
          <cell r="C33">
            <v>168</v>
          </cell>
          <cell r="D33">
            <v>167.55178</v>
          </cell>
          <cell r="E33">
            <v>40115252</v>
          </cell>
          <cell r="F33">
            <v>37513581.811031</v>
          </cell>
        </row>
        <row r="36">
          <cell r="C36" t="str">
            <v>1</v>
          </cell>
          <cell r="D36">
            <v>13</v>
          </cell>
          <cell r="E36">
            <v>40.614487</v>
          </cell>
          <cell r="F36">
            <v>1767500</v>
          </cell>
          <cell r="G36">
            <v>5343703.413199</v>
          </cell>
        </row>
        <row r="37">
          <cell r="C37" t="str">
            <v>11-15</v>
          </cell>
          <cell r="D37">
            <v>466</v>
          </cell>
          <cell r="E37">
            <v>803.630446</v>
          </cell>
          <cell r="F37">
            <v>54776764</v>
          </cell>
          <cell r="G37">
            <v>95905957.259591</v>
          </cell>
        </row>
        <row r="38">
          <cell r="C38" t="str">
            <v>2</v>
          </cell>
          <cell r="D38">
            <v>37</v>
          </cell>
          <cell r="E38">
            <v>80.749542</v>
          </cell>
          <cell r="F38">
            <v>4799330</v>
          </cell>
          <cell r="G38">
            <v>10484693.956535</v>
          </cell>
        </row>
        <row r="39">
          <cell r="C39" t="str">
            <v>3</v>
          </cell>
          <cell r="D39">
            <v>116</v>
          </cell>
          <cell r="E39">
            <v>133.462116</v>
          </cell>
          <cell r="F39">
            <v>14118067</v>
          </cell>
          <cell r="G39">
            <v>17579206.044328</v>
          </cell>
        </row>
        <row r="40">
          <cell r="C40" t="str">
            <v>4-5</v>
          </cell>
          <cell r="D40">
            <v>258</v>
          </cell>
          <cell r="E40">
            <v>343.445658</v>
          </cell>
          <cell r="F40">
            <v>32930727</v>
          </cell>
          <cell r="G40">
            <v>44582120.193725</v>
          </cell>
        </row>
        <row r="41">
          <cell r="C41" t="str">
            <v>6-10</v>
          </cell>
          <cell r="D41">
            <v>677</v>
          </cell>
          <cell r="E41">
            <v>1095.847689</v>
          </cell>
          <cell r="F41">
            <v>85275841</v>
          </cell>
          <cell r="G41">
            <v>139312714.23462</v>
          </cell>
        </row>
        <row r="42">
          <cell r="C42" t="str">
            <v>1</v>
          </cell>
          <cell r="D42">
            <v>64</v>
          </cell>
          <cell r="E42">
            <v>71.812779</v>
          </cell>
          <cell r="F42">
            <v>8050000</v>
          </cell>
          <cell r="G42">
            <v>9167102.865585</v>
          </cell>
        </row>
        <row r="43">
          <cell r="C43" t="str">
            <v>11-15</v>
          </cell>
          <cell r="D43">
            <v>2</v>
          </cell>
          <cell r="E43">
            <v>2.737345</v>
          </cell>
          <cell r="F43">
            <v>237119</v>
          </cell>
          <cell r="G43">
            <v>357683.868833</v>
          </cell>
        </row>
        <row r="44">
          <cell r="C44" t="str">
            <v>2</v>
          </cell>
          <cell r="D44">
            <v>83</v>
          </cell>
          <cell r="E44">
            <v>111.222131</v>
          </cell>
          <cell r="F44">
            <v>10578860</v>
          </cell>
          <cell r="G44">
            <v>14067296.495041</v>
          </cell>
        </row>
        <row r="45">
          <cell r="C45" t="str">
            <v>3</v>
          </cell>
          <cell r="D45">
            <v>108</v>
          </cell>
          <cell r="E45">
            <v>132.847624</v>
          </cell>
          <cell r="F45">
            <v>13639278</v>
          </cell>
          <cell r="G45">
            <v>16888935.033777</v>
          </cell>
        </row>
        <row r="46">
          <cell r="C46" t="str">
            <v>4-5</v>
          </cell>
          <cell r="D46">
            <v>156</v>
          </cell>
          <cell r="E46">
            <v>205.619972</v>
          </cell>
          <cell r="F46">
            <v>19467682</v>
          </cell>
          <cell r="G46">
            <v>26034008.862248</v>
          </cell>
        </row>
        <row r="47">
          <cell r="C47" t="str">
            <v>6-10</v>
          </cell>
          <cell r="D47">
            <v>229</v>
          </cell>
          <cell r="E47">
            <v>352.128311</v>
          </cell>
          <cell r="F47">
            <v>28725992</v>
          </cell>
          <cell r="G47">
            <v>45359235.047249</v>
          </cell>
        </row>
        <row r="48">
          <cell r="C48" t="str">
            <v>1</v>
          </cell>
          <cell r="D48">
            <v>60</v>
          </cell>
          <cell r="E48">
            <v>78.341987</v>
          </cell>
          <cell r="F48">
            <v>8003778</v>
          </cell>
          <cell r="G48">
            <v>10279783.608001</v>
          </cell>
        </row>
        <row r="49">
          <cell r="C49" t="str">
            <v>11-15</v>
          </cell>
          <cell r="D49">
            <v>465</v>
          </cell>
          <cell r="E49">
            <v>682.439743</v>
          </cell>
          <cell r="F49">
            <v>55351428</v>
          </cell>
          <cell r="G49">
            <v>83450031.92988</v>
          </cell>
        </row>
        <row r="50">
          <cell r="C50" t="str">
            <v>2</v>
          </cell>
          <cell r="D50">
            <v>94</v>
          </cell>
          <cell r="E50">
            <v>116.47486</v>
          </cell>
          <cell r="F50">
            <v>12175365</v>
          </cell>
          <cell r="G50">
            <v>15064822.164558</v>
          </cell>
        </row>
        <row r="51">
          <cell r="C51" t="str">
            <v>3</v>
          </cell>
          <cell r="D51">
            <v>160</v>
          </cell>
          <cell r="E51">
            <v>154.4754</v>
          </cell>
          <cell r="F51">
            <v>19793976</v>
          </cell>
          <cell r="G51">
            <v>19822779.543509</v>
          </cell>
        </row>
        <row r="52">
          <cell r="C52" t="str">
            <v>4-5</v>
          </cell>
          <cell r="D52">
            <v>339</v>
          </cell>
          <cell r="E52">
            <v>332.017038</v>
          </cell>
          <cell r="F52">
            <v>42641815</v>
          </cell>
          <cell r="G52">
            <v>42511820.174684</v>
          </cell>
        </row>
        <row r="53">
          <cell r="C53" t="str">
            <v>6-10</v>
          </cell>
          <cell r="D53">
            <v>671</v>
          </cell>
          <cell r="E53">
            <v>780.393003</v>
          </cell>
          <cell r="F53">
            <v>84233377</v>
          </cell>
          <cell r="G53">
            <v>99280952.030291</v>
          </cell>
        </row>
        <row r="54">
          <cell r="C54" t="str">
            <v>1</v>
          </cell>
          <cell r="D54">
            <v>18</v>
          </cell>
          <cell r="E54">
            <v>48.036965</v>
          </cell>
          <cell r="F54">
            <v>5025000</v>
          </cell>
          <cell r="G54">
            <v>13721335.807603</v>
          </cell>
        </row>
        <row r="55">
          <cell r="C55" t="str">
            <v>11-15</v>
          </cell>
          <cell r="D55">
            <v>108</v>
          </cell>
          <cell r="E55">
            <v>238.665955</v>
          </cell>
          <cell r="F55">
            <v>30911016</v>
          </cell>
          <cell r="G55">
            <v>67744118.303111</v>
          </cell>
        </row>
        <row r="56">
          <cell r="C56" t="str">
            <v>2</v>
          </cell>
          <cell r="D56">
            <v>46</v>
          </cell>
          <cell r="E56">
            <v>76.523427</v>
          </cell>
          <cell r="F56">
            <v>13390381</v>
          </cell>
          <cell r="G56">
            <v>21907229.408642</v>
          </cell>
        </row>
        <row r="57">
          <cell r="C57" t="str">
            <v>3</v>
          </cell>
          <cell r="D57">
            <v>49</v>
          </cell>
          <cell r="E57">
            <v>93.119822</v>
          </cell>
          <cell r="F57">
            <v>13523137</v>
          </cell>
          <cell r="G57">
            <v>26774181.842648</v>
          </cell>
        </row>
        <row r="58">
          <cell r="C58" t="str">
            <v>4-5</v>
          </cell>
          <cell r="D58">
            <v>100</v>
          </cell>
          <cell r="E58">
            <v>196.152225</v>
          </cell>
          <cell r="F58">
            <v>29423226</v>
          </cell>
          <cell r="G58">
            <v>56733319.106539</v>
          </cell>
        </row>
        <row r="59">
          <cell r="C59" t="str">
            <v>6-10</v>
          </cell>
          <cell r="D59">
            <v>287</v>
          </cell>
          <cell r="E59">
            <v>554.023615</v>
          </cell>
          <cell r="F59">
            <v>81282264</v>
          </cell>
          <cell r="G59">
            <v>157665872.022772</v>
          </cell>
        </row>
        <row r="60">
          <cell r="C60" t="str">
            <v>1</v>
          </cell>
          <cell r="D60">
            <v>38</v>
          </cell>
          <cell r="E60">
            <v>58.601131</v>
          </cell>
          <cell r="F60">
            <v>11073933</v>
          </cell>
          <cell r="G60">
            <v>16731853.781458</v>
          </cell>
        </row>
        <row r="61">
          <cell r="C61" t="str">
            <v>11-15</v>
          </cell>
          <cell r="D61">
            <v>0</v>
          </cell>
          <cell r="E61">
            <v>1.222712</v>
          </cell>
          <cell r="F61">
            <v>0</v>
          </cell>
          <cell r="G61">
            <v>375224.552644</v>
          </cell>
        </row>
        <row r="62">
          <cell r="C62" t="str">
            <v>2</v>
          </cell>
          <cell r="D62">
            <v>57</v>
          </cell>
          <cell r="E62">
            <v>80.544307</v>
          </cell>
          <cell r="F62">
            <v>16068937</v>
          </cell>
          <cell r="G62">
            <v>23003971.238339</v>
          </cell>
        </row>
        <row r="63">
          <cell r="C63" t="str">
            <v>3</v>
          </cell>
          <cell r="D63">
            <v>67</v>
          </cell>
          <cell r="E63">
            <v>83.557184</v>
          </cell>
          <cell r="F63">
            <v>19030090</v>
          </cell>
          <cell r="G63">
            <v>23808346.377831</v>
          </cell>
        </row>
        <row r="64">
          <cell r="C64" t="str">
            <v>4-5</v>
          </cell>
          <cell r="D64">
            <v>86</v>
          </cell>
          <cell r="E64">
            <v>111.942479</v>
          </cell>
          <cell r="F64">
            <v>23918000</v>
          </cell>
          <cell r="G64">
            <v>31836722.156384</v>
          </cell>
        </row>
        <row r="65">
          <cell r="C65" t="str">
            <v>6-10</v>
          </cell>
          <cell r="D65">
            <v>96</v>
          </cell>
          <cell r="E65">
            <v>174.420678</v>
          </cell>
          <cell r="F65">
            <v>26661000</v>
          </cell>
          <cell r="G65">
            <v>49638722.052177</v>
          </cell>
        </row>
        <row r="66">
          <cell r="C66" t="str">
            <v>1</v>
          </cell>
          <cell r="D66">
            <v>57</v>
          </cell>
          <cell r="E66">
            <v>57.058125</v>
          </cell>
          <cell r="F66">
            <v>16179313</v>
          </cell>
          <cell r="G66">
            <v>16623610.93375</v>
          </cell>
        </row>
        <row r="67">
          <cell r="C67" t="str">
            <v>11-15</v>
          </cell>
          <cell r="D67">
            <v>103</v>
          </cell>
          <cell r="E67">
            <v>160.093233</v>
          </cell>
          <cell r="F67">
            <v>29443156</v>
          </cell>
          <cell r="G67">
            <v>46546968.057501</v>
          </cell>
        </row>
        <row r="68">
          <cell r="C68" t="str">
            <v>2</v>
          </cell>
          <cell r="D68">
            <v>60</v>
          </cell>
          <cell r="E68">
            <v>68.186527</v>
          </cell>
          <cell r="F68">
            <v>17141150</v>
          </cell>
          <cell r="G68">
            <v>19773343.172523</v>
          </cell>
        </row>
        <row r="69">
          <cell r="C69" t="str">
            <v>3</v>
          </cell>
          <cell r="D69">
            <v>61</v>
          </cell>
          <cell r="E69">
            <v>72.057041</v>
          </cell>
          <cell r="F69">
            <v>18416077</v>
          </cell>
          <cell r="G69">
            <v>20992678.454017</v>
          </cell>
        </row>
        <row r="70">
          <cell r="C70" t="str">
            <v>4-5</v>
          </cell>
          <cell r="D70">
            <v>135</v>
          </cell>
          <cell r="E70">
            <v>151.323453</v>
          </cell>
          <cell r="F70">
            <v>39406654</v>
          </cell>
          <cell r="G70">
            <v>44381407.930854</v>
          </cell>
        </row>
        <row r="71">
          <cell r="C71" t="str">
            <v>6-10</v>
          </cell>
          <cell r="D71">
            <v>240</v>
          </cell>
          <cell r="E71">
            <v>289.823234</v>
          </cell>
          <cell r="F71">
            <v>69624754</v>
          </cell>
          <cell r="G71">
            <v>84028781.183132</v>
          </cell>
        </row>
        <row r="72">
          <cell r="C72" t="str">
            <v>1</v>
          </cell>
          <cell r="D72">
            <v>13</v>
          </cell>
          <cell r="E72">
            <v>35.268375</v>
          </cell>
          <cell r="F72">
            <v>7712013</v>
          </cell>
          <cell r="G72">
            <v>19591547.061832</v>
          </cell>
        </row>
        <row r="73">
          <cell r="C73" t="str">
            <v>11-15</v>
          </cell>
          <cell r="D73">
            <v>50</v>
          </cell>
          <cell r="E73">
            <v>91.868854</v>
          </cell>
          <cell r="F73">
            <v>28111223</v>
          </cell>
          <cell r="G73">
            <v>51442661.230196</v>
          </cell>
        </row>
        <row r="74">
          <cell r="C74" t="str">
            <v>2</v>
          </cell>
          <cell r="D74">
            <v>32</v>
          </cell>
          <cell r="E74">
            <v>54.801489</v>
          </cell>
          <cell r="F74">
            <v>18664682</v>
          </cell>
          <cell r="G74">
            <v>30440607.251067</v>
          </cell>
        </row>
        <row r="75">
          <cell r="C75" t="str">
            <v>3</v>
          </cell>
          <cell r="D75">
            <v>40</v>
          </cell>
          <cell r="E75">
            <v>59.724588</v>
          </cell>
          <cell r="F75">
            <v>22050000</v>
          </cell>
          <cell r="G75">
            <v>32970194.840319</v>
          </cell>
        </row>
        <row r="76">
          <cell r="C76" t="str">
            <v>4-5</v>
          </cell>
          <cell r="D76">
            <v>66</v>
          </cell>
          <cell r="E76">
            <v>106.326706</v>
          </cell>
          <cell r="F76">
            <v>36708496</v>
          </cell>
          <cell r="G76">
            <v>59282869.947923</v>
          </cell>
        </row>
        <row r="77">
          <cell r="C77" t="str">
            <v>6-10</v>
          </cell>
          <cell r="D77">
            <v>121</v>
          </cell>
          <cell r="E77">
            <v>270.60348</v>
          </cell>
          <cell r="F77">
            <v>68090538</v>
          </cell>
          <cell r="G77">
            <v>150361262.658869</v>
          </cell>
        </row>
        <row r="78">
          <cell r="C78" t="str">
            <v>1</v>
          </cell>
          <cell r="D78">
            <v>23</v>
          </cell>
          <cell r="E78">
            <v>34.440365</v>
          </cell>
          <cell r="F78">
            <v>12150000</v>
          </cell>
          <cell r="G78">
            <v>19045706.860034</v>
          </cell>
        </row>
        <row r="79">
          <cell r="C79" t="str">
            <v>11-15</v>
          </cell>
          <cell r="D79">
            <v>0</v>
          </cell>
          <cell r="E79">
            <v>0.400754</v>
          </cell>
          <cell r="F79">
            <v>0</v>
          </cell>
          <cell r="G79">
            <v>234088.512682</v>
          </cell>
        </row>
        <row r="80">
          <cell r="C80" t="str">
            <v>2</v>
          </cell>
          <cell r="D80">
            <v>28</v>
          </cell>
          <cell r="E80">
            <v>48.106314</v>
          </cell>
          <cell r="F80">
            <v>15515384</v>
          </cell>
          <cell r="G80">
            <v>26506456.280782</v>
          </cell>
        </row>
        <row r="81">
          <cell r="C81" t="str">
            <v>3</v>
          </cell>
          <cell r="D81">
            <v>26</v>
          </cell>
          <cell r="E81">
            <v>47.884825</v>
          </cell>
          <cell r="F81">
            <v>14320000</v>
          </cell>
          <cell r="G81">
            <v>26360561.839284</v>
          </cell>
        </row>
        <row r="82">
          <cell r="C82" t="str">
            <v>4-5</v>
          </cell>
          <cell r="D82">
            <v>47</v>
          </cell>
          <cell r="E82">
            <v>63.294865</v>
          </cell>
          <cell r="F82">
            <v>25710000</v>
          </cell>
          <cell r="G82">
            <v>34709726.266849</v>
          </cell>
        </row>
        <row r="83">
          <cell r="C83" t="str">
            <v>6-10</v>
          </cell>
          <cell r="D83">
            <v>62</v>
          </cell>
          <cell r="E83">
            <v>104.048966</v>
          </cell>
          <cell r="F83">
            <v>32797816</v>
          </cell>
          <cell r="G83">
            <v>57045024.681544</v>
          </cell>
        </row>
        <row r="84">
          <cell r="C84" t="str">
            <v>1</v>
          </cell>
          <cell r="D84">
            <v>20</v>
          </cell>
          <cell r="E84">
            <v>31.13192</v>
          </cell>
          <cell r="F84">
            <v>11800000</v>
          </cell>
          <cell r="G84">
            <v>17736046.712414</v>
          </cell>
        </row>
        <row r="85">
          <cell r="C85" t="str">
            <v>11-15</v>
          </cell>
          <cell r="D85">
            <v>50</v>
          </cell>
          <cell r="E85">
            <v>67.538635</v>
          </cell>
          <cell r="F85">
            <v>27706755</v>
          </cell>
          <cell r="G85">
            <v>38201475.811057</v>
          </cell>
        </row>
        <row r="86">
          <cell r="C86" t="str">
            <v>2</v>
          </cell>
          <cell r="D86">
            <v>39</v>
          </cell>
          <cell r="E86">
            <v>37.248622</v>
          </cell>
          <cell r="F86">
            <v>22203227</v>
          </cell>
          <cell r="G86">
            <v>21067653.030493</v>
          </cell>
        </row>
        <row r="87">
          <cell r="C87" t="str">
            <v>3</v>
          </cell>
          <cell r="D87">
            <v>46</v>
          </cell>
          <cell r="E87">
            <v>36.388657</v>
          </cell>
          <cell r="F87">
            <v>25730000</v>
          </cell>
          <cell r="G87">
            <v>20550414.139557</v>
          </cell>
        </row>
        <row r="88">
          <cell r="C88" t="str">
            <v>4-5</v>
          </cell>
          <cell r="D88">
            <v>66</v>
          </cell>
          <cell r="E88">
            <v>73.213528</v>
          </cell>
          <cell r="F88">
            <v>38168404</v>
          </cell>
          <cell r="G88">
            <v>41343181.873027</v>
          </cell>
        </row>
        <row r="89">
          <cell r="C89" t="str">
            <v>6-10</v>
          </cell>
          <cell r="D89">
            <v>80</v>
          </cell>
          <cell r="E89">
            <v>126.908459</v>
          </cell>
          <cell r="F89">
            <v>47337427</v>
          </cell>
          <cell r="G89">
            <v>71652987.60294</v>
          </cell>
        </row>
        <row r="90">
          <cell r="C90" t="str">
            <v>1</v>
          </cell>
          <cell r="D90">
            <v>11</v>
          </cell>
          <cell r="E90">
            <v>26.583209</v>
          </cell>
          <cell r="F90">
            <v>13500000</v>
          </cell>
          <cell r="G90">
            <v>33261383.537692</v>
          </cell>
        </row>
        <row r="91">
          <cell r="C91" t="str">
            <v>11-15</v>
          </cell>
          <cell r="D91">
            <v>24</v>
          </cell>
          <cell r="E91">
            <v>51.623087</v>
          </cell>
          <cell r="F91">
            <v>28316630</v>
          </cell>
          <cell r="G91">
            <v>62892884.475921</v>
          </cell>
        </row>
        <row r="92">
          <cell r="C92" t="str">
            <v>2</v>
          </cell>
          <cell r="D92">
            <v>17</v>
          </cell>
          <cell r="E92">
            <v>38.594642</v>
          </cell>
          <cell r="F92">
            <v>21148334</v>
          </cell>
          <cell r="G92">
            <v>47692061.646816</v>
          </cell>
        </row>
        <row r="93">
          <cell r="C93" t="str">
            <v>3</v>
          </cell>
          <cell r="D93">
            <v>15</v>
          </cell>
          <cell r="E93">
            <v>39.067613</v>
          </cell>
          <cell r="F93">
            <v>16250000</v>
          </cell>
          <cell r="G93">
            <v>48234816.293489</v>
          </cell>
        </row>
        <row r="94">
          <cell r="C94" t="str">
            <v>4-5</v>
          </cell>
          <cell r="D94">
            <v>26</v>
          </cell>
          <cell r="E94">
            <v>63.328617</v>
          </cell>
          <cell r="F94">
            <v>31729606</v>
          </cell>
          <cell r="G94">
            <v>77619478.487458</v>
          </cell>
        </row>
        <row r="95">
          <cell r="C95" t="str">
            <v>6-10</v>
          </cell>
          <cell r="D95">
            <v>74</v>
          </cell>
          <cell r="E95">
            <v>149.093911</v>
          </cell>
          <cell r="F95">
            <v>89701000</v>
          </cell>
          <cell r="G95">
            <v>181782109.002266</v>
          </cell>
        </row>
        <row r="96">
          <cell r="C96" t="str">
            <v>1</v>
          </cell>
          <cell r="D96">
            <v>8</v>
          </cell>
          <cell r="E96">
            <v>24.636136</v>
          </cell>
          <cell r="F96">
            <v>9000000</v>
          </cell>
          <cell r="G96">
            <v>30489440.493227</v>
          </cell>
        </row>
        <row r="97">
          <cell r="C97" t="str">
            <v>11-15</v>
          </cell>
          <cell r="D97">
            <v>0</v>
          </cell>
          <cell r="E97">
            <v>0.292643</v>
          </cell>
          <cell r="F97">
            <v>0</v>
          </cell>
          <cell r="G97">
            <v>367320.807333</v>
          </cell>
        </row>
        <row r="98">
          <cell r="C98" t="str">
            <v>2</v>
          </cell>
          <cell r="D98">
            <v>21</v>
          </cell>
          <cell r="E98">
            <v>32.266498</v>
          </cell>
          <cell r="F98">
            <v>23500000</v>
          </cell>
          <cell r="G98">
            <v>39767697.329768</v>
          </cell>
        </row>
        <row r="99">
          <cell r="C99" t="str">
            <v>3</v>
          </cell>
          <cell r="D99">
            <v>13</v>
          </cell>
          <cell r="E99">
            <v>31.095651</v>
          </cell>
          <cell r="F99">
            <v>14500000</v>
          </cell>
          <cell r="G99">
            <v>37890215.482638</v>
          </cell>
        </row>
        <row r="100">
          <cell r="C100" t="str">
            <v>4-5</v>
          </cell>
          <cell r="D100">
            <v>22</v>
          </cell>
          <cell r="E100">
            <v>38.757184</v>
          </cell>
          <cell r="F100">
            <v>26000000</v>
          </cell>
          <cell r="G100">
            <v>46959290.456451</v>
          </cell>
        </row>
        <row r="101">
          <cell r="C101" t="str">
            <v>6-10</v>
          </cell>
          <cell r="D101">
            <v>35</v>
          </cell>
          <cell r="E101">
            <v>60.867443</v>
          </cell>
          <cell r="F101">
            <v>39150000</v>
          </cell>
          <cell r="G101">
            <v>73358153.430774</v>
          </cell>
        </row>
        <row r="102">
          <cell r="C102" t="str">
            <v>1</v>
          </cell>
          <cell r="D102">
            <v>12</v>
          </cell>
          <cell r="E102">
            <v>21.88742</v>
          </cell>
          <cell r="F102">
            <v>16000000</v>
          </cell>
          <cell r="G102">
            <v>27268312.533459</v>
          </cell>
        </row>
        <row r="103">
          <cell r="C103" t="str">
            <v>11-15</v>
          </cell>
          <cell r="D103">
            <v>34</v>
          </cell>
          <cell r="E103">
            <v>37.001202</v>
          </cell>
          <cell r="F103">
            <v>40365346</v>
          </cell>
          <cell r="G103">
            <v>45798168.310282</v>
          </cell>
        </row>
        <row r="104">
          <cell r="C104" t="str">
            <v>2</v>
          </cell>
          <cell r="D104">
            <v>15</v>
          </cell>
          <cell r="E104">
            <v>24.65773</v>
          </cell>
          <cell r="F104">
            <v>18300000</v>
          </cell>
          <cell r="G104">
            <v>31060981.487164</v>
          </cell>
        </row>
        <row r="105">
          <cell r="C105" t="str">
            <v>3</v>
          </cell>
          <cell r="D105">
            <v>20</v>
          </cell>
          <cell r="E105">
            <v>22.789615</v>
          </cell>
          <cell r="F105">
            <v>25221826</v>
          </cell>
          <cell r="G105">
            <v>28708458.456258</v>
          </cell>
        </row>
        <row r="106">
          <cell r="C106" t="str">
            <v>4-5</v>
          </cell>
          <cell r="D106">
            <v>34</v>
          </cell>
          <cell r="E106">
            <v>41.237795</v>
          </cell>
          <cell r="F106">
            <v>42686206</v>
          </cell>
          <cell r="G106">
            <v>50913353.813876</v>
          </cell>
        </row>
        <row r="107">
          <cell r="C107" t="str">
            <v>6-10</v>
          </cell>
          <cell r="D107">
            <v>55</v>
          </cell>
          <cell r="E107">
            <v>66.322511</v>
          </cell>
          <cell r="F107">
            <v>65343687</v>
          </cell>
          <cell r="G107">
            <v>80803141.991351</v>
          </cell>
        </row>
        <row r="110">
          <cell r="C110" t="str">
            <v>1</v>
          </cell>
          <cell r="D110">
            <v>24</v>
          </cell>
          <cell r="E110">
            <v>29.97782</v>
          </cell>
          <cell r="F110">
            <v>2800000</v>
          </cell>
          <cell r="G110">
            <v>3706230.346493</v>
          </cell>
        </row>
        <row r="111">
          <cell r="C111" t="str">
            <v>11-15</v>
          </cell>
          <cell r="D111">
            <v>122</v>
          </cell>
          <cell r="E111">
            <v>152.689035</v>
          </cell>
          <cell r="F111">
            <v>13395936</v>
          </cell>
          <cell r="G111">
            <v>17130660.220891</v>
          </cell>
        </row>
        <row r="112">
          <cell r="C112" t="str">
            <v>2</v>
          </cell>
          <cell r="D112">
            <v>38</v>
          </cell>
          <cell r="E112">
            <v>35.901048</v>
          </cell>
          <cell r="F112">
            <v>4818000</v>
          </cell>
          <cell r="G112">
            <v>4429839.341338</v>
          </cell>
        </row>
        <row r="113">
          <cell r="C113" t="str">
            <v>3</v>
          </cell>
          <cell r="D113">
            <v>44</v>
          </cell>
          <cell r="E113">
            <v>43.205638</v>
          </cell>
          <cell r="F113">
            <v>5588000</v>
          </cell>
          <cell r="G113">
            <v>5356917.654358</v>
          </cell>
        </row>
        <row r="114">
          <cell r="C114" t="str">
            <v>4-5</v>
          </cell>
          <cell r="D114">
            <v>61</v>
          </cell>
          <cell r="E114">
            <v>76.932837</v>
          </cell>
          <cell r="F114">
            <v>7445000</v>
          </cell>
          <cell r="G114">
            <v>9486580.774681</v>
          </cell>
        </row>
        <row r="115">
          <cell r="C115" t="str">
            <v>6-10</v>
          </cell>
          <cell r="D115">
            <v>157</v>
          </cell>
          <cell r="E115">
            <v>198.759034</v>
          </cell>
          <cell r="F115">
            <v>18251023</v>
          </cell>
          <cell r="G115">
            <v>23926477.676993</v>
          </cell>
        </row>
        <row r="116">
          <cell r="C116" t="str">
            <v>1</v>
          </cell>
          <cell r="D116">
            <v>21</v>
          </cell>
          <cell r="E116">
            <v>20.736582</v>
          </cell>
          <cell r="F116">
            <v>2658774</v>
          </cell>
          <cell r="G116">
            <v>2557610.615064</v>
          </cell>
        </row>
        <row r="117">
          <cell r="C117" t="str">
            <v>11-15</v>
          </cell>
          <cell r="D117">
            <v>44</v>
          </cell>
          <cell r="E117">
            <v>52.555447</v>
          </cell>
          <cell r="F117">
            <v>4996831</v>
          </cell>
          <cell r="G117">
            <v>6234993.257928</v>
          </cell>
        </row>
        <row r="118">
          <cell r="C118" t="str">
            <v>2</v>
          </cell>
          <cell r="D118">
            <v>38</v>
          </cell>
          <cell r="E118">
            <v>28.790321</v>
          </cell>
          <cell r="F118">
            <v>4887864</v>
          </cell>
          <cell r="G118">
            <v>3539020.725765</v>
          </cell>
        </row>
        <row r="119">
          <cell r="C119" t="str">
            <v>3</v>
          </cell>
          <cell r="D119">
            <v>43</v>
          </cell>
          <cell r="E119">
            <v>32.77371</v>
          </cell>
          <cell r="F119">
            <v>5416670</v>
          </cell>
          <cell r="G119">
            <v>4025921.592789</v>
          </cell>
        </row>
        <row r="120">
          <cell r="C120" t="str">
            <v>4-5</v>
          </cell>
          <cell r="D120">
            <v>65</v>
          </cell>
          <cell r="E120">
            <v>57.190572</v>
          </cell>
          <cell r="F120">
            <v>8267533</v>
          </cell>
          <cell r="G120">
            <v>7032486.550899</v>
          </cell>
        </row>
        <row r="121">
          <cell r="C121" t="str">
            <v>6-10</v>
          </cell>
          <cell r="D121">
            <v>114</v>
          </cell>
          <cell r="E121">
            <v>114.917618</v>
          </cell>
          <cell r="F121">
            <v>14014021</v>
          </cell>
          <cell r="G121">
            <v>14092384.758739</v>
          </cell>
        </row>
        <row r="122">
          <cell r="C122" t="str">
            <v>1</v>
          </cell>
          <cell r="D122">
            <v>10</v>
          </cell>
          <cell r="E122">
            <v>12.706346</v>
          </cell>
          <cell r="F122">
            <v>2800000</v>
          </cell>
          <cell r="G122">
            <v>3582950.269456</v>
          </cell>
        </row>
        <row r="123">
          <cell r="C123" t="str">
            <v>11-15</v>
          </cell>
          <cell r="D123">
            <v>11</v>
          </cell>
          <cell r="E123">
            <v>20.372287</v>
          </cell>
          <cell r="F123">
            <v>3431827</v>
          </cell>
          <cell r="G123">
            <v>5659376.323093</v>
          </cell>
        </row>
        <row r="124">
          <cell r="C124" t="str">
            <v>2</v>
          </cell>
          <cell r="D124">
            <v>18</v>
          </cell>
          <cell r="E124">
            <v>14.489192</v>
          </cell>
          <cell r="F124">
            <v>4800000</v>
          </cell>
          <cell r="G124">
            <v>4088342.660172</v>
          </cell>
        </row>
        <row r="125">
          <cell r="C125" t="str">
            <v>3</v>
          </cell>
          <cell r="D125">
            <v>12</v>
          </cell>
          <cell r="E125">
            <v>16.976129</v>
          </cell>
          <cell r="F125">
            <v>3300000</v>
          </cell>
          <cell r="G125">
            <v>4796865.539213</v>
          </cell>
        </row>
        <row r="126">
          <cell r="C126" t="str">
            <v>4-5</v>
          </cell>
          <cell r="D126">
            <v>22</v>
          </cell>
          <cell r="E126">
            <v>27.795776</v>
          </cell>
          <cell r="F126">
            <v>6431663</v>
          </cell>
          <cell r="G126">
            <v>7806018.639242</v>
          </cell>
        </row>
        <row r="127">
          <cell r="C127" t="str">
            <v>6-10</v>
          </cell>
          <cell r="D127">
            <v>30</v>
          </cell>
          <cell r="E127">
            <v>53.987615</v>
          </cell>
          <cell r="F127">
            <v>8375000</v>
          </cell>
          <cell r="G127">
            <v>15118577.51448</v>
          </cell>
        </row>
        <row r="128">
          <cell r="C128" t="str">
            <v>1</v>
          </cell>
          <cell r="D128">
            <v>7</v>
          </cell>
          <cell r="E128">
            <v>7.986746</v>
          </cell>
          <cell r="F128">
            <v>1900000</v>
          </cell>
          <cell r="G128">
            <v>2271141.592171</v>
          </cell>
        </row>
        <row r="129">
          <cell r="C129" t="str">
            <v>11-15</v>
          </cell>
          <cell r="D129">
            <v>15</v>
          </cell>
          <cell r="E129">
            <v>12.256171</v>
          </cell>
          <cell r="F129">
            <v>4114113</v>
          </cell>
          <cell r="G129">
            <v>3428521.596025</v>
          </cell>
        </row>
        <row r="130">
          <cell r="C130" t="str">
            <v>2</v>
          </cell>
          <cell r="D130">
            <v>7</v>
          </cell>
          <cell r="E130">
            <v>9.781367</v>
          </cell>
          <cell r="F130">
            <v>1900000</v>
          </cell>
          <cell r="G130">
            <v>2772738.070654</v>
          </cell>
        </row>
        <row r="131">
          <cell r="C131" t="str">
            <v>3</v>
          </cell>
          <cell r="D131">
            <v>8</v>
          </cell>
          <cell r="E131">
            <v>9.811742</v>
          </cell>
          <cell r="F131">
            <v>2350000</v>
          </cell>
          <cell r="G131">
            <v>2766287.384835</v>
          </cell>
        </row>
        <row r="132">
          <cell r="C132" t="str">
            <v>4-5</v>
          </cell>
          <cell r="D132">
            <v>16</v>
          </cell>
          <cell r="E132">
            <v>17.807292</v>
          </cell>
          <cell r="F132">
            <v>4550000</v>
          </cell>
          <cell r="G132">
            <v>5055357.329553</v>
          </cell>
        </row>
        <row r="133">
          <cell r="C133" t="str">
            <v>6-10</v>
          </cell>
          <cell r="D133">
            <v>34</v>
          </cell>
          <cell r="E133">
            <v>34.192081</v>
          </cell>
          <cell r="F133">
            <v>9454605</v>
          </cell>
          <cell r="G133">
            <v>9585604.754835</v>
          </cell>
        </row>
        <row r="134">
          <cell r="C134" t="str">
            <v>1</v>
          </cell>
          <cell r="D134">
            <v>5</v>
          </cell>
          <cell r="E134">
            <v>5.925844</v>
          </cell>
          <cell r="F134">
            <v>2500000</v>
          </cell>
          <cell r="G134">
            <v>3244101.439619</v>
          </cell>
        </row>
        <row r="135">
          <cell r="C135" t="str">
            <v>11-15</v>
          </cell>
          <cell r="D135">
            <v>2</v>
          </cell>
          <cell r="E135">
            <v>5.580131</v>
          </cell>
          <cell r="F135">
            <v>1000000</v>
          </cell>
          <cell r="G135">
            <v>3119758.783457</v>
          </cell>
        </row>
        <row r="136">
          <cell r="C136" t="str">
            <v>2</v>
          </cell>
          <cell r="D136">
            <v>7</v>
          </cell>
          <cell r="E136">
            <v>6.225884</v>
          </cell>
          <cell r="F136">
            <v>3850000</v>
          </cell>
          <cell r="G136">
            <v>3424559.357245</v>
          </cell>
        </row>
        <row r="137">
          <cell r="C137" t="str">
            <v>3</v>
          </cell>
          <cell r="D137">
            <v>6</v>
          </cell>
          <cell r="E137">
            <v>7.172881</v>
          </cell>
          <cell r="F137">
            <v>3950000</v>
          </cell>
          <cell r="G137">
            <v>3902647.802976</v>
          </cell>
        </row>
        <row r="138">
          <cell r="C138" t="str">
            <v>4-5</v>
          </cell>
          <cell r="D138">
            <v>12</v>
          </cell>
          <cell r="E138">
            <v>11.533508</v>
          </cell>
          <cell r="F138">
            <v>6570000</v>
          </cell>
          <cell r="G138">
            <v>6321407.549145</v>
          </cell>
        </row>
        <row r="139">
          <cell r="C139" t="str">
            <v>6-10</v>
          </cell>
          <cell r="D139">
            <v>15</v>
          </cell>
          <cell r="E139">
            <v>20.195335</v>
          </cell>
          <cell r="F139">
            <v>8200000</v>
          </cell>
          <cell r="G139">
            <v>11057219.667066</v>
          </cell>
        </row>
        <row r="140">
          <cell r="C140" t="str">
            <v>1</v>
          </cell>
          <cell r="D140">
            <v>4</v>
          </cell>
          <cell r="E140">
            <v>3.325631</v>
          </cell>
          <cell r="F140">
            <v>2000000</v>
          </cell>
          <cell r="G140">
            <v>1826372.810542</v>
          </cell>
        </row>
        <row r="141">
          <cell r="C141" t="str">
            <v>11-15</v>
          </cell>
          <cell r="D141">
            <v>8</v>
          </cell>
          <cell r="E141">
            <v>4.245309</v>
          </cell>
          <cell r="F141">
            <v>5454981</v>
          </cell>
          <cell r="G141">
            <v>2496102.355955</v>
          </cell>
        </row>
        <row r="142">
          <cell r="C142" t="str">
            <v>2</v>
          </cell>
          <cell r="D142">
            <v>2</v>
          </cell>
          <cell r="E142">
            <v>4.100277</v>
          </cell>
          <cell r="F142">
            <v>1000000</v>
          </cell>
          <cell r="G142">
            <v>2255237.503984</v>
          </cell>
        </row>
        <row r="143">
          <cell r="C143" t="str">
            <v>3</v>
          </cell>
          <cell r="D143">
            <v>5</v>
          </cell>
          <cell r="E143">
            <v>4.40386</v>
          </cell>
          <cell r="F143">
            <v>2500000</v>
          </cell>
          <cell r="G143">
            <v>2458520.838095</v>
          </cell>
        </row>
        <row r="144">
          <cell r="C144" t="str">
            <v>4-5</v>
          </cell>
          <cell r="D144">
            <v>8</v>
          </cell>
          <cell r="E144">
            <v>7.380708</v>
          </cell>
          <cell r="F144">
            <v>4700000</v>
          </cell>
          <cell r="G144">
            <v>4130090.468428</v>
          </cell>
        </row>
        <row r="145">
          <cell r="C145" t="str">
            <v>6-10</v>
          </cell>
          <cell r="D145">
            <v>13</v>
          </cell>
          <cell r="E145">
            <v>12.979543</v>
          </cell>
          <cell r="F145">
            <v>7615453</v>
          </cell>
          <cell r="G145">
            <v>7203792.80125</v>
          </cell>
        </row>
        <row r="146">
          <cell r="C146" t="str">
            <v>1</v>
          </cell>
          <cell r="D146">
            <v>2</v>
          </cell>
          <cell r="E146">
            <v>3.023601</v>
          </cell>
          <cell r="F146">
            <v>2000000</v>
          </cell>
          <cell r="G146">
            <v>3619283.417155</v>
          </cell>
        </row>
        <row r="147">
          <cell r="C147" t="str">
            <v>11-15</v>
          </cell>
          <cell r="D147">
            <v>1</v>
          </cell>
          <cell r="E147">
            <v>2.228998</v>
          </cell>
          <cell r="F147">
            <v>1000000</v>
          </cell>
          <cell r="G147">
            <v>2631581.923893</v>
          </cell>
        </row>
        <row r="148">
          <cell r="C148" t="str">
            <v>2</v>
          </cell>
          <cell r="D148">
            <v>2</v>
          </cell>
          <cell r="E148">
            <v>3.05623</v>
          </cell>
          <cell r="F148">
            <v>2500000</v>
          </cell>
          <cell r="G148">
            <v>3654184.57902</v>
          </cell>
        </row>
        <row r="149">
          <cell r="C149" t="str">
            <v>3</v>
          </cell>
          <cell r="D149">
            <v>2</v>
          </cell>
          <cell r="E149">
            <v>3.403883</v>
          </cell>
          <cell r="F149">
            <v>2000000</v>
          </cell>
          <cell r="G149">
            <v>4050670.759825</v>
          </cell>
        </row>
        <row r="150">
          <cell r="C150" t="str">
            <v>4-5</v>
          </cell>
          <cell r="D150">
            <v>4</v>
          </cell>
          <cell r="E150">
            <v>5.651665</v>
          </cell>
          <cell r="F150">
            <v>4500000</v>
          </cell>
          <cell r="G150">
            <v>6704068.260964</v>
          </cell>
        </row>
        <row r="151">
          <cell r="C151" t="str">
            <v>6-10</v>
          </cell>
          <cell r="D151">
            <v>9</v>
          </cell>
          <cell r="E151">
            <v>9.586168</v>
          </cell>
          <cell r="F151">
            <v>12800000</v>
          </cell>
          <cell r="G151">
            <v>11602548.431614</v>
          </cell>
        </row>
        <row r="152">
          <cell r="C152" t="str">
            <v>1</v>
          </cell>
          <cell r="D152">
            <v>1</v>
          </cell>
          <cell r="E152">
            <v>1.767548</v>
          </cell>
          <cell r="F152">
            <v>1000000</v>
          </cell>
          <cell r="G152">
            <v>2136906.595901</v>
          </cell>
        </row>
        <row r="153">
          <cell r="C153" t="str">
            <v>11-15</v>
          </cell>
          <cell r="D153">
            <v>1</v>
          </cell>
          <cell r="E153">
            <v>2.195163</v>
          </cell>
          <cell r="F153">
            <v>1000000</v>
          </cell>
          <cell r="G153">
            <v>2631854.947952</v>
          </cell>
        </row>
        <row r="154">
          <cell r="C154" t="str">
            <v>2</v>
          </cell>
          <cell r="D154">
            <v>1</v>
          </cell>
          <cell r="E154">
            <v>1.967217</v>
          </cell>
          <cell r="F154">
            <v>1000000</v>
          </cell>
          <cell r="G154">
            <v>2385754.259904</v>
          </cell>
        </row>
        <row r="155">
          <cell r="C155" t="str">
            <v>3</v>
          </cell>
          <cell r="D155">
            <v>0</v>
          </cell>
          <cell r="E155">
            <v>2.155347</v>
          </cell>
          <cell r="F155">
            <v>0</v>
          </cell>
          <cell r="G155">
            <v>2605363.808494</v>
          </cell>
        </row>
        <row r="156">
          <cell r="C156" t="str">
            <v>4-5</v>
          </cell>
          <cell r="D156">
            <v>6</v>
          </cell>
          <cell r="E156">
            <v>3.568691</v>
          </cell>
          <cell r="F156">
            <v>6500000</v>
          </cell>
          <cell r="G156">
            <v>4300496.600384</v>
          </cell>
        </row>
        <row r="157">
          <cell r="C157" t="str">
            <v>6-10</v>
          </cell>
          <cell r="D157">
            <v>7</v>
          </cell>
          <cell r="E157">
            <v>5.462538</v>
          </cell>
          <cell r="F157">
            <v>9031173</v>
          </cell>
          <cell r="G157">
            <v>6631799.496207</v>
          </cell>
        </row>
        <row r="160">
          <cell r="C160" t="str">
            <v>1</v>
          </cell>
          <cell r="D160">
            <v>16</v>
          </cell>
          <cell r="E160">
            <v>34.434391</v>
          </cell>
          <cell r="F160">
            <v>6129513</v>
          </cell>
          <cell r="G160">
            <v>15413958.664692</v>
          </cell>
        </row>
        <row r="161">
          <cell r="C161" t="str">
            <v>11-15</v>
          </cell>
          <cell r="D161">
            <v>647</v>
          </cell>
          <cell r="E161">
            <v>1184.559664</v>
          </cell>
          <cell r="F161">
            <v>141165633</v>
          </cell>
          <cell r="G161">
            <v>277573237.437132</v>
          </cell>
        </row>
        <row r="162">
          <cell r="C162" t="str">
            <v>2</v>
          </cell>
          <cell r="D162">
            <v>49</v>
          </cell>
          <cell r="E162">
            <v>81.121438</v>
          </cell>
          <cell r="F162">
            <v>24709397</v>
          </cell>
          <cell r="G162">
            <v>31603564.431684</v>
          </cell>
        </row>
        <row r="163">
          <cell r="C163" t="str">
            <v>3</v>
          </cell>
          <cell r="D163">
            <v>113</v>
          </cell>
          <cell r="E163">
            <v>135.523985</v>
          </cell>
          <cell r="F163">
            <v>24308204</v>
          </cell>
          <cell r="G163">
            <v>42414811.989584</v>
          </cell>
        </row>
        <row r="164">
          <cell r="C164" t="str">
            <v>4-5</v>
          </cell>
          <cell r="D164">
            <v>288</v>
          </cell>
          <cell r="E164">
            <v>426.979409</v>
          </cell>
          <cell r="F164">
            <v>79644046</v>
          </cell>
          <cell r="G164">
            <v>132064556.514817</v>
          </cell>
        </row>
        <row r="165">
          <cell r="C165" t="str">
            <v>6-10</v>
          </cell>
          <cell r="D165">
            <v>949</v>
          </cell>
          <cell r="E165">
            <v>1668.818224</v>
          </cell>
          <cell r="F165">
            <v>257216561</v>
          </cell>
          <cell r="G165">
            <v>484555689.736331</v>
          </cell>
        </row>
        <row r="166">
          <cell r="C166" t="str">
            <v>1</v>
          </cell>
          <cell r="D166">
            <v>25</v>
          </cell>
          <cell r="E166">
            <v>42.348323</v>
          </cell>
          <cell r="F166">
            <v>12126970</v>
          </cell>
          <cell r="G166">
            <v>18727711.201322</v>
          </cell>
        </row>
        <row r="167">
          <cell r="C167" t="str">
            <v>11-15</v>
          </cell>
          <cell r="D167">
            <v>646</v>
          </cell>
          <cell r="E167">
            <v>942.59886</v>
          </cell>
          <cell r="F167">
            <v>151062810</v>
          </cell>
          <cell r="G167">
            <v>212951552.470946</v>
          </cell>
        </row>
        <row r="168">
          <cell r="C168" t="str">
            <v>2</v>
          </cell>
          <cell r="D168">
            <v>63</v>
          </cell>
          <cell r="E168">
            <v>74.848474</v>
          </cell>
          <cell r="F168">
            <v>25236742</v>
          </cell>
          <cell r="G168">
            <v>28257019.248299</v>
          </cell>
        </row>
        <row r="169">
          <cell r="C169" t="str">
            <v>3</v>
          </cell>
          <cell r="D169">
            <v>91</v>
          </cell>
          <cell r="E169">
            <v>104.076106</v>
          </cell>
          <cell r="F169">
            <v>26767762</v>
          </cell>
          <cell r="G169">
            <v>31459064.534752</v>
          </cell>
        </row>
        <row r="170">
          <cell r="C170" t="str">
            <v>4-5</v>
          </cell>
          <cell r="D170">
            <v>282</v>
          </cell>
          <cell r="E170">
            <v>315.850402</v>
          </cell>
          <cell r="F170">
            <v>80583746</v>
          </cell>
          <cell r="G170">
            <v>92839961.363298</v>
          </cell>
        </row>
        <row r="171">
          <cell r="C171" t="str">
            <v>6-10</v>
          </cell>
          <cell r="D171">
            <v>800</v>
          </cell>
          <cell r="E171">
            <v>971.807842</v>
          </cell>
          <cell r="F171">
            <v>199021921</v>
          </cell>
          <cell r="G171">
            <v>256863427.201362</v>
          </cell>
        </row>
        <row r="172">
          <cell r="C172" t="str">
            <v>1</v>
          </cell>
          <cell r="D172">
            <v>25</v>
          </cell>
          <cell r="E172">
            <v>76.753554</v>
          </cell>
          <cell r="F172">
            <v>15525000</v>
          </cell>
          <cell r="G172">
            <v>35564435.857796</v>
          </cell>
        </row>
        <row r="173">
          <cell r="C173" t="str">
            <v>11-15</v>
          </cell>
          <cell r="D173">
            <v>1</v>
          </cell>
          <cell r="E173">
            <v>1.228678</v>
          </cell>
          <cell r="F173">
            <v>950000</v>
          </cell>
          <cell r="G173">
            <v>412383.831687</v>
          </cell>
        </row>
        <row r="174">
          <cell r="C174" t="str">
            <v>2</v>
          </cell>
          <cell r="D174">
            <v>42</v>
          </cell>
          <cell r="E174">
            <v>85.119131</v>
          </cell>
          <cell r="F174">
            <v>13966997</v>
          </cell>
          <cell r="G174">
            <v>37415120.154701</v>
          </cell>
        </row>
        <row r="175">
          <cell r="C175" t="str">
            <v>3</v>
          </cell>
          <cell r="D175">
            <v>49</v>
          </cell>
          <cell r="E175">
            <v>85.268746</v>
          </cell>
          <cell r="F175">
            <v>18576000</v>
          </cell>
          <cell r="G175">
            <v>35107348.881768</v>
          </cell>
        </row>
        <row r="176">
          <cell r="C176" t="str">
            <v>4-5</v>
          </cell>
          <cell r="D176">
            <v>103</v>
          </cell>
          <cell r="E176">
            <v>173.886699</v>
          </cell>
          <cell r="F176">
            <v>35060009</v>
          </cell>
          <cell r="G176">
            <v>61416800.608019</v>
          </cell>
        </row>
        <row r="177">
          <cell r="C177" t="str">
            <v>6-10</v>
          </cell>
          <cell r="D177">
            <v>152</v>
          </cell>
          <cell r="E177">
            <v>288.613104</v>
          </cell>
          <cell r="F177">
            <v>41607082</v>
          </cell>
          <cell r="G177">
            <v>88372701.602618</v>
          </cell>
        </row>
        <row r="178">
          <cell r="C178" t="str">
            <v>1</v>
          </cell>
          <cell r="D178">
            <v>74</v>
          </cell>
          <cell r="E178">
            <v>106.05907</v>
          </cell>
          <cell r="F178">
            <v>20858933</v>
          </cell>
          <cell r="G178">
            <v>42298731.293527</v>
          </cell>
        </row>
        <row r="179">
          <cell r="C179" t="str">
            <v>11-15</v>
          </cell>
          <cell r="D179">
            <v>2</v>
          </cell>
          <cell r="E179">
            <v>4.653454</v>
          </cell>
          <cell r="F179">
            <v>237119</v>
          </cell>
          <cell r="G179">
            <v>1334317.741492</v>
          </cell>
        </row>
        <row r="180">
          <cell r="C180" t="str">
            <v>2</v>
          </cell>
          <cell r="D180">
            <v>73</v>
          </cell>
          <cell r="E180">
            <v>119.262564</v>
          </cell>
          <cell r="F180">
            <v>23467368</v>
          </cell>
          <cell r="G180">
            <v>45651199.402455</v>
          </cell>
        </row>
        <row r="181">
          <cell r="C181" t="str">
            <v>3</v>
          </cell>
          <cell r="D181">
            <v>98</v>
          </cell>
          <cell r="E181">
            <v>121.897392</v>
          </cell>
          <cell r="F181">
            <v>25542368</v>
          </cell>
          <cell r="G181">
            <v>43092158.990721</v>
          </cell>
        </row>
        <row r="182">
          <cell r="C182" t="str">
            <v>4-5</v>
          </cell>
          <cell r="D182">
            <v>154</v>
          </cell>
          <cell r="E182">
            <v>198.598444</v>
          </cell>
          <cell r="F182">
            <v>42491825</v>
          </cell>
          <cell r="G182">
            <v>66520244.436927</v>
          </cell>
        </row>
        <row r="183">
          <cell r="C183" t="str">
            <v>6-10</v>
          </cell>
          <cell r="D183">
            <v>158</v>
          </cell>
          <cell r="E183">
            <v>276.980088</v>
          </cell>
          <cell r="F183">
            <v>48384832</v>
          </cell>
          <cell r="G183">
            <v>81422732.986121</v>
          </cell>
        </row>
        <row r="184">
          <cell r="C184" t="str">
            <v>1</v>
          </cell>
          <cell r="D184">
            <v>101</v>
          </cell>
          <cell r="E184">
            <v>119.845936</v>
          </cell>
          <cell r="F184">
            <v>29839121</v>
          </cell>
          <cell r="G184">
            <v>44371443.141338</v>
          </cell>
        </row>
        <row r="185">
          <cell r="C185" t="str">
            <v>11-15</v>
          </cell>
          <cell r="D185">
            <v>6</v>
          </cell>
          <cell r="E185">
            <v>4.473953</v>
          </cell>
          <cell r="F185">
            <v>1803875</v>
          </cell>
          <cell r="G185">
            <v>1045091.637774</v>
          </cell>
        </row>
        <row r="186">
          <cell r="C186" t="str">
            <v>2</v>
          </cell>
          <cell r="D186">
            <v>106</v>
          </cell>
          <cell r="E186">
            <v>131.084421</v>
          </cell>
          <cell r="F186">
            <v>32654000</v>
          </cell>
          <cell r="G186">
            <v>45918103.608932</v>
          </cell>
        </row>
        <row r="187">
          <cell r="C187" t="str">
            <v>3</v>
          </cell>
          <cell r="D187">
            <v>138</v>
          </cell>
          <cell r="E187">
            <v>128.45775</v>
          </cell>
          <cell r="F187">
            <v>45946212</v>
          </cell>
          <cell r="G187">
            <v>41974681.269699</v>
          </cell>
        </row>
        <row r="188">
          <cell r="C188" t="str">
            <v>4-5</v>
          </cell>
          <cell r="D188">
            <v>230</v>
          </cell>
          <cell r="E188">
            <v>219.342082</v>
          </cell>
          <cell r="F188">
            <v>66440333</v>
          </cell>
          <cell r="G188">
            <v>67658670.10872</v>
          </cell>
        </row>
        <row r="189">
          <cell r="C189" t="str">
            <v>6-10</v>
          </cell>
          <cell r="D189">
            <v>194</v>
          </cell>
          <cell r="E189">
            <v>228.454525</v>
          </cell>
          <cell r="F189">
            <v>52555850</v>
          </cell>
          <cell r="G189">
            <v>60974267.523146</v>
          </cell>
        </row>
        <row r="190">
          <cell r="C190" t="str">
            <v>1</v>
          </cell>
          <cell r="D190">
            <v>14</v>
          </cell>
          <cell r="E190">
            <v>39.313575</v>
          </cell>
          <cell r="F190">
            <v>6350000</v>
          </cell>
          <cell r="G190">
            <v>20938917.645432</v>
          </cell>
        </row>
        <row r="191">
          <cell r="C191" t="str">
            <v>2</v>
          </cell>
          <cell r="D191">
            <v>41</v>
          </cell>
          <cell r="E191">
            <v>84.368977</v>
          </cell>
          <cell r="F191">
            <v>19326333</v>
          </cell>
          <cell r="G191">
            <v>41478784.469299</v>
          </cell>
        </row>
        <row r="192">
          <cell r="C192" t="str">
            <v>3</v>
          </cell>
          <cell r="D192">
            <v>58</v>
          </cell>
          <cell r="E192">
            <v>103.864609</v>
          </cell>
          <cell r="F192">
            <v>23057000</v>
          </cell>
          <cell r="G192">
            <v>47746002.643827</v>
          </cell>
        </row>
        <row r="193">
          <cell r="C193" t="str">
            <v>4-5</v>
          </cell>
          <cell r="D193">
            <v>59</v>
          </cell>
          <cell r="E193">
            <v>105.341329</v>
          </cell>
          <cell r="F193">
            <v>16088000</v>
          </cell>
          <cell r="G193">
            <v>43214965.018441</v>
          </cell>
        </row>
        <row r="194">
          <cell r="C194" t="str">
            <v>6-10</v>
          </cell>
          <cell r="D194">
            <v>27</v>
          </cell>
          <cell r="E194">
            <v>45.099963</v>
          </cell>
          <cell r="F194">
            <v>19761000</v>
          </cell>
          <cell r="G194">
            <v>34229475.851209</v>
          </cell>
        </row>
        <row r="195">
          <cell r="C195" t="str">
            <v>1</v>
          </cell>
          <cell r="D195">
            <v>26</v>
          </cell>
          <cell r="E195">
            <v>46.745088</v>
          </cell>
          <cell r="F195">
            <v>7818000</v>
          </cell>
          <cell r="G195">
            <v>18204204.767866</v>
          </cell>
        </row>
        <row r="196">
          <cell r="C196" t="str">
            <v>2</v>
          </cell>
          <cell r="D196">
            <v>69</v>
          </cell>
          <cell r="E196">
            <v>93.739715</v>
          </cell>
          <cell r="F196">
            <v>24960813</v>
          </cell>
          <cell r="G196">
            <v>35492078.915811</v>
          </cell>
        </row>
        <row r="197">
          <cell r="C197" t="str">
            <v>3</v>
          </cell>
          <cell r="D197">
            <v>78</v>
          </cell>
          <cell r="E197">
            <v>110.472062</v>
          </cell>
          <cell r="F197">
            <v>22981000</v>
          </cell>
          <cell r="G197">
            <v>40653843.282203</v>
          </cell>
        </row>
        <row r="198">
          <cell r="C198" t="str">
            <v>4-5</v>
          </cell>
          <cell r="D198">
            <v>90</v>
          </cell>
          <cell r="E198">
            <v>126.32998</v>
          </cell>
          <cell r="F198">
            <v>31029627</v>
          </cell>
          <cell r="G198">
            <v>42913913.609005</v>
          </cell>
        </row>
        <row r="199">
          <cell r="C199" t="str">
            <v>6-10</v>
          </cell>
          <cell r="D199">
            <v>102</v>
          </cell>
          <cell r="E199">
            <v>194.167147</v>
          </cell>
          <cell r="F199">
            <v>31032229</v>
          </cell>
          <cell r="G199">
            <v>72698391.885951</v>
          </cell>
        </row>
        <row r="200">
          <cell r="C200" t="str">
            <v>1</v>
          </cell>
          <cell r="D200">
            <v>33</v>
          </cell>
          <cell r="E200">
            <v>36.681752</v>
          </cell>
          <cell r="F200">
            <v>11597000</v>
          </cell>
          <cell r="G200">
            <v>14930471.995404</v>
          </cell>
        </row>
        <row r="201">
          <cell r="C201" t="str">
            <v>2</v>
          </cell>
          <cell r="D201">
            <v>47</v>
          </cell>
          <cell r="E201">
            <v>58.963504</v>
          </cell>
          <cell r="F201">
            <v>17235000</v>
          </cell>
          <cell r="G201">
            <v>22162798.515698</v>
          </cell>
        </row>
        <row r="202">
          <cell r="C202" t="str">
            <v>3</v>
          </cell>
          <cell r="D202">
            <v>37</v>
          </cell>
          <cell r="E202">
            <v>61.565265</v>
          </cell>
          <cell r="F202">
            <v>12866000</v>
          </cell>
          <cell r="G202">
            <v>20790584.327493</v>
          </cell>
        </row>
        <row r="203">
          <cell r="C203" t="str">
            <v>4-5</v>
          </cell>
          <cell r="D203">
            <v>64</v>
          </cell>
          <cell r="E203">
            <v>87.19779</v>
          </cell>
          <cell r="F203">
            <v>21024230</v>
          </cell>
          <cell r="G203">
            <v>27715557.547748</v>
          </cell>
        </row>
        <row r="204">
          <cell r="C204" t="str">
            <v>6-10</v>
          </cell>
          <cell r="D204">
            <v>96</v>
          </cell>
          <cell r="E204">
            <v>130.528309</v>
          </cell>
          <cell r="F204">
            <v>32515747</v>
          </cell>
          <cell r="G204">
            <v>45139148.149937</v>
          </cell>
        </row>
        <row r="205">
          <cell r="C205" t="str">
            <v>1</v>
          </cell>
          <cell r="D205">
            <v>23</v>
          </cell>
          <cell r="E205">
            <v>26.225193</v>
          </cell>
          <cell r="F205">
            <v>10017000</v>
          </cell>
          <cell r="G205">
            <v>8808599.444964</v>
          </cell>
        </row>
        <row r="206">
          <cell r="C206" t="str">
            <v>2</v>
          </cell>
          <cell r="D206">
            <v>39</v>
          </cell>
          <cell r="E206">
            <v>40.633556</v>
          </cell>
          <cell r="F206">
            <v>11929000</v>
          </cell>
          <cell r="G206">
            <v>12791541.953059</v>
          </cell>
        </row>
        <row r="207">
          <cell r="C207" t="str">
            <v>3</v>
          </cell>
          <cell r="D207">
            <v>58</v>
          </cell>
          <cell r="E207">
            <v>53.169574</v>
          </cell>
          <cell r="F207">
            <v>16447905</v>
          </cell>
          <cell r="G207">
            <v>16637657.007742</v>
          </cell>
        </row>
        <row r="208">
          <cell r="C208" t="str">
            <v>4-5</v>
          </cell>
          <cell r="D208">
            <v>62</v>
          </cell>
          <cell r="E208">
            <v>62.389203</v>
          </cell>
          <cell r="F208">
            <v>15879000</v>
          </cell>
          <cell r="G208">
            <v>18607333.489631</v>
          </cell>
        </row>
        <row r="209">
          <cell r="C209" t="str">
            <v>6-10</v>
          </cell>
          <cell r="D209">
            <v>44</v>
          </cell>
          <cell r="E209">
            <v>55.264142</v>
          </cell>
          <cell r="F209">
            <v>14161474</v>
          </cell>
          <cell r="G209">
            <v>16084493.569825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4.140625" style="345" bestFit="1" customWidth="1"/>
    <col min="2" max="2" width="104.00390625" style="346" customWidth="1"/>
    <col min="3" max="16384" width="9.140625" style="345" customWidth="1"/>
  </cols>
  <sheetData>
    <row r="1" spans="1:2" ht="12.75">
      <c r="A1" s="1031" t="s">
        <v>390</v>
      </c>
      <c r="B1" s="1032"/>
    </row>
    <row r="2" spans="1:2" ht="12.75">
      <c r="A2" s="392" t="s">
        <v>158</v>
      </c>
      <c r="B2" s="393" t="s">
        <v>157</v>
      </c>
    </row>
    <row r="3" spans="1:2" ht="12.75">
      <c r="A3" s="392"/>
      <c r="B3" s="393"/>
    </row>
    <row r="4" spans="1:2" ht="12.75">
      <c r="A4" s="344" t="s">
        <v>215</v>
      </c>
      <c r="B4" s="346" t="s">
        <v>263</v>
      </c>
    </row>
    <row r="5" spans="1:2" ht="12.75">
      <c r="A5" s="344" t="s">
        <v>216</v>
      </c>
      <c r="B5" s="346" t="s">
        <v>264</v>
      </c>
    </row>
    <row r="6" ht="12.75">
      <c r="A6" s="344"/>
    </row>
    <row r="7" spans="1:2" ht="12.75">
      <c r="A7" s="344" t="s">
        <v>208</v>
      </c>
      <c r="B7" s="346" t="s">
        <v>265</v>
      </c>
    </row>
    <row r="8" spans="1:2" ht="12.75">
      <c r="A8" s="344" t="s">
        <v>209</v>
      </c>
      <c r="B8" s="346" t="s">
        <v>266</v>
      </c>
    </row>
    <row r="9" ht="12.75">
      <c r="A9" s="344"/>
    </row>
    <row r="10" spans="1:2" ht="12.75">
      <c r="A10" s="344" t="s">
        <v>156</v>
      </c>
      <c r="B10" s="346" t="s">
        <v>267</v>
      </c>
    </row>
    <row r="11" spans="1:2" ht="12.75">
      <c r="A11" s="344" t="s">
        <v>197</v>
      </c>
      <c r="B11" s="346" t="s">
        <v>268</v>
      </c>
    </row>
    <row r="12" spans="1:2" ht="12.75">
      <c r="A12" s="344" t="s">
        <v>210</v>
      </c>
      <c r="B12" s="346" t="s">
        <v>383</v>
      </c>
    </row>
    <row r="13" ht="12.75">
      <c r="A13" s="344"/>
    </row>
    <row r="14" spans="1:2" ht="12.75">
      <c r="A14" s="344" t="s">
        <v>198</v>
      </c>
      <c r="B14" s="346" t="s">
        <v>363</v>
      </c>
    </row>
    <row r="15" ht="12.75">
      <c r="A15" s="344"/>
    </row>
    <row r="16" spans="1:2" ht="12.75">
      <c r="A16" s="344" t="s">
        <v>199</v>
      </c>
      <c r="B16" s="346" t="s">
        <v>332</v>
      </c>
    </row>
    <row r="17" spans="1:2" ht="12.75">
      <c r="A17" s="344" t="s">
        <v>200</v>
      </c>
      <c r="B17" s="346" t="s">
        <v>333</v>
      </c>
    </row>
    <row r="18" ht="12.75">
      <c r="A18" s="344"/>
    </row>
    <row r="19" spans="1:2" ht="12.75">
      <c r="A19" s="344" t="s">
        <v>201</v>
      </c>
      <c r="B19" s="346" t="s">
        <v>277</v>
      </c>
    </row>
    <row r="20" spans="1:2" ht="12.75">
      <c r="A20" s="344" t="s">
        <v>202</v>
      </c>
      <c r="B20" s="346" t="s">
        <v>278</v>
      </c>
    </row>
    <row r="21" spans="1:2" ht="12.75">
      <c r="A21" s="344" t="s">
        <v>203</v>
      </c>
      <c r="B21" s="346" t="s">
        <v>279</v>
      </c>
    </row>
    <row r="22" spans="1:2" ht="12.75">
      <c r="A22" s="344" t="s">
        <v>220</v>
      </c>
      <c r="B22" s="346" t="s">
        <v>280</v>
      </c>
    </row>
    <row r="23" ht="12.75">
      <c r="A23" s="344"/>
    </row>
    <row r="24" spans="1:2" ht="12.75">
      <c r="A24" s="344" t="s">
        <v>211</v>
      </c>
      <c r="B24" s="346" t="s">
        <v>269</v>
      </c>
    </row>
    <row r="25" spans="1:2" ht="12.75">
      <c r="A25" s="344" t="s">
        <v>212</v>
      </c>
      <c r="B25" s="346" t="s">
        <v>270</v>
      </c>
    </row>
    <row r="26" spans="1:2" ht="12.75">
      <c r="A26" s="344" t="s">
        <v>221</v>
      </c>
      <c r="B26" s="346" t="s">
        <v>271</v>
      </c>
    </row>
    <row r="27" spans="1:2" ht="12.75">
      <c r="A27" s="344" t="s">
        <v>222</v>
      </c>
      <c r="B27" s="346" t="s">
        <v>272</v>
      </c>
    </row>
    <row r="28" spans="1:2" ht="12.75">
      <c r="A28" s="344" t="s">
        <v>223</v>
      </c>
      <c r="B28" s="346" t="s">
        <v>273</v>
      </c>
    </row>
    <row r="29" spans="1:2" ht="12.75">
      <c r="A29" s="344" t="s">
        <v>224</v>
      </c>
      <c r="B29" s="346" t="s">
        <v>274</v>
      </c>
    </row>
    <row r="30" spans="1:2" ht="12.75">
      <c r="A30" s="344" t="s">
        <v>225</v>
      </c>
      <c r="B30" s="346" t="s">
        <v>275</v>
      </c>
    </row>
    <row r="31" spans="1:2" ht="12.75">
      <c r="A31" s="344" t="s">
        <v>226</v>
      </c>
      <c r="B31" s="346" t="s">
        <v>276</v>
      </c>
    </row>
    <row r="32" ht="12.75">
      <c r="A32" s="344"/>
    </row>
    <row r="33" spans="1:2" ht="12.75">
      <c r="A33" s="344" t="s">
        <v>159</v>
      </c>
      <c r="B33" s="346" t="s">
        <v>317</v>
      </c>
    </row>
    <row r="34" ht="12.75">
      <c r="A34" s="344"/>
    </row>
    <row r="35" spans="1:2" ht="12.75">
      <c r="A35" s="345" t="s">
        <v>186</v>
      </c>
      <c r="B35" s="346" t="s">
        <v>281</v>
      </c>
    </row>
    <row r="37" spans="1:2" ht="12.75">
      <c r="A37" s="344" t="s">
        <v>196</v>
      </c>
      <c r="B37" s="346" t="s">
        <v>282</v>
      </c>
    </row>
    <row r="38" spans="1:2" ht="12.75">
      <c r="A38" s="344" t="s">
        <v>227</v>
      </c>
      <c r="B38" s="346" t="s">
        <v>283</v>
      </c>
    </row>
    <row r="39" ht="12.75">
      <c r="A39" s="344"/>
    </row>
    <row r="40" spans="1:2" ht="12.75">
      <c r="A40" s="344" t="s">
        <v>353</v>
      </c>
      <c r="B40" s="346" t="s">
        <v>358</v>
      </c>
    </row>
    <row r="41" ht="12.75">
      <c r="A41" s="344"/>
    </row>
    <row r="42" spans="1:2" ht="12.75">
      <c r="A42" s="344" t="s">
        <v>213</v>
      </c>
      <c r="B42" s="346" t="s">
        <v>305</v>
      </c>
    </row>
    <row r="43" spans="1:2" ht="12.75">
      <c r="A43" s="344" t="s">
        <v>214</v>
      </c>
      <c r="B43" s="346" t="s">
        <v>304</v>
      </c>
    </row>
    <row r="44" ht="12.75">
      <c r="A44" s="344"/>
    </row>
    <row r="45" spans="1:2" ht="12.75">
      <c r="A45" s="345" t="s">
        <v>354</v>
      </c>
      <c r="B45" s="346" t="s">
        <v>284</v>
      </c>
    </row>
    <row r="46" spans="1:2" ht="12.75">
      <c r="A46" s="345" t="s">
        <v>355</v>
      </c>
      <c r="B46" s="346" t="s">
        <v>285</v>
      </c>
    </row>
    <row r="47" spans="1:2" ht="12.75">
      <c r="A47" s="345" t="s">
        <v>356</v>
      </c>
      <c r="B47" s="346" t="s">
        <v>286</v>
      </c>
    </row>
    <row r="48" spans="1:2" ht="12.75">
      <c r="A48" s="345" t="s">
        <v>357</v>
      </c>
      <c r="B48" s="346" t="s">
        <v>287</v>
      </c>
    </row>
  </sheetData>
  <sheetProtection/>
  <mergeCells count="1">
    <mergeCell ref="A1:B1"/>
  </mergeCells>
  <printOptions horizontalCentered="1"/>
  <pageMargins left="0.7" right="0.7" top="0.75" bottom="0.75" header="0.3" footer="0.3"/>
  <pageSetup fitToHeight="0" fitToWidth="1" horizontalDpi="300" verticalDpi="300" orientation="landscape" r:id="rId1"/>
  <headerFooter>
    <oddHeader>&amp;C&amp;A&amp;R&amp;8&amp;P of &amp;N</oddHeader>
    <oddFooter>&amp;L&amp;8&amp;F&amp;CSOA U.S. Individual Life Mortality Experience 2007-2009 Report Appendices&amp;R&amp;8 03/01/2013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X49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9.28125" style="194" customWidth="1"/>
    <col min="2" max="2" width="8.421875" style="189" bestFit="1" customWidth="1"/>
    <col min="3" max="3" width="8.140625" style="189" customWidth="1"/>
    <col min="4" max="5" width="8.421875" style="189" bestFit="1" customWidth="1"/>
    <col min="6" max="6" width="8.421875" style="189" customWidth="1"/>
    <col min="7" max="9" width="8.421875" style="189" bestFit="1" customWidth="1"/>
    <col min="10" max="10" width="1.7109375" style="189" customWidth="1"/>
    <col min="11" max="11" width="8.57421875" style="189" customWidth="1"/>
    <col min="12" max="12" width="11.140625" style="189" bestFit="1" customWidth="1"/>
    <col min="13" max="13" width="2.421875" style="189" customWidth="1"/>
    <col min="14" max="15" width="8.00390625" style="189" customWidth="1"/>
    <col min="16" max="16" width="7.7109375" style="189" customWidth="1"/>
    <col min="17" max="17" width="8.00390625" style="189" customWidth="1"/>
    <col min="18" max="18" width="8.421875" style="189" customWidth="1"/>
    <col min="19" max="19" width="8.00390625" style="189" bestFit="1" customWidth="1"/>
    <col min="20" max="20" width="7.8515625" style="189" bestFit="1" customWidth="1"/>
    <col min="21" max="21" width="8.00390625" style="189" bestFit="1" customWidth="1"/>
    <col min="22" max="22" width="1.7109375" style="189" customWidth="1"/>
    <col min="23" max="23" width="8.57421875" style="189" customWidth="1"/>
    <col min="24" max="24" width="11.00390625" style="189" customWidth="1"/>
    <col min="25" max="16384" width="9.140625" style="189" customWidth="1"/>
  </cols>
  <sheetData>
    <row r="1" spans="1:24" ht="15.75">
      <c r="A1" s="338"/>
      <c r="B1" s="948" t="s">
        <v>334</v>
      </c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</row>
    <row r="2" spans="1:24" ht="15.75">
      <c r="A2" s="338"/>
      <c r="B2" s="949" t="s">
        <v>328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</row>
    <row r="3" spans="1:24" ht="15.75">
      <c r="A3" s="338"/>
      <c r="B3" s="949" t="s">
        <v>241</v>
      </c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</row>
    <row r="4" spans="1:24" ht="15.75">
      <c r="A4" s="338"/>
      <c r="B4" s="949" t="s">
        <v>342</v>
      </c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49"/>
      <c r="P4" s="949"/>
      <c r="Q4" s="949"/>
      <c r="R4" s="949"/>
      <c r="S4" s="949"/>
      <c r="T4" s="949"/>
      <c r="U4" s="949"/>
      <c r="V4" s="949"/>
      <c r="W4" s="949"/>
      <c r="X4" s="949"/>
    </row>
    <row r="5" spans="1:24" ht="15.75">
      <c r="A5" s="338"/>
      <c r="B5" s="949" t="s">
        <v>246</v>
      </c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</row>
    <row r="6" spans="1:24" ht="12.75">
      <c r="A6" s="338"/>
      <c r="B6" s="947" t="s">
        <v>114</v>
      </c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</row>
    <row r="7" spans="1:24" ht="18" customHeight="1">
      <c r="A7" s="339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</row>
    <row r="8" spans="1:24" ht="18" customHeight="1">
      <c r="A8" s="340"/>
      <c r="B8" s="946" t="s">
        <v>204</v>
      </c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255"/>
      <c r="N8" s="946" t="s">
        <v>205</v>
      </c>
      <c r="O8" s="946"/>
      <c r="P8" s="946"/>
      <c r="Q8" s="946"/>
      <c r="R8" s="946"/>
      <c r="S8" s="946"/>
      <c r="T8" s="946"/>
      <c r="U8" s="946"/>
      <c r="V8" s="946"/>
      <c r="W8" s="946"/>
      <c r="X8" s="946"/>
    </row>
    <row r="9" spans="2:24" ht="26.25" customHeight="1">
      <c r="B9" s="951" t="s">
        <v>289</v>
      </c>
      <c r="C9" s="952"/>
      <c r="D9" s="952"/>
      <c r="E9" s="952"/>
      <c r="F9" s="337" t="s">
        <v>254</v>
      </c>
      <c r="G9" s="950" t="s">
        <v>169</v>
      </c>
      <c r="H9" s="950"/>
      <c r="I9" s="950"/>
      <c r="J9" s="195"/>
      <c r="K9" s="333" t="s">
        <v>168</v>
      </c>
      <c r="L9" s="196" t="s">
        <v>104</v>
      </c>
      <c r="N9" s="951" t="s">
        <v>289</v>
      </c>
      <c r="O9" s="952"/>
      <c r="P9" s="952"/>
      <c r="Q9" s="952"/>
      <c r="R9" s="337" t="s">
        <v>254</v>
      </c>
      <c r="S9" s="950" t="s">
        <v>169</v>
      </c>
      <c r="T9" s="950"/>
      <c r="U9" s="950"/>
      <c r="V9" s="195"/>
      <c r="W9" s="333" t="s">
        <v>168</v>
      </c>
      <c r="X9" s="196" t="s">
        <v>104</v>
      </c>
    </row>
    <row r="10" spans="2:24" ht="12.75">
      <c r="B10" s="260">
        <v>2006</v>
      </c>
      <c r="C10" s="198">
        <f>B10+1</f>
        <v>2007</v>
      </c>
      <c r="D10" s="198">
        <f>C10+1</f>
        <v>2008</v>
      </c>
      <c r="E10" s="198">
        <f>D10+1</f>
        <v>2009</v>
      </c>
      <c r="F10" s="198">
        <f>E10</f>
        <v>2009</v>
      </c>
      <c r="G10" s="199" t="str">
        <f>RIGHT(B10,2)&amp;"-"&amp;RIGHT(C10,2)</f>
        <v>06-07</v>
      </c>
      <c r="H10" s="199" t="str">
        <f>RIGHT(C10,2)&amp;"-"&amp;RIGHT(D10,2)</f>
        <v>07-08</v>
      </c>
      <c r="I10" s="199" t="str">
        <f>RIGHT(D10,2)&amp;"-"&amp;RIGHT(E10,2)</f>
        <v>08-09</v>
      </c>
      <c r="J10" s="200"/>
      <c r="K10" s="200" t="str">
        <f>RIGHT(B10,2)&amp;"-"&amp;RIGHT(E10,2)</f>
        <v>06-09</v>
      </c>
      <c r="L10" s="201" t="str">
        <f>K10</f>
        <v>06-09</v>
      </c>
      <c r="N10" s="197">
        <f>B10</f>
        <v>2006</v>
      </c>
      <c r="O10" s="198">
        <f>N10+1</f>
        <v>2007</v>
      </c>
      <c r="P10" s="198">
        <f>O10+1</f>
        <v>2008</v>
      </c>
      <c r="Q10" s="198">
        <f>P10+1</f>
        <v>2009</v>
      </c>
      <c r="R10" s="198">
        <f>Q10</f>
        <v>2009</v>
      </c>
      <c r="S10" s="199" t="str">
        <f>RIGHT(N10,2)&amp;"-"&amp;RIGHT(O10,2)</f>
        <v>06-07</v>
      </c>
      <c r="T10" s="199" t="str">
        <f>RIGHT(O10,2)&amp;"-"&amp;RIGHT(P10,2)</f>
        <v>07-08</v>
      </c>
      <c r="U10" s="199" t="str">
        <f>RIGHT(P10,2)&amp;"-"&amp;RIGHT(Q10,2)</f>
        <v>08-09</v>
      </c>
      <c r="V10" s="200"/>
      <c r="W10" s="200" t="str">
        <f>RIGHT(N10,2)&amp;"-"&amp;RIGHT(Q10,2)</f>
        <v>06-09</v>
      </c>
      <c r="X10" s="201" t="str">
        <f>W10</f>
        <v>06-09</v>
      </c>
    </row>
    <row r="11" spans="1:24" s="190" customFormat="1" ht="12.75">
      <c r="A11" s="341" t="s">
        <v>96</v>
      </c>
      <c r="B11" s="609">
        <v>1.08757837359661</v>
      </c>
      <c r="C11" s="603">
        <v>1.0583914207633467</v>
      </c>
      <c r="D11" s="603">
        <v>1.1057081366680779</v>
      </c>
      <c r="E11" s="603">
        <v>1.0906043702398647</v>
      </c>
      <c r="F11" s="612">
        <v>42156</v>
      </c>
      <c r="G11" s="603">
        <f aca="true" t="shared" si="0" ref="G11:G16">C11/B11-1</f>
        <v>-0.02683664326345736</v>
      </c>
      <c r="H11" s="603">
        <f aca="true" t="shared" si="1" ref="H11:H16">D11/C11-1</f>
        <v>0.04470625420471075</v>
      </c>
      <c r="I11" s="603">
        <f aca="true" t="shared" si="2" ref="I11:I16">E11/D11-1</f>
        <v>-0.013659813044088365</v>
      </c>
      <c r="J11" s="603"/>
      <c r="K11" s="604">
        <f aca="true" t="shared" si="3" ref="K11:K17">E11/B11-1</f>
        <v>0.0027823251332661503</v>
      </c>
      <c r="L11" s="605">
        <f aca="true" t="shared" si="4" ref="L11:L17">((E11/B11)^(1/3))-1</f>
        <v>0.0009265828900621997</v>
      </c>
      <c r="N11" s="609">
        <v>1.0906093339448728</v>
      </c>
      <c r="O11" s="623">
        <v>1.057901105391715</v>
      </c>
      <c r="P11" s="623">
        <v>1.1184264168212266</v>
      </c>
      <c r="Q11" s="623">
        <v>1.0956012475845582</v>
      </c>
      <c r="R11" s="612">
        <v>36489</v>
      </c>
      <c r="S11" s="603">
        <f aca="true" t="shared" si="5" ref="S11:S17">O11/N11-1</f>
        <v>-0.029990783624460726</v>
      </c>
      <c r="T11" s="603">
        <f aca="true" t="shared" si="6" ref="T11:T17">P11/O11-1</f>
        <v>0.05721263653193809</v>
      </c>
      <c r="U11" s="603">
        <f aca="true" t="shared" si="7" ref="U11:U17">Q11/P11-1</f>
        <v>-0.020408288729035662</v>
      </c>
      <c r="V11" s="603"/>
      <c r="W11" s="603">
        <f aca="true" t="shared" si="8" ref="W11:W17">Q11/N11-1</f>
        <v>0.0045771785407604515</v>
      </c>
      <c r="X11" s="605">
        <f aca="true" t="shared" si="9" ref="X11:X17">((Q11/N11)^(1/3))-1</f>
        <v>0.0015234042412857196</v>
      </c>
    </row>
    <row r="12" spans="1:24" s="190" customFormat="1" ht="12.75">
      <c r="A12" s="341" t="s">
        <v>61</v>
      </c>
      <c r="B12" s="609">
        <v>1.1122432653538354</v>
      </c>
      <c r="C12" s="603">
        <v>1.11595886212734</v>
      </c>
      <c r="D12" s="603">
        <v>1.0700575595359234</v>
      </c>
      <c r="E12" s="603">
        <v>1.0509329451961045</v>
      </c>
      <c r="F12" s="612">
        <v>12672</v>
      </c>
      <c r="G12" s="603">
        <f t="shared" si="0"/>
        <v>0.003340633195313192</v>
      </c>
      <c r="H12" s="603">
        <f t="shared" si="1"/>
        <v>-0.041131715647578115</v>
      </c>
      <c r="I12" s="603">
        <f t="shared" si="2"/>
        <v>-0.017872509912563173</v>
      </c>
      <c r="J12" s="603"/>
      <c r="K12" s="604">
        <f t="shared" si="3"/>
        <v>-0.05512312105412165</v>
      </c>
      <c r="L12" s="605">
        <f t="shared" si="4"/>
        <v>-0.018722726480346452</v>
      </c>
      <c r="N12" s="609">
        <v>1.1357831631628816</v>
      </c>
      <c r="O12" s="623">
        <v>1.1116926210734048</v>
      </c>
      <c r="P12" s="623">
        <v>1.098070512058404</v>
      </c>
      <c r="Q12" s="623">
        <v>1.0824141997446248</v>
      </c>
      <c r="R12" s="612">
        <v>10461</v>
      </c>
      <c r="S12" s="603">
        <f t="shared" si="5"/>
        <v>-0.02121051171633015</v>
      </c>
      <c r="T12" s="603">
        <f t="shared" si="6"/>
        <v>-0.012253485142186049</v>
      </c>
      <c r="U12" s="603">
        <f t="shared" si="7"/>
        <v>-0.014258020902893076</v>
      </c>
      <c r="V12" s="603"/>
      <c r="W12" s="603">
        <f t="shared" si="8"/>
        <v>-0.04698869040252118</v>
      </c>
      <c r="X12" s="605">
        <f t="shared" si="9"/>
        <v>-0.01591483513112124</v>
      </c>
    </row>
    <row r="13" spans="1:24" s="190" customFormat="1" ht="12.75">
      <c r="A13" s="341" t="s">
        <v>149</v>
      </c>
      <c r="B13" s="609">
        <v>1.1913769723246148</v>
      </c>
      <c r="C13" s="603">
        <v>1.1849222655159515</v>
      </c>
      <c r="D13" s="603">
        <v>1.4185489477272522</v>
      </c>
      <c r="E13" s="603">
        <v>1.4325073770203236</v>
      </c>
      <c r="F13" s="612">
        <v>5290</v>
      </c>
      <c r="G13" s="603">
        <f t="shared" si="0"/>
        <v>-0.00541785426326391</v>
      </c>
      <c r="H13" s="603">
        <f t="shared" si="1"/>
        <v>0.19716625217568384</v>
      </c>
      <c r="I13" s="603">
        <f t="shared" si="2"/>
        <v>0.009839934896455294</v>
      </c>
      <c r="J13" s="603"/>
      <c r="K13" s="604">
        <f t="shared" si="3"/>
        <v>0.2023963953451402</v>
      </c>
      <c r="L13" s="605">
        <f t="shared" si="4"/>
        <v>0.06336547384279001</v>
      </c>
      <c r="N13" s="609">
        <v>1.194840135385276</v>
      </c>
      <c r="O13" s="623">
        <v>1.1846726797635672</v>
      </c>
      <c r="P13" s="623">
        <v>1.4373166579643135</v>
      </c>
      <c r="Q13" s="623">
        <v>1.4578176770448916</v>
      </c>
      <c r="R13" s="612">
        <v>4629</v>
      </c>
      <c r="S13" s="603">
        <f t="shared" si="5"/>
        <v>-0.008509469443316209</v>
      </c>
      <c r="T13" s="603">
        <f t="shared" si="6"/>
        <v>0.21326057612062788</v>
      </c>
      <c r="U13" s="603">
        <f t="shared" si="7"/>
        <v>0.014263397677178435</v>
      </c>
      <c r="V13" s="603"/>
      <c r="W13" s="603">
        <f t="shared" si="8"/>
        <v>0.22009433218011099</v>
      </c>
      <c r="X13" s="605">
        <f t="shared" si="9"/>
        <v>0.06855726953170516</v>
      </c>
    </row>
    <row r="14" spans="1:24" s="190" customFormat="1" ht="12.75">
      <c r="A14" s="341" t="s">
        <v>95</v>
      </c>
      <c r="B14" s="609">
        <v>1.0728788581861943</v>
      </c>
      <c r="C14" s="603">
        <v>1.0382340509800903</v>
      </c>
      <c r="D14" s="603">
        <v>1.0887061179854798</v>
      </c>
      <c r="E14" s="603">
        <v>1.0741316053017842</v>
      </c>
      <c r="F14" s="612">
        <v>29212</v>
      </c>
      <c r="G14" s="603">
        <f t="shared" si="0"/>
        <v>-0.03229144366277703</v>
      </c>
      <c r="H14" s="603">
        <f t="shared" si="1"/>
        <v>0.0486133805356741</v>
      </c>
      <c r="I14" s="603">
        <f t="shared" si="2"/>
        <v>-0.013387003565906275</v>
      </c>
      <c r="J14" s="603"/>
      <c r="K14" s="604">
        <f t="shared" si="3"/>
        <v>0.0011676501088928593</v>
      </c>
      <c r="L14" s="605">
        <f t="shared" si="4"/>
        <v>0.00038906531151639</v>
      </c>
      <c r="N14" s="609">
        <v>1.077305201222039</v>
      </c>
      <c r="O14" s="623">
        <v>1.0412693930997383</v>
      </c>
      <c r="P14" s="623">
        <v>1.1005436335150731</v>
      </c>
      <c r="Q14" s="623">
        <v>1.076969920330455</v>
      </c>
      <c r="R14" s="612">
        <v>25879</v>
      </c>
      <c r="S14" s="603">
        <f t="shared" si="5"/>
        <v>-0.033449952790930104</v>
      </c>
      <c r="T14" s="603">
        <f t="shared" si="6"/>
        <v>0.05692498099735954</v>
      </c>
      <c r="U14" s="603">
        <f t="shared" si="7"/>
        <v>-0.021420062291692132</v>
      </c>
      <c r="V14" s="603"/>
      <c r="W14" s="603">
        <f t="shared" si="8"/>
        <v>-0.0003112218257218524</v>
      </c>
      <c r="X14" s="605">
        <f t="shared" si="9"/>
        <v>-0.00010375137254903244</v>
      </c>
    </row>
    <row r="15" spans="1:24" s="190" customFormat="1" ht="12.75">
      <c r="A15" s="341" t="s">
        <v>62</v>
      </c>
      <c r="B15" s="609">
        <v>1.0919815211830661</v>
      </c>
      <c r="C15" s="603">
        <v>1.1096431291630526</v>
      </c>
      <c r="D15" s="603">
        <v>1.077273573637663</v>
      </c>
      <c r="E15" s="603">
        <v>1.0718155845641808</v>
      </c>
      <c r="F15" s="612">
        <v>11019</v>
      </c>
      <c r="G15" s="603">
        <f t="shared" si="0"/>
        <v>0.01617390737606228</v>
      </c>
      <c r="H15" s="603">
        <f t="shared" si="1"/>
        <v>-0.029171140409623653</v>
      </c>
      <c r="I15" s="603">
        <f t="shared" si="2"/>
        <v>-0.005066483767026897</v>
      </c>
      <c r="J15" s="603"/>
      <c r="K15" s="604">
        <f t="shared" si="3"/>
        <v>-0.018467287429037582</v>
      </c>
      <c r="L15" s="605">
        <f t="shared" si="4"/>
        <v>-0.006194049511548005</v>
      </c>
      <c r="N15" s="609">
        <v>1.1212110438704246</v>
      </c>
      <c r="O15" s="623">
        <v>1.102123007857211</v>
      </c>
      <c r="P15" s="623">
        <v>1.102083353158974</v>
      </c>
      <c r="Q15" s="623">
        <v>1.0907354255129418</v>
      </c>
      <c r="R15" s="612">
        <v>9652</v>
      </c>
      <c r="S15" s="603">
        <f t="shared" si="5"/>
        <v>-0.017024480910678097</v>
      </c>
      <c r="T15" s="603">
        <f t="shared" si="6"/>
        <v>-3.5980283465963936E-05</v>
      </c>
      <c r="U15" s="603">
        <f t="shared" si="7"/>
        <v>-0.010296796166555766</v>
      </c>
      <c r="V15" s="603"/>
      <c r="W15" s="603">
        <f t="shared" si="8"/>
        <v>-0.027180983030884898</v>
      </c>
      <c r="X15" s="605">
        <f t="shared" si="9"/>
        <v>-0.009143679731145715</v>
      </c>
    </row>
    <row r="16" spans="1:24" s="190" customFormat="1" ht="12.75">
      <c r="A16" s="341" t="s">
        <v>150</v>
      </c>
      <c r="B16" s="609">
        <v>1.1052636502830262</v>
      </c>
      <c r="C16" s="603">
        <v>1.0961455711551034</v>
      </c>
      <c r="D16" s="603">
        <v>1.4714917169626098</v>
      </c>
      <c r="E16" s="603">
        <v>1.5067770180237297</v>
      </c>
      <c r="F16" s="612">
        <v>7981</v>
      </c>
      <c r="G16" s="603">
        <f t="shared" si="0"/>
        <v>-0.008249686964361791</v>
      </c>
      <c r="H16" s="603">
        <f t="shared" si="1"/>
        <v>0.3424236302957204</v>
      </c>
      <c r="I16" s="603">
        <f t="shared" si="2"/>
        <v>0.02397927263495192</v>
      </c>
      <c r="J16" s="603"/>
      <c r="K16" s="604">
        <f t="shared" si="3"/>
        <v>0.3632738375480704</v>
      </c>
      <c r="L16" s="605">
        <f t="shared" si="4"/>
        <v>0.10881995567213631</v>
      </c>
      <c r="N16" s="609">
        <v>1.103268067220845</v>
      </c>
      <c r="O16" s="623">
        <v>1.087170231275917</v>
      </c>
      <c r="P16" s="623">
        <v>1.4776122482580087</v>
      </c>
      <c r="Q16" s="623">
        <v>1.5223459043694985</v>
      </c>
      <c r="R16" s="612">
        <v>7535</v>
      </c>
      <c r="S16" s="603">
        <f t="shared" si="5"/>
        <v>-0.014591046748483105</v>
      </c>
      <c r="T16" s="603">
        <f t="shared" si="6"/>
        <v>0.3591360448895513</v>
      </c>
      <c r="U16" s="603">
        <f t="shared" si="7"/>
        <v>0.030274286210220103</v>
      </c>
      <c r="V16" s="603"/>
      <c r="W16" s="603">
        <f t="shared" si="8"/>
        <v>0.37985132498606533</v>
      </c>
      <c r="X16" s="605">
        <f t="shared" si="9"/>
        <v>0.1132962981316179</v>
      </c>
    </row>
    <row r="17" spans="1:24" ht="13.5" thickBot="1">
      <c r="A17" s="342" t="s">
        <v>74</v>
      </c>
      <c r="B17" s="610">
        <v>1.0946742297587833</v>
      </c>
      <c r="C17" s="606">
        <v>1.0742200083201296</v>
      </c>
      <c r="D17" s="607">
        <v>1.1357910847855939</v>
      </c>
      <c r="E17" s="607">
        <v>1.1147604856033806</v>
      </c>
      <c r="F17" s="613">
        <v>108330</v>
      </c>
      <c r="G17" s="606">
        <f>C17/B17-1</f>
        <v>-0.018685213264918787</v>
      </c>
      <c r="H17" s="606">
        <f>D17/C17-1</f>
        <v>0.05731700767866843</v>
      </c>
      <c r="I17" s="606">
        <f>E17/D17-1</f>
        <v>-0.018516256610856652</v>
      </c>
      <c r="J17" s="607"/>
      <c r="K17" s="606">
        <f t="shared" si="3"/>
        <v>0.01834907162199606</v>
      </c>
      <c r="L17" s="608">
        <f t="shared" si="4"/>
        <v>0.006079324131843089</v>
      </c>
      <c r="M17" s="622">
        <f>I17/H17-1</f>
        <v>-1.3230499525492119</v>
      </c>
      <c r="N17" s="624">
        <v>1.104158617516846</v>
      </c>
      <c r="O17" s="607">
        <v>1.0735395173155196</v>
      </c>
      <c r="P17" s="607">
        <v>1.1545002861182723</v>
      </c>
      <c r="Q17" s="607">
        <v>1.1270894089926728</v>
      </c>
      <c r="R17" s="648">
        <v>94645</v>
      </c>
      <c r="S17" s="606">
        <f t="shared" si="5"/>
        <v>-0.027730707993916748</v>
      </c>
      <c r="T17" s="606">
        <f t="shared" si="6"/>
        <v>0.07541480075666174</v>
      </c>
      <c r="U17" s="606">
        <f t="shared" si="7"/>
        <v>-0.023742633462449647</v>
      </c>
      <c r="V17" s="607"/>
      <c r="W17" s="606">
        <f t="shared" si="8"/>
        <v>0.020767660653137066</v>
      </c>
      <c r="X17" s="608">
        <f t="shared" si="9"/>
        <v>0.00687517716457009</v>
      </c>
    </row>
    <row r="18" spans="1:15" ht="13.5" thickTop="1">
      <c r="A18" s="341"/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N18" s="205"/>
      <c r="O18" s="205"/>
    </row>
    <row r="19" spans="1:24" ht="12.75">
      <c r="A19" s="341"/>
      <c r="B19" s="946" t="s">
        <v>206</v>
      </c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256"/>
      <c r="N19" s="946" t="s">
        <v>207</v>
      </c>
      <c r="O19" s="946"/>
      <c r="P19" s="946"/>
      <c r="Q19" s="946"/>
      <c r="R19" s="946"/>
      <c r="S19" s="946"/>
      <c r="T19" s="946"/>
      <c r="U19" s="946"/>
      <c r="V19" s="946"/>
      <c r="W19" s="946"/>
      <c r="X19" s="946"/>
    </row>
    <row r="20" spans="1:24" s="192" customFormat="1" ht="27">
      <c r="A20" s="343"/>
      <c r="B20" s="951" t="s">
        <v>289</v>
      </c>
      <c r="C20" s="952"/>
      <c r="D20" s="952"/>
      <c r="E20" s="952"/>
      <c r="F20" s="337" t="s">
        <v>255</v>
      </c>
      <c r="G20" s="950" t="s">
        <v>169</v>
      </c>
      <c r="H20" s="950"/>
      <c r="I20" s="950"/>
      <c r="J20" s="195"/>
      <c r="K20" s="333" t="s">
        <v>168</v>
      </c>
      <c r="L20" s="196" t="s">
        <v>104</v>
      </c>
      <c r="N20" s="951" t="s">
        <v>289</v>
      </c>
      <c r="O20" s="952"/>
      <c r="P20" s="952"/>
      <c r="Q20" s="952"/>
      <c r="R20" s="337" t="s">
        <v>255</v>
      </c>
      <c r="S20" s="950" t="s">
        <v>169</v>
      </c>
      <c r="T20" s="950"/>
      <c r="U20" s="950"/>
      <c r="V20" s="195"/>
      <c r="W20" s="333" t="s">
        <v>168</v>
      </c>
      <c r="X20" s="196" t="s">
        <v>104</v>
      </c>
    </row>
    <row r="21" spans="2:24" ht="12.75">
      <c r="B21" s="260">
        <v>2006</v>
      </c>
      <c r="C21" s="198">
        <f>B21+1</f>
        <v>2007</v>
      </c>
      <c r="D21" s="198">
        <f>C21+1</f>
        <v>2008</v>
      </c>
      <c r="E21" s="198">
        <f>D21+1</f>
        <v>2009</v>
      </c>
      <c r="F21" s="198">
        <f>E21</f>
        <v>2009</v>
      </c>
      <c r="G21" s="199" t="str">
        <f>RIGHT(B21,2)&amp;"-"&amp;RIGHT(C21,2)</f>
        <v>06-07</v>
      </c>
      <c r="H21" s="199" t="str">
        <f>RIGHT(C21,2)&amp;"-"&amp;RIGHT(D21,2)</f>
        <v>07-08</v>
      </c>
      <c r="I21" s="199" t="str">
        <f>RIGHT(D21,2)&amp;"-"&amp;RIGHT(E21,2)</f>
        <v>08-09</v>
      </c>
      <c r="J21" s="200"/>
      <c r="K21" s="200" t="str">
        <f>RIGHT(B21,2)&amp;"-"&amp;RIGHT(E21,2)</f>
        <v>06-09</v>
      </c>
      <c r="L21" s="201" t="str">
        <f>K21</f>
        <v>06-09</v>
      </c>
      <c r="N21" s="197">
        <f>B21</f>
        <v>2006</v>
      </c>
      <c r="O21" s="198">
        <f>N21+1</f>
        <v>2007</v>
      </c>
      <c r="P21" s="198">
        <f>O21+1</f>
        <v>2008</v>
      </c>
      <c r="Q21" s="198">
        <f>P21+1</f>
        <v>2009</v>
      </c>
      <c r="R21" s="198">
        <f>Q21</f>
        <v>2009</v>
      </c>
      <c r="S21" s="199" t="str">
        <f>RIGHT(N21,2)&amp;"-"&amp;RIGHT(O21,2)</f>
        <v>06-07</v>
      </c>
      <c r="T21" s="199" t="str">
        <f>RIGHT(O21,2)&amp;"-"&amp;RIGHT(P21,2)</f>
        <v>07-08</v>
      </c>
      <c r="U21" s="199" t="str">
        <f>RIGHT(P21,2)&amp;"-"&amp;RIGHT(Q21,2)</f>
        <v>08-09</v>
      </c>
      <c r="V21" s="200"/>
      <c r="W21" s="200" t="str">
        <f>RIGHT(N21,2)&amp;"-"&amp;RIGHT(Q21,2)</f>
        <v>06-09</v>
      </c>
      <c r="X21" s="201" t="str">
        <f>W21</f>
        <v>06-09</v>
      </c>
    </row>
    <row r="22" spans="1:24" ht="12.75">
      <c r="A22" s="341" t="s">
        <v>96</v>
      </c>
      <c r="B22" s="611">
        <v>0.9163635077260249</v>
      </c>
      <c r="C22" s="603">
        <v>0.896088610478869</v>
      </c>
      <c r="D22" s="603">
        <v>0.9130258866286038</v>
      </c>
      <c r="E22" s="603">
        <v>0.8665162448013087</v>
      </c>
      <c r="F22" s="630">
        <v>5174.801381</v>
      </c>
      <c r="G22" s="603">
        <f aca="true" t="shared" si="10" ref="G22:G28">C22/B22-1</f>
        <v>-0.02212538700659139</v>
      </c>
      <c r="H22" s="603">
        <f aca="true" t="shared" si="11" ref="H22:H28">D22/C22-1</f>
        <v>0.018901340728662452</v>
      </c>
      <c r="I22" s="603">
        <f aca="true" t="shared" si="12" ref="I22:I28">E22/D22-1</f>
        <v>-0.05094011298960477</v>
      </c>
      <c r="J22" s="603"/>
      <c r="K22" s="603">
        <f aca="true" t="shared" si="13" ref="K22:K28">E22/B22-1</f>
        <v>-0.05439682233572707</v>
      </c>
      <c r="L22" s="605">
        <f aca="true" t="shared" si="14" ref="L22:L28">((E22/B22)^(1/3))-1</f>
        <v>-0.018471364668229517</v>
      </c>
      <c r="N22" s="609">
        <v>0.9056243569401072</v>
      </c>
      <c r="O22" s="623">
        <v>0.8996433030427845</v>
      </c>
      <c r="P22" s="623">
        <v>0.9207977070746449</v>
      </c>
      <c r="Q22" s="623">
        <v>0.8644913233339675</v>
      </c>
      <c r="R22" s="630">
        <v>4441.302084</v>
      </c>
      <c r="S22" s="603">
        <f aca="true" t="shared" si="15" ref="S22:S28">O22/N22-1</f>
        <v>-0.0066043430164922645</v>
      </c>
      <c r="T22" s="603">
        <f aca="true" t="shared" si="16" ref="T22:T28">P22/O22-1</f>
        <v>0.02351421275555743</v>
      </c>
      <c r="U22" s="603">
        <f aca="true" t="shared" si="17" ref="U22:U28">Q22/P22-1</f>
        <v>-0.061149569887138044</v>
      </c>
      <c r="V22" s="603"/>
      <c r="W22" s="603">
        <f aca="true" t="shared" si="18" ref="W22:W28">Q22/N22-1</f>
        <v>-0.0454195310571357</v>
      </c>
      <c r="X22" s="605">
        <f aca="true" t="shared" si="19" ref="X22:X28">((Q22/N22)^(1/3))-1</f>
        <v>-0.015375023526642106</v>
      </c>
    </row>
    <row r="23" spans="1:24" ht="12.75">
      <c r="A23" s="341" t="s">
        <v>61</v>
      </c>
      <c r="B23" s="611">
        <v>1.0017135743760746</v>
      </c>
      <c r="C23" s="603">
        <v>0.9667353710201376</v>
      </c>
      <c r="D23" s="603">
        <v>0.9389225740745897</v>
      </c>
      <c r="E23" s="603">
        <v>0.8868178411930961</v>
      </c>
      <c r="F23" s="630">
        <v>825.199988</v>
      </c>
      <c r="G23" s="603">
        <f t="shared" si="10"/>
        <v>-0.03491836813504634</v>
      </c>
      <c r="H23" s="603">
        <f t="shared" si="11"/>
        <v>-0.028769814138691063</v>
      </c>
      <c r="I23" s="603">
        <f t="shared" si="12"/>
        <v>-0.0554941741951922</v>
      </c>
      <c r="J23" s="603"/>
      <c r="K23" s="603">
        <f t="shared" si="13"/>
        <v>-0.11469918759416053</v>
      </c>
      <c r="L23" s="605">
        <f t="shared" si="14"/>
        <v>-0.0397957565621313</v>
      </c>
      <c r="N23" s="609">
        <v>1.0038714054679962</v>
      </c>
      <c r="O23" s="623">
        <v>0.9716026560770098</v>
      </c>
      <c r="P23" s="623">
        <v>0.9471707695391379</v>
      </c>
      <c r="Q23" s="623">
        <v>0.8844824786446935</v>
      </c>
      <c r="R23" s="630">
        <v>640.070902</v>
      </c>
      <c r="S23" s="603">
        <f t="shared" si="15"/>
        <v>-0.032144305749941204</v>
      </c>
      <c r="T23" s="603">
        <f t="shared" si="16"/>
        <v>-0.025145965158760775</v>
      </c>
      <c r="U23" s="603">
        <f t="shared" si="17"/>
        <v>-0.06618478199548583</v>
      </c>
      <c r="V23" s="603"/>
      <c r="W23" s="603">
        <f t="shared" si="18"/>
        <v>-0.11892850635350516</v>
      </c>
      <c r="X23" s="605">
        <f t="shared" si="19"/>
        <v>-0.04132724876757676</v>
      </c>
    </row>
    <row r="24" spans="1:24" ht="12.75">
      <c r="A24" s="341" t="s">
        <v>149</v>
      </c>
      <c r="B24" s="611">
        <v>0.9900608666585252</v>
      </c>
      <c r="C24" s="603">
        <v>0.9180325288909352</v>
      </c>
      <c r="D24" s="603">
        <v>1.0280601824507527</v>
      </c>
      <c r="E24" s="603">
        <v>0.9618849784039624</v>
      </c>
      <c r="F24" s="630">
        <v>144.766112</v>
      </c>
      <c r="G24" s="603">
        <f t="shared" si="10"/>
        <v>-0.07275142387021827</v>
      </c>
      <c r="H24" s="603">
        <f t="shared" si="11"/>
        <v>0.11985158488091985</v>
      </c>
      <c r="I24" s="603">
        <f t="shared" si="12"/>
        <v>-0.06436899821276787</v>
      </c>
      <c r="J24" s="603"/>
      <c r="K24" s="603">
        <f t="shared" si="13"/>
        <v>-0.028458743500949568</v>
      </c>
      <c r="L24" s="605">
        <f t="shared" si="14"/>
        <v>-0.009577687062705453</v>
      </c>
      <c r="N24" s="609">
        <v>0.9860067823070744</v>
      </c>
      <c r="O24" s="623">
        <v>0.8937571131589757</v>
      </c>
      <c r="P24" s="623">
        <v>1.0731974296985372</v>
      </c>
      <c r="Q24" s="623">
        <v>1.0805826118035695</v>
      </c>
      <c r="R24" s="630">
        <v>83.626286</v>
      </c>
      <c r="S24" s="603">
        <f t="shared" si="15"/>
        <v>-0.09355885862392499</v>
      </c>
      <c r="T24" s="603">
        <f t="shared" si="16"/>
        <v>0.20077078425181027</v>
      </c>
      <c r="U24" s="603">
        <f t="shared" si="17"/>
        <v>0.006881475766399081</v>
      </c>
      <c r="V24" s="603"/>
      <c r="W24" s="603">
        <f t="shared" si="18"/>
        <v>0.09591803139041821</v>
      </c>
      <c r="X24" s="605">
        <f t="shared" si="19"/>
        <v>0.031001643328421036</v>
      </c>
    </row>
    <row r="25" spans="1:24" ht="12.75">
      <c r="A25" s="341" t="s">
        <v>95</v>
      </c>
      <c r="B25" s="611">
        <v>0.946937862051373</v>
      </c>
      <c r="C25" s="603">
        <v>0.9632966146239033</v>
      </c>
      <c r="D25" s="603">
        <v>0.8847867404479742</v>
      </c>
      <c r="E25" s="603">
        <v>0.8903338559676447</v>
      </c>
      <c r="F25" s="630">
        <v>2018.775629</v>
      </c>
      <c r="G25" s="603">
        <f t="shared" si="10"/>
        <v>0.017275423476142304</v>
      </c>
      <c r="H25" s="603">
        <f t="shared" si="11"/>
        <v>-0.08150124580950735</v>
      </c>
      <c r="I25" s="603">
        <f t="shared" si="12"/>
        <v>0.006269437895127128</v>
      </c>
      <c r="J25" s="603"/>
      <c r="K25" s="603">
        <f t="shared" si="13"/>
        <v>-0.05977583994910263</v>
      </c>
      <c r="L25" s="605">
        <f t="shared" si="14"/>
        <v>-0.020336030780999326</v>
      </c>
      <c r="N25" s="609">
        <v>0.9255424910867945</v>
      </c>
      <c r="O25" s="623">
        <v>0.9513861555164896</v>
      </c>
      <c r="P25" s="623">
        <v>0.9178101767730572</v>
      </c>
      <c r="Q25" s="623">
        <v>0.8905132164078893</v>
      </c>
      <c r="R25" s="630">
        <v>1684.239902</v>
      </c>
      <c r="S25" s="603">
        <f t="shared" si="15"/>
        <v>0.027922720651483823</v>
      </c>
      <c r="T25" s="603">
        <f t="shared" si="16"/>
        <v>-0.03529164109520244</v>
      </c>
      <c r="U25" s="603">
        <f t="shared" si="17"/>
        <v>-0.02974140084297361</v>
      </c>
      <c r="V25" s="603"/>
      <c r="W25" s="603">
        <f t="shared" si="18"/>
        <v>-0.0378472895801607</v>
      </c>
      <c r="X25" s="605">
        <f t="shared" si="19"/>
        <v>-0.012778354014524984</v>
      </c>
    </row>
    <row r="26" spans="1:24" ht="12.75">
      <c r="A26" s="341" t="s">
        <v>62</v>
      </c>
      <c r="B26" s="611">
        <v>0.9764845828148335</v>
      </c>
      <c r="C26" s="603">
        <v>0.9823511785474534</v>
      </c>
      <c r="D26" s="603">
        <v>0.953371055383827</v>
      </c>
      <c r="E26" s="603">
        <v>0.990230816325322</v>
      </c>
      <c r="F26" s="630">
        <v>387.408047</v>
      </c>
      <c r="G26" s="603">
        <f t="shared" si="10"/>
        <v>0.006007873381583373</v>
      </c>
      <c r="H26" s="603">
        <f t="shared" si="11"/>
        <v>-0.029500777111579946</v>
      </c>
      <c r="I26" s="603">
        <f t="shared" si="12"/>
        <v>0.038662555081090844</v>
      </c>
      <c r="J26" s="603"/>
      <c r="K26" s="603">
        <f t="shared" si="13"/>
        <v>0.014077266300368318</v>
      </c>
      <c r="L26" s="605">
        <f t="shared" si="14"/>
        <v>0.004670573878067463</v>
      </c>
      <c r="N26" s="609">
        <v>1.0014065185979413</v>
      </c>
      <c r="O26" s="623">
        <v>0.9909491223512527</v>
      </c>
      <c r="P26" s="623">
        <v>0.9998087273009658</v>
      </c>
      <c r="Q26" s="623">
        <v>0.9882312485467036</v>
      </c>
      <c r="R26" s="630">
        <v>294.610403</v>
      </c>
      <c r="S26" s="603">
        <f t="shared" si="15"/>
        <v>-0.01044270838313488</v>
      </c>
      <c r="T26" s="603">
        <f t="shared" si="16"/>
        <v>0.008940524543471717</v>
      </c>
      <c r="U26" s="603">
        <f t="shared" si="17"/>
        <v>-0.011579693633517407</v>
      </c>
      <c r="V26" s="603"/>
      <c r="W26" s="603">
        <f t="shared" si="18"/>
        <v>-0.013156764816834032</v>
      </c>
      <c r="X26" s="605">
        <f t="shared" si="19"/>
        <v>-0.004404963484711533</v>
      </c>
    </row>
    <row r="27" spans="1:24" ht="12.75">
      <c r="A27" s="341" t="s">
        <v>150</v>
      </c>
      <c r="B27" s="611">
        <v>0.9069186017986158</v>
      </c>
      <c r="C27" s="603">
        <v>0.9199041283945939</v>
      </c>
      <c r="D27" s="603">
        <v>1.2192051414081262</v>
      </c>
      <c r="E27" s="603">
        <v>0.9666533584249034</v>
      </c>
      <c r="F27" s="630">
        <v>68.03306</v>
      </c>
      <c r="G27" s="603">
        <f t="shared" si="10"/>
        <v>0.01431829336196766</v>
      </c>
      <c r="H27" s="603">
        <f t="shared" si="11"/>
        <v>0.32536109337379426</v>
      </c>
      <c r="I27" s="603">
        <f t="shared" si="12"/>
        <v>-0.20714461775607096</v>
      </c>
      <c r="J27" s="603"/>
      <c r="K27" s="603">
        <f t="shared" si="13"/>
        <v>0.06586562069387547</v>
      </c>
      <c r="L27" s="605">
        <f t="shared" si="14"/>
        <v>0.021490075353157945</v>
      </c>
      <c r="N27" s="609">
        <v>0.9098628656386556</v>
      </c>
      <c r="O27" s="623">
        <v>0.905169625309251</v>
      </c>
      <c r="P27" s="623">
        <v>1.1116224847049434</v>
      </c>
      <c r="Q27" s="623">
        <v>1.1172916151385153</v>
      </c>
      <c r="R27" s="630">
        <v>51.070981</v>
      </c>
      <c r="S27" s="603">
        <f t="shared" si="15"/>
        <v>-0.005158184278803657</v>
      </c>
      <c r="T27" s="603">
        <f t="shared" si="16"/>
        <v>0.22808195682125088</v>
      </c>
      <c r="U27" s="603">
        <f t="shared" si="17"/>
        <v>0.005099870245136806</v>
      </c>
      <c r="V27" s="603"/>
      <c r="W27" s="603">
        <f t="shared" si="18"/>
        <v>0.22797803639811165</v>
      </c>
      <c r="X27" s="605">
        <f t="shared" si="19"/>
        <v>0.07085384328482802</v>
      </c>
    </row>
    <row r="28" spans="1:24" ht="13.5" thickBot="1">
      <c r="A28" s="342" t="s">
        <v>74</v>
      </c>
      <c r="B28" s="610">
        <v>0.9378114026859772</v>
      </c>
      <c r="C28" s="606">
        <v>0.9230528072119417</v>
      </c>
      <c r="D28" s="607">
        <v>0.9157830557845362</v>
      </c>
      <c r="E28" s="607">
        <v>0.8811039828025996</v>
      </c>
      <c r="F28" s="631">
        <v>8618.984217</v>
      </c>
      <c r="G28" s="606">
        <f t="shared" si="10"/>
        <v>-0.015737274500784992</v>
      </c>
      <c r="H28" s="606">
        <f t="shared" si="11"/>
        <v>-0.007875769804940647</v>
      </c>
      <c r="I28" s="606">
        <f t="shared" si="12"/>
        <v>-0.03786821863855916</v>
      </c>
      <c r="J28" s="607"/>
      <c r="K28" s="606">
        <f t="shared" si="13"/>
        <v>-0.060467829374821425</v>
      </c>
      <c r="L28" s="608">
        <f t="shared" si="14"/>
        <v>-0.02057642859116282</v>
      </c>
      <c r="N28" s="624">
        <v>0.9278636334998515</v>
      </c>
      <c r="O28" s="607">
        <v>0.9226732007872614</v>
      </c>
      <c r="P28" s="607">
        <v>0.9289046251479718</v>
      </c>
      <c r="Q28" s="607">
        <v>0.8802554006552317</v>
      </c>
      <c r="R28" s="631">
        <v>7194.920558</v>
      </c>
      <c r="S28" s="606">
        <f t="shared" si="15"/>
        <v>-0.005593960712752533</v>
      </c>
      <c r="T28" s="606">
        <f t="shared" si="16"/>
        <v>0.006753663545655542</v>
      </c>
      <c r="U28" s="606">
        <f t="shared" si="17"/>
        <v>-0.05237267979475335</v>
      </c>
      <c r="V28" s="607"/>
      <c r="W28" s="606">
        <f t="shared" si="18"/>
        <v>-0.05130951480989088</v>
      </c>
      <c r="X28" s="608">
        <f t="shared" si="19"/>
        <v>-0.017404324807601235</v>
      </c>
    </row>
    <row r="29" ht="13.5" thickTop="1"/>
    <row r="30" spans="1:24" ht="12.75">
      <c r="A30" s="341"/>
      <c r="B30" s="946" t="s">
        <v>206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256"/>
      <c r="N30" s="946" t="s">
        <v>207</v>
      </c>
      <c r="O30" s="946"/>
      <c r="P30" s="946"/>
      <c r="Q30" s="946"/>
      <c r="R30" s="946"/>
      <c r="S30" s="946"/>
      <c r="T30" s="946"/>
      <c r="U30" s="946"/>
      <c r="V30" s="946"/>
      <c r="W30" s="946"/>
      <c r="X30" s="946"/>
    </row>
    <row r="31" spans="1:24" ht="27">
      <c r="A31" s="343"/>
      <c r="B31" s="951" t="s">
        <v>289</v>
      </c>
      <c r="C31" s="952"/>
      <c r="D31" s="952"/>
      <c r="E31" s="952"/>
      <c r="F31" s="337" t="s">
        <v>255</v>
      </c>
      <c r="G31" s="950" t="s">
        <v>169</v>
      </c>
      <c r="H31" s="950"/>
      <c r="I31" s="950"/>
      <c r="J31" s="195"/>
      <c r="K31" s="333" t="s">
        <v>168</v>
      </c>
      <c r="L31" s="196" t="s">
        <v>104</v>
      </c>
      <c r="M31" s="192"/>
      <c r="N31" s="951" t="s">
        <v>289</v>
      </c>
      <c r="O31" s="952"/>
      <c r="P31" s="952"/>
      <c r="Q31" s="952"/>
      <c r="R31" s="337" t="s">
        <v>255</v>
      </c>
      <c r="S31" s="950" t="s">
        <v>169</v>
      </c>
      <c r="T31" s="950"/>
      <c r="U31" s="950"/>
      <c r="V31" s="195"/>
      <c r="W31" s="333" t="s">
        <v>168</v>
      </c>
      <c r="X31" s="196" t="s">
        <v>104</v>
      </c>
    </row>
    <row r="32" spans="2:24" ht="12.75">
      <c r="B32" s="260">
        <v>2006</v>
      </c>
      <c r="C32" s="198">
        <f>B32+1</f>
        <v>2007</v>
      </c>
      <c r="D32" s="198">
        <f>C32+1</f>
        <v>2008</v>
      </c>
      <c r="E32" s="198">
        <f>D32+1</f>
        <v>2009</v>
      </c>
      <c r="F32" s="198">
        <f>E32</f>
        <v>2009</v>
      </c>
      <c r="G32" s="199" t="str">
        <f>RIGHT(B32,2)&amp;"-"&amp;RIGHT(C32,2)</f>
        <v>06-07</v>
      </c>
      <c r="H32" s="199" t="str">
        <f>RIGHT(C32,2)&amp;"-"&amp;RIGHT(D32,2)</f>
        <v>07-08</v>
      </c>
      <c r="I32" s="199" t="str">
        <f>RIGHT(D32,2)&amp;"-"&amp;RIGHT(E32,2)</f>
        <v>08-09</v>
      </c>
      <c r="J32" s="200"/>
      <c r="K32" s="200" t="str">
        <f>RIGHT(B32,2)&amp;"-"&amp;RIGHT(E32,2)</f>
        <v>06-09</v>
      </c>
      <c r="L32" s="201" t="str">
        <f>K32</f>
        <v>06-09</v>
      </c>
      <c r="N32" s="197">
        <f>B32</f>
        <v>2006</v>
      </c>
      <c r="O32" s="198">
        <f>N32+1</f>
        <v>2007</v>
      </c>
      <c r="P32" s="198">
        <f>O32+1</f>
        <v>2008</v>
      </c>
      <c r="Q32" s="198">
        <f>P32+1</f>
        <v>2009</v>
      </c>
      <c r="R32" s="198">
        <f>Q32</f>
        <v>2009</v>
      </c>
      <c r="S32" s="199" t="str">
        <f>RIGHT(N32,2)&amp;"-"&amp;RIGHT(O32,2)</f>
        <v>06-07</v>
      </c>
      <c r="T32" s="199" t="str">
        <f>RIGHT(O32,2)&amp;"-"&amp;RIGHT(P32,2)</f>
        <v>07-08</v>
      </c>
      <c r="U32" s="199" t="str">
        <f>RIGHT(P32,2)&amp;"-"&amp;RIGHT(Q32,2)</f>
        <v>08-09</v>
      </c>
      <c r="V32" s="200"/>
      <c r="W32" s="200" t="str">
        <f>RIGHT(N32,2)&amp;"-"&amp;RIGHT(Q32,2)</f>
        <v>06-09</v>
      </c>
      <c r="X32" s="201" t="str">
        <f>W32</f>
        <v>06-09</v>
      </c>
    </row>
    <row r="33" spans="1:24" ht="13.5" thickBot="1">
      <c r="A33" s="434" t="s">
        <v>74</v>
      </c>
      <c r="B33" s="614">
        <v>0.9378114026859772</v>
      </c>
      <c r="C33" s="615">
        <v>0.9230528072119326</v>
      </c>
      <c r="D33" s="616">
        <v>0.9157830557845085</v>
      </c>
      <c r="E33" s="616">
        <v>0.88110398280259</v>
      </c>
      <c r="F33" s="433">
        <v>8618.984217</v>
      </c>
      <c r="G33" s="615">
        <f aca="true" t="shared" si="20" ref="G33:I38">C33/B33-1</f>
        <v>-0.015737274500794762</v>
      </c>
      <c r="H33" s="615">
        <f t="shared" si="20"/>
        <v>-0.007875769804960964</v>
      </c>
      <c r="I33" s="615">
        <f t="shared" si="20"/>
        <v>-0.03786821863854051</v>
      </c>
      <c r="J33" s="616"/>
      <c r="K33" s="615">
        <f aca="true" t="shared" si="21" ref="K33:K38">E33/B33-1</f>
        <v>-0.06046782937483164</v>
      </c>
      <c r="L33" s="620">
        <f aca="true" t="shared" si="22" ref="L33:L38">((E33/B33)^(1/3))-1</f>
        <v>-0.020576428591166374</v>
      </c>
      <c r="M33" s="431"/>
      <c r="N33" s="625">
        <v>0.9278636334998515</v>
      </c>
      <c r="O33" s="616">
        <v>0.9226732007872614</v>
      </c>
      <c r="P33" s="616">
        <v>0.9289046251479718</v>
      </c>
      <c r="Q33" s="616">
        <v>0.8802554006552317</v>
      </c>
      <c r="R33" s="433">
        <v>7194.920558</v>
      </c>
      <c r="S33" s="615">
        <f aca="true" t="shared" si="23" ref="S33:U38">O33/N33-1</f>
        <v>-0.005593960712752533</v>
      </c>
      <c r="T33" s="615">
        <f t="shared" si="23"/>
        <v>0.006753663545655542</v>
      </c>
      <c r="U33" s="615">
        <f t="shared" si="23"/>
        <v>-0.05237267979475335</v>
      </c>
      <c r="V33" s="616"/>
      <c r="W33" s="615">
        <f aca="true" t="shared" si="24" ref="W33:W38">Q33/N33-1</f>
        <v>-0.05130951480989088</v>
      </c>
      <c r="X33" s="620">
        <f aca="true" t="shared" si="25" ref="X33:X38">((Q33/N33)^(1/3))-1</f>
        <v>-0.017404324807601235</v>
      </c>
    </row>
    <row r="34" spans="1:24" ht="12.75">
      <c r="A34" s="341" t="s">
        <v>140</v>
      </c>
      <c r="B34" s="611">
        <v>0.9329114305633158</v>
      </c>
      <c r="C34" s="603">
        <v>0.9072376258126421</v>
      </c>
      <c r="D34" s="603">
        <v>0.9194779083103324</v>
      </c>
      <c r="E34" s="603">
        <v>0.871229745743608</v>
      </c>
      <c r="F34" s="133">
        <v>6144.767481</v>
      </c>
      <c r="G34" s="603">
        <f t="shared" si="20"/>
        <v>-0.027520088091504302</v>
      </c>
      <c r="H34" s="603">
        <f t="shared" si="20"/>
        <v>0.013491815318755318</v>
      </c>
      <c r="I34" s="603">
        <f t="shared" si="20"/>
        <v>-0.05247343316316</v>
      </c>
      <c r="J34" s="603"/>
      <c r="K34" s="603">
        <f t="shared" si="21"/>
        <v>-0.06611740707524916</v>
      </c>
      <c r="L34" s="605">
        <f t="shared" si="22"/>
        <v>-0.022543527364394023</v>
      </c>
      <c r="N34" s="609">
        <v>0.924087399254666</v>
      </c>
      <c r="O34" s="623">
        <v>0.9106268088814616</v>
      </c>
      <c r="P34" s="623">
        <v>0.9266920539821365</v>
      </c>
      <c r="Q34" s="623">
        <v>0.8697435049594295</v>
      </c>
      <c r="R34" s="133">
        <v>5164.999272</v>
      </c>
      <c r="S34" s="603">
        <f t="shared" si="23"/>
        <v>-0.014566360697117142</v>
      </c>
      <c r="T34" s="603">
        <f t="shared" si="23"/>
        <v>0.017641963693566298</v>
      </c>
      <c r="U34" s="603">
        <f t="shared" si="23"/>
        <v>-0.06145358512354826</v>
      </c>
      <c r="V34" s="603"/>
      <c r="W34" s="603">
        <f t="shared" si="24"/>
        <v>-0.05880817587066789</v>
      </c>
      <c r="X34" s="605">
        <f t="shared" si="25"/>
        <v>-0.02000006104077423</v>
      </c>
    </row>
    <row r="35" spans="1:24" ht="13.5" thickBot="1">
      <c r="A35" s="432" t="s">
        <v>137</v>
      </c>
      <c r="B35" s="614">
        <v>0.9507750892376211</v>
      </c>
      <c r="C35" s="615">
        <v>0.9648579542626667</v>
      </c>
      <c r="D35" s="615">
        <v>0.9059061858734981</v>
      </c>
      <c r="E35" s="615">
        <v>0.9066230819905522</v>
      </c>
      <c r="F35" s="433">
        <v>2474.216736</v>
      </c>
      <c r="G35" s="615">
        <f t="shared" si="20"/>
        <v>0.014811983595760747</v>
      </c>
      <c r="H35" s="615">
        <f t="shared" si="20"/>
        <v>-0.0610989090453411</v>
      </c>
      <c r="I35" s="615">
        <f t="shared" si="20"/>
        <v>0.000791358010612031</v>
      </c>
      <c r="J35" s="615"/>
      <c r="K35" s="615">
        <f t="shared" si="21"/>
        <v>-0.04643790918257251</v>
      </c>
      <c r="L35" s="620">
        <f t="shared" si="22"/>
        <v>-0.015725291649808737</v>
      </c>
      <c r="M35" s="431"/>
      <c r="N35" s="626">
        <v>0.9386199394586444</v>
      </c>
      <c r="O35" s="627">
        <v>0.956532870122189</v>
      </c>
      <c r="P35" s="627">
        <v>0.9349802514022152</v>
      </c>
      <c r="Q35" s="627">
        <v>0.908184371971999</v>
      </c>
      <c r="R35" s="433">
        <v>2029.921286</v>
      </c>
      <c r="S35" s="615">
        <f t="shared" si="23"/>
        <v>0.019084327863177597</v>
      </c>
      <c r="T35" s="615">
        <f t="shared" si="23"/>
        <v>-0.0225320210033354</v>
      </c>
      <c r="U35" s="615">
        <f t="shared" si="23"/>
        <v>-0.0286592999050298</v>
      </c>
      <c r="V35" s="615"/>
      <c r="W35" s="615">
        <f t="shared" si="24"/>
        <v>-0.032425869307868505</v>
      </c>
      <c r="X35" s="620">
        <f t="shared" si="25"/>
        <v>-0.010927600593483078</v>
      </c>
    </row>
    <row r="36" spans="1:24" ht="12.75">
      <c r="A36" s="341" t="s">
        <v>138</v>
      </c>
      <c r="B36" s="611">
        <v>0.9246053145144786</v>
      </c>
      <c r="C36" s="603">
        <v>0.914261595940194</v>
      </c>
      <c r="D36" s="603">
        <v>0.9054800479256759</v>
      </c>
      <c r="E36" s="603">
        <v>0.8730707195099858</v>
      </c>
      <c r="F36" s="133">
        <v>7193.57701</v>
      </c>
      <c r="G36" s="603">
        <f t="shared" si="20"/>
        <v>-0.01118717187962115</v>
      </c>
      <c r="H36" s="603">
        <f t="shared" si="20"/>
        <v>-0.009605071517290842</v>
      </c>
      <c r="I36" s="603">
        <f t="shared" si="20"/>
        <v>-0.0357924268899521</v>
      </c>
      <c r="J36" s="603"/>
      <c r="K36" s="603">
        <f t="shared" si="21"/>
        <v>-0.055736857873842305</v>
      </c>
      <c r="L36" s="605">
        <f t="shared" si="22"/>
        <v>-0.01893523262734298</v>
      </c>
      <c r="N36" s="609">
        <v>0.9106621295773106</v>
      </c>
      <c r="O36" s="603">
        <v>0.9129052022990133</v>
      </c>
      <c r="P36" s="603">
        <v>0.9200173806066172</v>
      </c>
      <c r="Q36" s="603">
        <v>0.8714933218331189</v>
      </c>
      <c r="R36" s="133">
        <v>6125.541986</v>
      </c>
      <c r="S36" s="603">
        <f t="shared" si="23"/>
        <v>0.002463122873840984</v>
      </c>
      <c r="T36" s="603">
        <f t="shared" si="23"/>
        <v>0.007790708487248166</v>
      </c>
      <c r="U36" s="603">
        <f t="shared" si="23"/>
        <v>-0.0527425457348466</v>
      </c>
      <c r="V36" s="603"/>
      <c r="W36" s="603">
        <f t="shared" si="24"/>
        <v>-0.043011350172618035</v>
      </c>
      <c r="X36" s="605">
        <f t="shared" si="25"/>
        <v>-0.014547726803393446</v>
      </c>
    </row>
    <row r="37" spans="1:24" ht="12.75">
      <c r="A37" s="341" t="s">
        <v>139</v>
      </c>
      <c r="B37" s="611">
        <v>0.9945199161052606</v>
      </c>
      <c r="C37" s="603">
        <v>0.9711627837379212</v>
      </c>
      <c r="D37" s="603">
        <v>0.9431284720877867</v>
      </c>
      <c r="E37" s="603">
        <v>0.9174275040936272</v>
      </c>
      <c r="F37" s="133">
        <v>1212.608035</v>
      </c>
      <c r="G37" s="603">
        <f t="shared" si="20"/>
        <v>-0.02348583672291915</v>
      </c>
      <c r="H37" s="603">
        <f t="shared" si="20"/>
        <v>-0.028866748314049784</v>
      </c>
      <c r="I37" s="603">
        <f t="shared" si="20"/>
        <v>-0.02725076037336227</v>
      </c>
      <c r="J37" s="603"/>
      <c r="K37" s="603">
        <f t="shared" si="21"/>
        <v>-0.0775172128412901</v>
      </c>
      <c r="L37" s="605">
        <f t="shared" si="22"/>
        <v>-0.02653705707734988</v>
      </c>
      <c r="M37" s="190"/>
      <c r="N37" s="609">
        <v>1.0031826295912438</v>
      </c>
      <c r="O37" s="603">
        <v>0.9770408395627231</v>
      </c>
      <c r="P37" s="603">
        <v>0.9622812416087976</v>
      </c>
      <c r="Q37" s="603">
        <v>0.914752483664862</v>
      </c>
      <c r="R37" s="133">
        <v>934.681305</v>
      </c>
      <c r="S37" s="603">
        <f t="shared" si="23"/>
        <v>-0.02605885434756028</v>
      </c>
      <c r="T37" s="603">
        <f t="shared" si="23"/>
        <v>-0.015106428878173817</v>
      </c>
      <c r="U37" s="603">
        <f t="shared" si="23"/>
        <v>-0.049391753563099994</v>
      </c>
      <c r="V37" s="603"/>
      <c r="W37" s="603">
        <f t="shared" si="24"/>
        <v>-0.08814959840603853</v>
      </c>
      <c r="X37" s="605">
        <f t="shared" si="25"/>
        <v>-0.030291510138418687</v>
      </c>
    </row>
    <row r="38" spans="1:24" ht="26.25" thickBot="1">
      <c r="A38" s="429" t="s">
        <v>288</v>
      </c>
      <c r="B38" s="617">
        <v>0.9619742921187119</v>
      </c>
      <c r="C38" s="618">
        <v>0.918687686554339</v>
      </c>
      <c r="D38" s="619">
        <v>1.0904558706200858</v>
      </c>
      <c r="E38" s="619">
        <v>0.9634043316622254</v>
      </c>
      <c r="F38" s="430">
        <v>212.799172</v>
      </c>
      <c r="G38" s="618">
        <f t="shared" si="20"/>
        <v>-0.04499767397009724</v>
      </c>
      <c r="H38" s="618">
        <f t="shared" si="20"/>
        <v>0.18697124885823424</v>
      </c>
      <c r="I38" s="618">
        <f t="shared" si="20"/>
        <v>-0.11651231597809886</v>
      </c>
      <c r="J38" s="619"/>
      <c r="K38" s="618">
        <f t="shared" si="21"/>
        <v>0.001486567318097265</v>
      </c>
      <c r="L38" s="621">
        <f t="shared" si="22"/>
        <v>0.0004952770994635092</v>
      </c>
      <c r="M38" s="190"/>
      <c r="N38" s="628">
        <v>0.9609874323838482</v>
      </c>
      <c r="O38" s="619">
        <v>0.89762510612527</v>
      </c>
      <c r="P38" s="619">
        <v>1.0878398892487995</v>
      </c>
      <c r="Q38" s="619">
        <v>1.0942134803884203</v>
      </c>
      <c r="R38" s="430">
        <v>134.697267</v>
      </c>
      <c r="S38" s="618">
        <f t="shared" si="23"/>
        <v>-0.0659346044738588</v>
      </c>
      <c r="T38" s="618">
        <f t="shared" si="23"/>
        <v>0.2119089381809065</v>
      </c>
      <c r="U38" s="618">
        <f t="shared" si="23"/>
        <v>0.005858942297126024</v>
      </c>
      <c r="V38" s="619"/>
      <c r="W38" s="618">
        <f t="shared" si="24"/>
        <v>0.13863453726349828</v>
      </c>
      <c r="X38" s="621">
        <f t="shared" si="25"/>
        <v>0.044226677627887456</v>
      </c>
    </row>
    <row r="39" spans="14:17" ht="6.75" customHeight="1" thickTop="1">
      <c r="N39" s="629"/>
      <c r="O39" s="629"/>
      <c r="P39" s="629"/>
      <c r="Q39" s="629"/>
    </row>
    <row r="40" spans="1:21" ht="22.5" customHeight="1">
      <c r="A40" s="953" t="s">
        <v>167</v>
      </c>
      <c r="B40" s="953"/>
      <c r="C40" s="953"/>
      <c r="D40" s="953"/>
      <c r="E40" s="953"/>
      <c r="M40" s="190"/>
      <c r="N40" s="209"/>
      <c r="O40" s="209"/>
      <c r="P40" s="209"/>
      <c r="Q40" s="209"/>
      <c r="R40" s="209"/>
      <c r="S40" s="190"/>
      <c r="T40" s="190"/>
      <c r="U40" s="190"/>
    </row>
    <row r="41" spans="13:21" ht="12.75">
      <c r="M41" s="190"/>
      <c r="N41" s="190"/>
      <c r="O41" s="190"/>
      <c r="P41" s="190"/>
      <c r="Q41" s="190"/>
      <c r="R41" s="190"/>
      <c r="S41" s="190"/>
      <c r="T41" s="210"/>
      <c r="U41" s="190"/>
    </row>
    <row r="42" spans="2:21" ht="12.75">
      <c r="B42" s="152" t="s">
        <v>378</v>
      </c>
      <c r="M42" s="190"/>
      <c r="N42" s="209"/>
      <c r="O42" s="209"/>
      <c r="P42" s="209"/>
      <c r="Q42" s="209"/>
      <c r="R42" s="209"/>
      <c r="S42" s="190"/>
      <c r="T42" s="210"/>
      <c r="U42" s="190"/>
    </row>
    <row r="43" spans="2:21" ht="12.75">
      <c r="B43" s="152" t="s">
        <v>379</v>
      </c>
      <c r="M43" s="190"/>
      <c r="N43" s="190"/>
      <c r="O43" s="190"/>
      <c r="P43" s="190"/>
      <c r="Q43" s="190"/>
      <c r="R43" s="190"/>
      <c r="S43" s="190"/>
      <c r="T43" s="210"/>
      <c r="U43" s="190"/>
    </row>
    <row r="44" spans="13:21" ht="12.75">
      <c r="M44" s="190"/>
      <c r="N44" s="209"/>
      <c r="O44" s="209"/>
      <c r="P44" s="209"/>
      <c r="Q44" s="209"/>
      <c r="R44" s="209"/>
      <c r="S44" s="190"/>
      <c r="T44" s="210"/>
      <c r="U44" s="190"/>
    </row>
    <row r="45" spans="13:21" ht="12.75">
      <c r="M45" s="190"/>
      <c r="N45" s="190"/>
      <c r="O45" s="190"/>
      <c r="P45" s="190"/>
      <c r="Q45" s="190"/>
      <c r="R45" s="190"/>
      <c r="S45" s="190"/>
      <c r="T45" s="210"/>
      <c r="U45" s="190"/>
    </row>
    <row r="46" spans="13:21" ht="12.75">
      <c r="M46" s="190"/>
      <c r="N46" s="190"/>
      <c r="O46" s="190"/>
      <c r="P46" s="190"/>
      <c r="Q46" s="190"/>
      <c r="R46" s="190"/>
      <c r="S46" s="190"/>
      <c r="T46" s="210"/>
      <c r="U46" s="190"/>
    </row>
    <row r="47" spans="13:21" ht="12.75">
      <c r="M47" s="190"/>
      <c r="N47" s="190"/>
      <c r="O47" s="190"/>
      <c r="P47" s="190"/>
      <c r="Q47" s="190"/>
      <c r="R47" s="190"/>
      <c r="S47" s="190"/>
      <c r="T47" s="210"/>
      <c r="U47" s="190"/>
    </row>
    <row r="48" spans="13:21" ht="12.75">
      <c r="M48" s="190"/>
      <c r="N48" s="190"/>
      <c r="O48" s="190"/>
      <c r="P48" s="190"/>
      <c r="Q48" s="190"/>
      <c r="R48" s="190"/>
      <c r="S48" s="190"/>
      <c r="T48" s="190"/>
      <c r="U48" s="190"/>
    </row>
    <row r="49" spans="13:21" ht="12.75">
      <c r="M49" s="190"/>
      <c r="N49" s="190"/>
      <c r="O49" s="190"/>
      <c r="P49" s="190"/>
      <c r="Q49" s="190"/>
      <c r="R49" s="190"/>
      <c r="S49" s="190"/>
      <c r="T49" s="190"/>
      <c r="U49" s="190"/>
    </row>
  </sheetData>
  <sheetProtection/>
  <mergeCells count="25">
    <mergeCell ref="A40:E40"/>
    <mergeCell ref="B20:E20"/>
    <mergeCell ref="N20:Q20"/>
    <mergeCell ref="B30:L30"/>
    <mergeCell ref="N30:X30"/>
    <mergeCell ref="G20:I20"/>
    <mergeCell ref="G31:I31"/>
    <mergeCell ref="S31:U31"/>
    <mergeCell ref="S20:U20"/>
    <mergeCell ref="S9:U9"/>
    <mergeCell ref="B31:E31"/>
    <mergeCell ref="N31:Q31"/>
    <mergeCell ref="B9:E9"/>
    <mergeCell ref="N9:Q9"/>
    <mergeCell ref="B19:L19"/>
    <mergeCell ref="N19:X19"/>
    <mergeCell ref="G9:I9"/>
    <mergeCell ref="B8:L8"/>
    <mergeCell ref="B6:X6"/>
    <mergeCell ref="B1:X1"/>
    <mergeCell ref="B2:X2"/>
    <mergeCell ref="B5:X5"/>
    <mergeCell ref="B3:X3"/>
    <mergeCell ref="B4:X4"/>
    <mergeCell ref="N8:X8"/>
  </mergeCells>
  <printOptions horizontalCentered="1"/>
  <pageMargins left="0.7" right="0.7" top="0.75" bottom="0.75" header="0.3" footer="0.3"/>
  <pageSetup fitToHeight="0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V35"/>
  <sheetViews>
    <sheetView zoomScaleSheetLayoutView="85" zoomScalePageLayoutView="80" workbookViewId="0" topLeftCell="A1">
      <selection activeCell="A1" sqref="A1"/>
    </sheetView>
  </sheetViews>
  <sheetFormatPr defaultColWidth="9.140625" defaultRowHeight="12.75"/>
  <cols>
    <col min="1" max="1" width="9.00390625" style="193" customWidth="1"/>
    <col min="2" max="2" width="8.140625" style="189" bestFit="1" customWidth="1"/>
    <col min="3" max="3" width="7.8515625" style="189" bestFit="1" customWidth="1"/>
    <col min="4" max="4" width="8.140625" style="189" bestFit="1" customWidth="1"/>
    <col min="5" max="5" width="7.8515625" style="189" bestFit="1" customWidth="1"/>
    <col min="6" max="6" width="9.28125" style="190" customWidth="1"/>
    <col min="7" max="7" width="7.8515625" style="190" bestFit="1" customWidth="1"/>
    <col min="8" max="8" width="8.140625" style="190" bestFit="1" customWidth="1"/>
    <col min="9" max="9" width="7.8515625" style="189" bestFit="1" customWidth="1"/>
    <col min="10" max="10" width="1.7109375" style="189" customWidth="1"/>
    <col min="11" max="12" width="9.28125" style="189" customWidth="1"/>
    <col min="13" max="13" width="2.140625" style="189" customWidth="1"/>
    <col min="14" max="14" width="8.140625" style="189" bestFit="1" customWidth="1"/>
    <col min="15" max="15" width="7.8515625" style="189" bestFit="1" customWidth="1"/>
    <col min="16" max="16" width="8.140625" style="189" bestFit="1" customWidth="1"/>
    <col min="17" max="17" width="7.8515625" style="189" bestFit="1" customWidth="1"/>
    <col min="18" max="18" width="9.28125" style="189" customWidth="1"/>
    <col min="19" max="21" width="7.8515625" style="189" bestFit="1" customWidth="1"/>
    <col min="22" max="22" width="1.7109375" style="189" customWidth="1"/>
    <col min="23" max="24" width="9.28125" style="189" customWidth="1"/>
    <col min="25" max="16384" width="9.140625" style="189" customWidth="1"/>
  </cols>
  <sheetData>
    <row r="1" spans="2:24" ht="15.75">
      <c r="B1" s="948" t="s">
        <v>335</v>
      </c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</row>
    <row r="2" spans="2:256" s="386" customFormat="1" ht="15.75">
      <c r="B2" s="949" t="s">
        <v>328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56"/>
      <c r="Z2" s="956"/>
      <c r="AA2" s="956"/>
      <c r="AB2" s="956"/>
      <c r="AC2" s="956"/>
      <c r="AD2" s="956"/>
      <c r="AE2" s="956"/>
      <c r="AF2" s="956"/>
      <c r="AG2" s="956"/>
      <c r="AH2" s="956"/>
      <c r="AI2" s="956"/>
      <c r="AJ2" s="956"/>
      <c r="AK2" s="956"/>
      <c r="AL2" s="956"/>
      <c r="AM2" s="956"/>
      <c r="AN2" s="956"/>
      <c r="AO2" s="956"/>
      <c r="AP2" s="956"/>
      <c r="AQ2" s="956"/>
      <c r="AR2" s="956"/>
      <c r="AS2" s="956"/>
      <c r="AT2" s="956"/>
      <c r="AU2" s="956"/>
      <c r="AV2" s="956"/>
      <c r="AW2" s="956"/>
      <c r="AX2" s="956"/>
      <c r="AY2" s="956"/>
      <c r="AZ2" s="956"/>
      <c r="BA2" s="956"/>
      <c r="BB2" s="956"/>
      <c r="BC2" s="956"/>
      <c r="BD2" s="956"/>
      <c r="BE2" s="956"/>
      <c r="BF2" s="956"/>
      <c r="BG2" s="956"/>
      <c r="BH2" s="956"/>
      <c r="BI2" s="956"/>
      <c r="BJ2" s="956"/>
      <c r="BK2" s="956"/>
      <c r="BL2" s="956"/>
      <c r="BM2" s="956"/>
      <c r="BN2" s="956"/>
      <c r="BO2" s="956"/>
      <c r="BP2" s="956"/>
      <c r="BQ2" s="956"/>
      <c r="BR2" s="956"/>
      <c r="BS2" s="956"/>
      <c r="BT2" s="956"/>
      <c r="BU2" s="956"/>
      <c r="BV2" s="956"/>
      <c r="BW2" s="956"/>
      <c r="BX2" s="956"/>
      <c r="BY2" s="956"/>
      <c r="BZ2" s="956"/>
      <c r="CA2" s="956"/>
      <c r="CB2" s="956"/>
      <c r="CC2" s="956"/>
      <c r="CD2" s="956"/>
      <c r="CE2" s="956"/>
      <c r="CF2" s="956"/>
      <c r="CG2" s="956"/>
      <c r="CH2" s="956"/>
      <c r="CI2" s="956"/>
      <c r="CJ2" s="956"/>
      <c r="CK2" s="956"/>
      <c r="CL2" s="956"/>
      <c r="CM2" s="956"/>
      <c r="CN2" s="956"/>
      <c r="CO2" s="956"/>
      <c r="CP2" s="956"/>
      <c r="CQ2" s="956"/>
      <c r="CR2" s="956"/>
      <c r="CS2" s="956"/>
      <c r="CT2" s="956"/>
      <c r="CU2" s="956"/>
      <c r="CV2" s="956"/>
      <c r="CW2" s="956"/>
      <c r="CX2" s="956"/>
      <c r="CY2" s="956"/>
      <c r="CZ2" s="956"/>
      <c r="DA2" s="956"/>
      <c r="DB2" s="956"/>
      <c r="DC2" s="956"/>
      <c r="DD2" s="956"/>
      <c r="DE2" s="956"/>
      <c r="DF2" s="956"/>
      <c r="DG2" s="956"/>
      <c r="DH2" s="956"/>
      <c r="DI2" s="956"/>
      <c r="DJ2" s="956"/>
      <c r="DK2" s="956"/>
      <c r="DL2" s="956"/>
      <c r="DM2" s="956"/>
      <c r="DN2" s="956"/>
      <c r="DO2" s="956"/>
      <c r="DP2" s="956"/>
      <c r="DQ2" s="956"/>
      <c r="DR2" s="956"/>
      <c r="DS2" s="956"/>
      <c r="DT2" s="956"/>
      <c r="DU2" s="956"/>
      <c r="DV2" s="956"/>
      <c r="DW2" s="956"/>
      <c r="DX2" s="956"/>
      <c r="DY2" s="956"/>
      <c r="DZ2" s="956"/>
      <c r="EA2" s="956"/>
      <c r="EB2" s="956"/>
      <c r="EC2" s="956"/>
      <c r="ED2" s="956"/>
      <c r="EE2" s="956"/>
      <c r="EF2" s="956"/>
      <c r="EG2" s="956"/>
      <c r="EH2" s="956"/>
      <c r="EI2" s="956"/>
      <c r="EJ2" s="956"/>
      <c r="EK2" s="956"/>
      <c r="EL2" s="956"/>
      <c r="EM2" s="956"/>
      <c r="EN2" s="956"/>
      <c r="EO2" s="956"/>
      <c r="EP2" s="956"/>
      <c r="EQ2" s="956"/>
      <c r="ER2" s="956"/>
      <c r="ES2" s="956"/>
      <c r="ET2" s="956"/>
      <c r="EU2" s="956"/>
      <c r="EV2" s="956"/>
      <c r="EW2" s="956"/>
      <c r="EX2" s="956"/>
      <c r="EY2" s="956"/>
      <c r="EZ2" s="956"/>
      <c r="FA2" s="956"/>
      <c r="FB2" s="956"/>
      <c r="FC2" s="956"/>
      <c r="FD2" s="956"/>
      <c r="FE2" s="956"/>
      <c r="FF2" s="956"/>
      <c r="FG2" s="956"/>
      <c r="FH2" s="956"/>
      <c r="FI2" s="956"/>
      <c r="FJ2" s="956"/>
      <c r="FK2" s="956"/>
      <c r="FL2" s="956"/>
      <c r="FM2" s="956"/>
      <c r="FN2" s="956"/>
      <c r="FO2" s="956"/>
      <c r="FP2" s="956"/>
      <c r="FQ2" s="956"/>
      <c r="FR2" s="956"/>
      <c r="FS2" s="956"/>
      <c r="FT2" s="956"/>
      <c r="FU2" s="956"/>
      <c r="FV2" s="956"/>
      <c r="FW2" s="956"/>
      <c r="FX2" s="956"/>
      <c r="FY2" s="956"/>
      <c r="FZ2" s="956"/>
      <c r="GA2" s="956"/>
      <c r="GB2" s="956"/>
      <c r="GC2" s="956"/>
      <c r="GD2" s="956"/>
      <c r="GE2" s="956"/>
      <c r="GF2" s="956"/>
      <c r="GG2" s="956"/>
      <c r="GH2" s="956"/>
      <c r="GI2" s="956"/>
      <c r="GJ2" s="956"/>
      <c r="GK2" s="956"/>
      <c r="GL2" s="956"/>
      <c r="GM2" s="956"/>
      <c r="GN2" s="956"/>
      <c r="GO2" s="956"/>
      <c r="GP2" s="956"/>
      <c r="GQ2" s="956"/>
      <c r="GR2" s="956"/>
      <c r="GS2" s="956"/>
      <c r="GT2" s="956"/>
      <c r="GU2" s="956"/>
      <c r="GV2" s="956"/>
      <c r="GW2" s="956"/>
      <c r="GX2" s="956"/>
      <c r="GY2" s="956"/>
      <c r="GZ2" s="956"/>
      <c r="HA2" s="956"/>
      <c r="HB2" s="956"/>
      <c r="HC2" s="956"/>
      <c r="HD2" s="956"/>
      <c r="HE2" s="956"/>
      <c r="HF2" s="956"/>
      <c r="HG2" s="956"/>
      <c r="HH2" s="956"/>
      <c r="HI2" s="956"/>
      <c r="HJ2" s="956"/>
      <c r="HK2" s="956"/>
      <c r="HL2" s="956"/>
      <c r="HM2" s="956"/>
      <c r="HN2" s="956"/>
      <c r="HO2" s="956"/>
      <c r="HP2" s="956"/>
      <c r="HQ2" s="956"/>
      <c r="HR2" s="956"/>
      <c r="HS2" s="956"/>
      <c r="HT2" s="956"/>
      <c r="HU2" s="956"/>
      <c r="HV2" s="956"/>
      <c r="HW2" s="956"/>
      <c r="HX2" s="956"/>
      <c r="HY2" s="956"/>
      <c r="HZ2" s="956"/>
      <c r="IA2" s="956"/>
      <c r="IB2" s="956"/>
      <c r="IC2" s="956"/>
      <c r="ID2" s="956"/>
      <c r="IE2" s="956"/>
      <c r="IF2" s="956"/>
      <c r="IG2" s="956"/>
      <c r="IH2" s="956"/>
      <c r="II2" s="956"/>
      <c r="IJ2" s="956"/>
      <c r="IK2" s="956"/>
      <c r="IL2" s="956"/>
      <c r="IM2" s="956"/>
      <c r="IN2" s="956"/>
      <c r="IO2" s="956"/>
      <c r="IP2" s="956"/>
      <c r="IQ2" s="956"/>
      <c r="IR2" s="956"/>
      <c r="IS2" s="956"/>
      <c r="IT2" s="956"/>
      <c r="IU2" s="956"/>
      <c r="IV2" s="956"/>
    </row>
    <row r="3" spans="2:256" s="336" customFormat="1" ht="15.75">
      <c r="B3" s="949" t="s">
        <v>243</v>
      </c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54"/>
      <c r="Z3" s="954"/>
      <c r="AA3" s="954"/>
      <c r="AB3" s="954"/>
      <c r="AC3" s="954"/>
      <c r="AD3" s="954"/>
      <c r="AE3" s="954"/>
      <c r="AF3" s="954"/>
      <c r="AG3" s="954"/>
      <c r="AH3" s="954"/>
      <c r="AI3" s="954"/>
      <c r="AJ3" s="954"/>
      <c r="AK3" s="954"/>
      <c r="AL3" s="954"/>
      <c r="AM3" s="954"/>
      <c r="AN3" s="954"/>
      <c r="AO3" s="954"/>
      <c r="AP3" s="954"/>
      <c r="AQ3" s="954"/>
      <c r="AR3" s="954"/>
      <c r="AS3" s="954"/>
      <c r="AT3" s="954"/>
      <c r="AU3" s="954"/>
      <c r="AV3" s="954"/>
      <c r="AW3" s="954"/>
      <c r="AX3" s="954"/>
      <c r="AY3" s="954"/>
      <c r="AZ3" s="954"/>
      <c r="BA3" s="954"/>
      <c r="BB3" s="954"/>
      <c r="BC3" s="954"/>
      <c r="BD3" s="954"/>
      <c r="BE3" s="954"/>
      <c r="BF3" s="954"/>
      <c r="BG3" s="954"/>
      <c r="BH3" s="954"/>
      <c r="BI3" s="954"/>
      <c r="BJ3" s="954"/>
      <c r="BK3" s="954"/>
      <c r="BL3" s="954"/>
      <c r="BM3" s="954"/>
      <c r="BN3" s="954"/>
      <c r="BO3" s="954"/>
      <c r="BP3" s="954"/>
      <c r="BQ3" s="954"/>
      <c r="BR3" s="954"/>
      <c r="BS3" s="954"/>
      <c r="BT3" s="954"/>
      <c r="BU3" s="954"/>
      <c r="BV3" s="954"/>
      <c r="BW3" s="954"/>
      <c r="BX3" s="954"/>
      <c r="BY3" s="954"/>
      <c r="BZ3" s="954"/>
      <c r="CA3" s="954"/>
      <c r="CB3" s="954"/>
      <c r="CC3" s="954"/>
      <c r="CD3" s="954"/>
      <c r="CE3" s="954"/>
      <c r="CF3" s="954"/>
      <c r="CG3" s="954"/>
      <c r="CH3" s="954"/>
      <c r="CI3" s="954"/>
      <c r="CJ3" s="954"/>
      <c r="CK3" s="954"/>
      <c r="CL3" s="954"/>
      <c r="CM3" s="954"/>
      <c r="CN3" s="954"/>
      <c r="CO3" s="954"/>
      <c r="CP3" s="954"/>
      <c r="CQ3" s="954"/>
      <c r="CR3" s="954"/>
      <c r="CS3" s="954"/>
      <c r="CT3" s="954"/>
      <c r="CU3" s="954"/>
      <c r="CV3" s="954"/>
      <c r="CW3" s="954"/>
      <c r="CX3" s="954"/>
      <c r="CY3" s="954"/>
      <c r="CZ3" s="954"/>
      <c r="DA3" s="954"/>
      <c r="DB3" s="954"/>
      <c r="DC3" s="954"/>
      <c r="DD3" s="954"/>
      <c r="DE3" s="954"/>
      <c r="DF3" s="954"/>
      <c r="DG3" s="954"/>
      <c r="DH3" s="954"/>
      <c r="DI3" s="954"/>
      <c r="DJ3" s="954"/>
      <c r="DK3" s="954"/>
      <c r="DL3" s="954"/>
      <c r="DM3" s="954"/>
      <c r="DN3" s="954"/>
      <c r="DO3" s="954"/>
      <c r="DP3" s="954"/>
      <c r="DQ3" s="954"/>
      <c r="DR3" s="954"/>
      <c r="DS3" s="954"/>
      <c r="DT3" s="954"/>
      <c r="DU3" s="954"/>
      <c r="DV3" s="954"/>
      <c r="DW3" s="954"/>
      <c r="DX3" s="954"/>
      <c r="DY3" s="954"/>
      <c r="DZ3" s="954"/>
      <c r="EA3" s="954"/>
      <c r="EB3" s="954"/>
      <c r="EC3" s="954"/>
      <c r="ED3" s="954"/>
      <c r="EE3" s="954"/>
      <c r="EF3" s="954"/>
      <c r="EG3" s="954"/>
      <c r="EH3" s="954"/>
      <c r="EI3" s="954"/>
      <c r="EJ3" s="954"/>
      <c r="EK3" s="954"/>
      <c r="EL3" s="954"/>
      <c r="EM3" s="954"/>
      <c r="EN3" s="954"/>
      <c r="EO3" s="954"/>
      <c r="EP3" s="954"/>
      <c r="EQ3" s="954"/>
      <c r="ER3" s="954"/>
      <c r="ES3" s="954"/>
      <c r="ET3" s="954"/>
      <c r="EU3" s="954"/>
      <c r="EV3" s="954"/>
      <c r="EW3" s="954"/>
      <c r="EX3" s="954"/>
      <c r="EY3" s="954"/>
      <c r="EZ3" s="954"/>
      <c r="FA3" s="954"/>
      <c r="FB3" s="954"/>
      <c r="FC3" s="954"/>
      <c r="FD3" s="954"/>
      <c r="FE3" s="954"/>
      <c r="FF3" s="954"/>
      <c r="FG3" s="954"/>
      <c r="FH3" s="954"/>
      <c r="FI3" s="954"/>
      <c r="FJ3" s="954"/>
      <c r="FK3" s="954"/>
      <c r="FL3" s="954"/>
      <c r="FM3" s="954"/>
      <c r="FN3" s="954"/>
      <c r="FO3" s="954"/>
      <c r="FP3" s="954"/>
      <c r="FQ3" s="954"/>
      <c r="FR3" s="954"/>
      <c r="FS3" s="954"/>
      <c r="FT3" s="954"/>
      <c r="FU3" s="954"/>
      <c r="FV3" s="954"/>
      <c r="FW3" s="954"/>
      <c r="FX3" s="954"/>
      <c r="FY3" s="954"/>
      <c r="FZ3" s="954"/>
      <c r="GA3" s="954"/>
      <c r="GB3" s="954"/>
      <c r="GC3" s="954"/>
      <c r="GD3" s="954"/>
      <c r="GE3" s="954"/>
      <c r="GF3" s="954"/>
      <c r="GG3" s="954"/>
      <c r="GH3" s="954"/>
      <c r="GI3" s="954"/>
      <c r="GJ3" s="954"/>
      <c r="GK3" s="954"/>
      <c r="GL3" s="954"/>
      <c r="GM3" s="954"/>
      <c r="GN3" s="954"/>
      <c r="GO3" s="954"/>
      <c r="GP3" s="954"/>
      <c r="GQ3" s="954"/>
      <c r="GR3" s="954"/>
      <c r="GS3" s="954"/>
      <c r="GT3" s="954"/>
      <c r="GU3" s="954"/>
      <c r="GV3" s="954"/>
      <c r="GW3" s="954"/>
      <c r="GX3" s="954"/>
      <c r="GY3" s="954"/>
      <c r="GZ3" s="954"/>
      <c r="HA3" s="954"/>
      <c r="HB3" s="954"/>
      <c r="HC3" s="954"/>
      <c r="HD3" s="954"/>
      <c r="HE3" s="954"/>
      <c r="HF3" s="954"/>
      <c r="HG3" s="954"/>
      <c r="HH3" s="954"/>
      <c r="HI3" s="954"/>
      <c r="HJ3" s="954"/>
      <c r="HK3" s="954"/>
      <c r="HL3" s="954"/>
      <c r="HM3" s="954"/>
      <c r="HN3" s="954"/>
      <c r="HO3" s="954"/>
      <c r="HP3" s="954"/>
      <c r="HQ3" s="954"/>
      <c r="HR3" s="954"/>
      <c r="HS3" s="954"/>
      <c r="HT3" s="954"/>
      <c r="HU3" s="954"/>
      <c r="HV3" s="954"/>
      <c r="HW3" s="954"/>
      <c r="HX3" s="954"/>
      <c r="HY3" s="954"/>
      <c r="HZ3" s="954"/>
      <c r="IA3" s="954"/>
      <c r="IB3" s="954"/>
      <c r="IC3" s="954"/>
      <c r="ID3" s="954"/>
      <c r="IE3" s="954"/>
      <c r="IF3" s="954"/>
      <c r="IG3" s="954"/>
      <c r="IH3" s="954"/>
      <c r="II3" s="954"/>
      <c r="IJ3" s="954"/>
      <c r="IK3" s="954"/>
      <c r="IL3" s="954"/>
      <c r="IM3" s="954"/>
      <c r="IN3" s="954"/>
      <c r="IO3" s="954"/>
      <c r="IP3" s="954"/>
      <c r="IQ3" s="954"/>
      <c r="IR3" s="954"/>
      <c r="IS3" s="954"/>
      <c r="IT3" s="954"/>
      <c r="IU3" s="954"/>
      <c r="IV3" s="954"/>
    </row>
    <row r="4" spans="2:256" s="336" customFormat="1" ht="15.75">
      <c r="B4" s="954" t="s">
        <v>343</v>
      </c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954"/>
      <c r="AE4" s="954"/>
      <c r="AF4" s="954"/>
      <c r="AG4" s="954"/>
      <c r="AH4" s="954"/>
      <c r="AI4" s="954"/>
      <c r="AJ4" s="954"/>
      <c r="AK4" s="954"/>
      <c r="AL4" s="954"/>
      <c r="AM4" s="954"/>
      <c r="AN4" s="954"/>
      <c r="AO4" s="954"/>
      <c r="AP4" s="954"/>
      <c r="AQ4" s="954"/>
      <c r="AR4" s="954"/>
      <c r="AS4" s="954"/>
      <c r="AT4" s="954"/>
      <c r="AU4" s="954"/>
      <c r="AV4" s="954"/>
      <c r="AW4" s="954"/>
      <c r="AX4" s="954"/>
      <c r="AY4" s="954"/>
      <c r="AZ4" s="954"/>
      <c r="BA4" s="954"/>
      <c r="BB4" s="954"/>
      <c r="BC4" s="954"/>
      <c r="BD4" s="954"/>
      <c r="BE4" s="954"/>
      <c r="BF4" s="954"/>
      <c r="BG4" s="954"/>
      <c r="BH4" s="954"/>
      <c r="BI4" s="954"/>
      <c r="BJ4" s="954"/>
      <c r="BK4" s="954"/>
      <c r="BL4" s="954"/>
      <c r="BM4" s="954"/>
      <c r="BN4" s="954"/>
      <c r="BO4" s="954"/>
      <c r="BP4" s="954"/>
      <c r="BQ4" s="954"/>
      <c r="BR4" s="954"/>
      <c r="BS4" s="954"/>
      <c r="BT4" s="954"/>
      <c r="BU4" s="954"/>
      <c r="BV4" s="954"/>
      <c r="BW4" s="954"/>
      <c r="BX4" s="954"/>
      <c r="BY4" s="954"/>
      <c r="BZ4" s="954"/>
      <c r="CA4" s="954"/>
      <c r="CB4" s="954"/>
      <c r="CC4" s="954"/>
      <c r="CD4" s="954"/>
      <c r="CE4" s="954"/>
      <c r="CF4" s="954"/>
      <c r="CG4" s="954"/>
      <c r="CH4" s="954"/>
      <c r="CI4" s="954"/>
      <c r="CJ4" s="954"/>
      <c r="CK4" s="954"/>
      <c r="CL4" s="954"/>
      <c r="CM4" s="954"/>
      <c r="CN4" s="954"/>
      <c r="CO4" s="954"/>
      <c r="CP4" s="954"/>
      <c r="CQ4" s="954"/>
      <c r="CR4" s="954"/>
      <c r="CS4" s="954"/>
      <c r="CT4" s="954"/>
      <c r="CU4" s="954"/>
      <c r="CV4" s="954"/>
      <c r="CW4" s="954"/>
      <c r="CX4" s="954"/>
      <c r="CY4" s="954"/>
      <c r="CZ4" s="954"/>
      <c r="DA4" s="954"/>
      <c r="DB4" s="954"/>
      <c r="DC4" s="954"/>
      <c r="DD4" s="954"/>
      <c r="DE4" s="954"/>
      <c r="DF4" s="954"/>
      <c r="DG4" s="954"/>
      <c r="DH4" s="954"/>
      <c r="DI4" s="954"/>
      <c r="DJ4" s="954"/>
      <c r="DK4" s="954"/>
      <c r="DL4" s="954"/>
      <c r="DM4" s="954"/>
      <c r="DN4" s="954"/>
      <c r="DO4" s="954"/>
      <c r="DP4" s="954"/>
      <c r="DQ4" s="954"/>
      <c r="DR4" s="954"/>
      <c r="DS4" s="954"/>
      <c r="DT4" s="954"/>
      <c r="DU4" s="954"/>
      <c r="DV4" s="954"/>
      <c r="DW4" s="954"/>
      <c r="DX4" s="954"/>
      <c r="DY4" s="954"/>
      <c r="DZ4" s="954"/>
      <c r="EA4" s="954"/>
      <c r="EB4" s="954"/>
      <c r="EC4" s="954"/>
      <c r="ED4" s="954"/>
      <c r="EE4" s="954"/>
      <c r="EF4" s="954"/>
      <c r="EG4" s="954"/>
      <c r="EH4" s="954"/>
      <c r="EI4" s="954"/>
      <c r="EJ4" s="954"/>
      <c r="EK4" s="954"/>
      <c r="EL4" s="954"/>
      <c r="EM4" s="954"/>
      <c r="EN4" s="954"/>
      <c r="EO4" s="954"/>
      <c r="EP4" s="954"/>
      <c r="EQ4" s="954"/>
      <c r="ER4" s="954"/>
      <c r="ES4" s="954"/>
      <c r="ET4" s="954"/>
      <c r="EU4" s="954"/>
      <c r="EV4" s="954"/>
      <c r="EW4" s="954"/>
      <c r="EX4" s="954"/>
      <c r="EY4" s="954"/>
      <c r="EZ4" s="954"/>
      <c r="FA4" s="954"/>
      <c r="FB4" s="954"/>
      <c r="FC4" s="954"/>
      <c r="FD4" s="954"/>
      <c r="FE4" s="954"/>
      <c r="FF4" s="954"/>
      <c r="FG4" s="954"/>
      <c r="FH4" s="954"/>
      <c r="FI4" s="954"/>
      <c r="FJ4" s="954"/>
      <c r="FK4" s="954"/>
      <c r="FL4" s="954"/>
      <c r="FM4" s="954"/>
      <c r="FN4" s="954"/>
      <c r="FO4" s="954"/>
      <c r="FP4" s="954"/>
      <c r="FQ4" s="954"/>
      <c r="FR4" s="954"/>
      <c r="FS4" s="954"/>
      <c r="FT4" s="954"/>
      <c r="FU4" s="954"/>
      <c r="FV4" s="954"/>
      <c r="FW4" s="954"/>
      <c r="FX4" s="954"/>
      <c r="FY4" s="954"/>
      <c r="FZ4" s="954"/>
      <c r="GA4" s="954"/>
      <c r="GB4" s="954"/>
      <c r="GC4" s="954"/>
      <c r="GD4" s="954"/>
      <c r="GE4" s="954"/>
      <c r="GF4" s="954"/>
      <c r="GG4" s="954"/>
      <c r="GH4" s="954"/>
      <c r="GI4" s="954"/>
      <c r="GJ4" s="954"/>
      <c r="GK4" s="954"/>
      <c r="GL4" s="954"/>
      <c r="GM4" s="954"/>
      <c r="GN4" s="954"/>
      <c r="GO4" s="954"/>
      <c r="GP4" s="954"/>
      <c r="GQ4" s="954"/>
      <c r="GR4" s="954"/>
      <c r="GS4" s="954"/>
      <c r="GT4" s="954"/>
      <c r="GU4" s="954"/>
      <c r="GV4" s="954"/>
      <c r="GW4" s="954"/>
      <c r="GX4" s="954"/>
      <c r="GY4" s="954"/>
      <c r="GZ4" s="954"/>
      <c r="HA4" s="954"/>
      <c r="HB4" s="954"/>
      <c r="HC4" s="954"/>
      <c r="HD4" s="954"/>
      <c r="HE4" s="954"/>
      <c r="HF4" s="954"/>
      <c r="HG4" s="954"/>
      <c r="HH4" s="954"/>
      <c r="HI4" s="954"/>
      <c r="HJ4" s="954"/>
      <c r="HK4" s="954"/>
      <c r="HL4" s="954"/>
      <c r="HM4" s="954"/>
      <c r="HN4" s="954"/>
      <c r="HO4" s="954"/>
      <c r="HP4" s="954"/>
      <c r="HQ4" s="954"/>
      <c r="HR4" s="954"/>
      <c r="HS4" s="954"/>
      <c r="HT4" s="954"/>
      <c r="HU4" s="954"/>
      <c r="HV4" s="954"/>
      <c r="HW4" s="954"/>
      <c r="HX4" s="954"/>
      <c r="HY4" s="954"/>
      <c r="HZ4" s="954"/>
      <c r="IA4" s="954"/>
      <c r="IB4" s="954"/>
      <c r="IC4" s="954"/>
      <c r="ID4" s="954"/>
      <c r="IE4" s="954"/>
      <c r="IF4" s="954"/>
      <c r="IG4" s="954"/>
      <c r="IH4" s="954"/>
      <c r="II4" s="954"/>
      <c r="IJ4" s="954"/>
      <c r="IK4" s="954"/>
      <c r="IL4" s="954"/>
      <c r="IM4" s="954"/>
      <c r="IN4" s="954"/>
      <c r="IO4" s="954"/>
      <c r="IP4" s="954"/>
      <c r="IQ4" s="954"/>
      <c r="IR4" s="954"/>
      <c r="IS4" s="954"/>
      <c r="IT4" s="954"/>
      <c r="IU4" s="954"/>
      <c r="IV4" s="954"/>
    </row>
    <row r="5" spans="2:256" s="336" customFormat="1" ht="15.75">
      <c r="B5" s="954" t="s">
        <v>246</v>
      </c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  <c r="AI5" s="954"/>
      <c r="AJ5" s="954"/>
      <c r="AK5" s="954"/>
      <c r="AL5" s="954"/>
      <c r="AM5" s="954"/>
      <c r="AN5" s="954"/>
      <c r="AO5" s="954"/>
      <c r="AP5" s="954"/>
      <c r="AQ5" s="954"/>
      <c r="AR5" s="954"/>
      <c r="AS5" s="954"/>
      <c r="AT5" s="954"/>
      <c r="AU5" s="954"/>
      <c r="AV5" s="954"/>
      <c r="AW5" s="954"/>
      <c r="AX5" s="954"/>
      <c r="AY5" s="954"/>
      <c r="AZ5" s="954"/>
      <c r="BA5" s="954"/>
      <c r="BB5" s="954"/>
      <c r="BC5" s="954"/>
      <c r="BD5" s="954"/>
      <c r="BE5" s="954"/>
      <c r="BF5" s="954"/>
      <c r="BG5" s="954"/>
      <c r="BH5" s="954"/>
      <c r="BI5" s="954"/>
      <c r="BJ5" s="954"/>
      <c r="BK5" s="954"/>
      <c r="BL5" s="954"/>
      <c r="BM5" s="954"/>
      <c r="BN5" s="954"/>
      <c r="BO5" s="954"/>
      <c r="BP5" s="954"/>
      <c r="BQ5" s="954"/>
      <c r="BR5" s="954"/>
      <c r="BS5" s="954"/>
      <c r="BT5" s="954"/>
      <c r="BU5" s="954"/>
      <c r="BV5" s="954"/>
      <c r="BW5" s="954"/>
      <c r="BX5" s="954"/>
      <c r="BY5" s="954"/>
      <c r="BZ5" s="954"/>
      <c r="CA5" s="954"/>
      <c r="CB5" s="954"/>
      <c r="CC5" s="954"/>
      <c r="CD5" s="954"/>
      <c r="CE5" s="954"/>
      <c r="CF5" s="954"/>
      <c r="CG5" s="954"/>
      <c r="CH5" s="954"/>
      <c r="CI5" s="954"/>
      <c r="CJ5" s="954"/>
      <c r="CK5" s="954"/>
      <c r="CL5" s="954"/>
      <c r="CM5" s="954"/>
      <c r="CN5" s="954"/>
      <c r="CO5" s="954"/>
      <c r="CP5" s="954"/>
      <c r="CQ5" s="954"/>
      <c r="CR5" s="954"/>
      <c r="CS5" s="954"/>
      <c r="CT5" s="954"/>
      <c r="CU5" s="954"/>
      <c r="CV5" s="954"/>
      <c r="CW5" s="954"/>
      <c r="CX5" s="954"/>
      <c r="CY5" s="954"/>
      <c r="CZ5" s="954"/>
      <c r="DA5" s="954"/>
      <c r="DB5" s="954"/>
      <c r="DC5" s="954"/>
      <c r="DD5" s="954"/>
      <c r="DE5" s="954"/>
      <c r="DF5" s="954"/>
      <c r="DG5" s="954"/>
      <c r="DH5" s="954"/>
      <c r="DI5" s="954"/>
      <c r="DJ5" s="954"/>
      <c r="DK5" s="954"/>
      <c r="DL5" s="954"/>
      <c r="DM5" s="954"/>
      <c r="DN5" s="954"/>
      <c r="DO5" s="954"/>
      <c r="DP5" s="954"/>
      <c r="DQ5" s="954"/>
      <c r="DR5" s="954"/>
      <c r="DS5" s="954"/>
      <c r="DT5" s="954"/>
      <c r="DU5" s="954"/>
      <c r="DV5" s="954"/>
      <c r="DW5" s="954"/>
      <c r="DX5" s="954"/>
      <c r="DY5" s="954"/>
      <c r="DZ5" s="954"/>
      <c r="EA5" s="954"/>
      <c r="EB5" s="954"/>
      <c r="EC5" s="954"/>
      <c r="ED5" s="954"/>
      <c r="EE5" s="954"/>
      <c r="EF5" s="954"/>
      <c r="EG5" s="954"/>
      <c r="EH5" s="954"/>
      <c r="EI5" s="954"/>
      <c r="EJ5" s="954"/>
      <c r="EK5" s="954"/>
      <c r="EL5" s="954"/>
      <c r="EM5" s="954"/>
      <c r="EN5" s="954"/>
      <c r="EO5" s="954"/>
      <c r="EP5" s="954"/>
      <c r="EQ5" s="954"/>
      <c r="ER5" s="954"/>
      <c r="ES5" s="954"/>
      <c r="ET5" s="954"/>
      <c r="EU5" s="954"/>
      <c r="EV5" s="954"/>
      <c r="EW5" s="954"/>
      <c r="EX5" s="954"/>
      <c r="EY5" s="954"/>
      <c r="EZ5" s="954"/>
      <c r="FA5" s="954"/>
      <c r="FB5" s="954"/>
      <c r="FC5" s="954"/>
      <c r="FD5" s="954"/>
      <c r="FE5" s="954"/>
      <c r="FF5" s="954"/>
      <c r="FG5" s="954"/>
      <c r="FH5" s="954"/>
      <c r="FI5" s="954"/>
      <c r="FJ5" s="954"/>
      <c r="FK5" s="954"/>
      <c r="FL5" s="954"/>
      <c r="FM5" s="954"/>
      <c r="FN5" s="954"/>
      <c r="FO5" s="954"/>
      <c r="FP5" s="954"/>
      <c r="FQ5" s="954"/>
      <c r="FR5" s="954"/>
      <c r="FS5" s="954"/>
      <c r="FT5" s="954"/>
      <c r="FU5" s="954"/>
      <c r="FV5" s="954"/>
      <c r="FW5" s="954"/>
      <c r="FX5" s="954"/>
      <c r="FY5" s="954"/>
      <c r="FZ5" s="954"/>
      <c r="GA5" s="954"/>
      <c r="GB5" s="954"/>
      <c r="GC5" s="954"/>
      <c r="GD5" s="954"/>
      <c r="GE5" s="954"/>
      <c r="GF5" s="954"/>
      <c r="GG5" s="954"/>
      <c r="GH5" s="954"/>
      <c r="GI5" s="954"/>
      <c r="GJ5" s="954"/>
      <c r="GK5" s="954"/>
      <c r="GL5" s="954"/>
      <c r="GM5" s="954"/>
      <c r="GN5" s="954"/>
      <c r="GO5" s="954"/>
      <c r="GP5" s="954"/>
      <c r="GQ5" s="954"/>
      <c r="GR5" s="954"/>
      <c r="GS5" s="954"/>
      <c r="GT5" s="954"/>
      <c r="GU5" s="954"/>
      <c r="GV5" s="954"/>
      <c r="GW5" s="954"/>
      <c r="GX5" s="954"/>
      <c r="GY5" s="954"/>
      <c r="GZ5" s="954"/>
      <c r="HA5" s="954"/>
      <c r="HB5" s="954"/>
      <c r="HC5" s="954"/>
      <c r="HD5" s="954"/>
      <c r="HE5" s="954"/>
      <c r="HF5" s="954"/>
      <c r="HG5" s="954"/>
      <c r="HH5" s="954"/>
      <c r="HI5" s="954"/>
      <c r="HJ5" s="954"/>
      <c r="HK5" s="954"/>
      <c r="HL5" s="954"/>
      <c r="HM5" s="954"/>
      <c r="HN5" s="954"/>
      <c r="HO5" s="954"/>
      <c r="HP5" s="954"/>
      <c r="HQ5" s="954"/>
      <c r="HR5" s="954"/>
      <c r="HS5" s="954"/>
      <c r="HT5" s="954"/>
      <c r="HU5" s="954"/>
      <c r="HV5" s="954"/>
      <c r="HW5" s="954"/>
      <c r="HX5" s="954"/>
      <c r="HY5" s="954"/>
      <c r="HZ5" s="954"/>
      <c r="IA5" s="954"/>
      <c r="IB5" s="954"/>
      <c r="IC5" s="954"/>
      <c r="ID5" s="954"/>
      <c r="IE5" s="954"/>
      <c r="IF5" s="954"/>
      <c r="IG5" s="954"/>
      <c r="IH5" s="954"/>
      <c r="II5" s="954"/>
      <c r="IJ5" s="954"/>
      <c r="IK5" s="954"/>
      <c r="IL5" s="954"/>
      <c r="IM5" s="954"/>
      <c r="IN5" s="954"/>
      <c r="IO5" s="954"/>
      <c r="IP5" s="954"/>
      <c r="IQ5" s="954"/>
      <c r="IR5" s="954"/>
      <c r="IS5" s="954"/>
      <c r="IT5" s="954"/>
      <c r="IU5" s="954"/>
      <c r="IV5" s="954"/>
    </row>
    <row r="6" spans="2:24" ht="12.75">
      <c r="B6" s="957" t="s">
        <v>114</v>
      </c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7"/>
      <c r="S6" s="957"/>
      <c r="T6" s="957"/>
      <c r="U6" s="957"/>
      <c r="V6" s="957"/>
      <c r="W6" s="957"/>
      <c r="X6" s="957"/>
    </row>
    <row r="7" spans="1:24" ht="12.7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ht="18" customHeight="1">
      <c r="A8" s="254"/>
      <c r="B8" s="946" t="s">
        <v>163</v>
      </c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259"/>
      <c r="N8" s="946" t="s">
        <v>165</v>
      </c>
      <c r="O8" s="946"/>
      <c r="P8" s="946"/>
      <c r="Q8" s="946"/>
      <c r="R8" s="946"/>
      <c r="S8" s="946"/>
      <c r="T8" s="946"/>
      <c r="U8" s="946"/>
      <c r="V8" s="946"/>
      <c r="W8" s="946"/>
      <c r="X8" s="946"/>
    </row>
    <row r="9" spans="1:24" s="192" customFormat="1" ht="27">
      <c r="A9" s="206"/>
      <c r="B9" s="951" t="s">
        <v>289</v>
      </c>
      <c r="C9" s="952"/>
      <c r="D9" s="952"/>
      <c r="E9" s="952"/>
      <c r="F9" s="335" t="s">
        <v>254</v>
      </c>
      <c r="G9" s="950" t="s">
        <v>169</v>
      </c>
      <c r="H9" s="950"/>
      <c r="I9" s="950"/>
      <c r="J9" s="195"/>
      <c r="K9" s="333" t="s">
        <v>168</v>
      </c>
      <c r="L9" s="196" t="s">
        <v>104</v>
      </c>
      <c r="N9" s="951" t="s">
        <v>289</v>
      </c>
      <c r="O9" s="952"/>
      <c r="P9" s="952"/>
      <c r="Q9" s="952"/>
      <c r="R9" s="335" t="s">
        <v>254</v>
      </c>
      <c r="S9" s="950" t="s">
        <v>169</v>
      </c>
      <c r="T9" s="950"/>
      <c r="U9" s="950"/>
      <c r="V9" s="195"/>
      <c r="W9" s="333" t="s">
        <v>168</v>
      </c>
      <c r="X9" s="196" t="s">
        <v>104</v>
      </c>
    </row>
    <row r="10" spans="2:24" ht="12.75">
      <c r="B10" s="260">
        <v>2006</v>
      </c>
      <c r="C10" s="198">
        <f>B10+1</f>
        <v>2007</v>
      </c>
      <c r="D10" s="198">
        <f>C10+1</f>
        <v>2008</v>
      </c>
      <c r="E10" s="198">
        <f>D10+1</f>
        <v>2009</v>
      </c>
      <c r="F10" s="198">
        <f>E10</f>
        <v>2009</v>
      </c>
      <c r="G10" s="199" t="str">
        <f>RIGHT(B10,2)&amp;"-"&amp;RIGHT(C10,2)</f>
        <v>06-07</v>
      </c>
      <c r="H10" s="199" t="str">
        <f>RIGHT(C10,2)&amp;"-"&amp;RIGHT(D10,2)</f>
        <v>07-08</v>
      </c>
      <c r="I10" s="199" t="str">
        <f>RIGHT(D10,2)&amp;"-"&amp;RIGHT(E10,2)</f>
        <v>08-09</v>
      </c>
      <c r="J10" s="200"/>
      <c r="K10" s="200" t="str">
        <f>RIGHT(B10,2)&amp;"-"&amp;RIGHT(E10,2)</f>
        <v>06-09</v>
      </c>
      <c r="L10" s="201" t="str">
        <f>K10</f>
        <v>06-09</v>
      </c>
      <c r="N10" s="197">
        <f>B10</f>
        <v>2006</v>
      </c>
      <c r="O10" s="198">
        <f>N10+1</f>
        <v>2007</v>
      </c>
      <c r="P10" s="198">
        <f>O10+1</f>
        <v>2008</v>
      </c>
      <c r="Q10" s="198">
        <f>P10+1</f>
        <v>2009</v>
      </c>
      <c r="R10" s="198">
        <f>Q10</f>
        <v>2009</v>
      </c>
      <c r="S10" s="199" t="str">
        <f>RIGHT(N10,2)&amp;"-"&amp;RIGHT(O10,2)</f>
        <v>06-07</v>
      </c>
      <c r="T10" s="199" t="str">
        <f>RIGHT(O10,2)&amp;"-"&amp;RIGHT(P10,2)</f>
        <v>07-08</v>
      </c>
      <c r="U10" s="199" t="str">
        <f>RIGHT(P10,2)&amp;"-"&amp;RIGHT(Q10,2)</f>
        <v>08-09</v>
      </c>
      <c r="V10" s="200"/>
      <c r="W10" s="200" t="str">
        <f>RIGHT(N10,2)&amp;"-"&amp;RIGHT(Q10,2)</f>
        <v>06-09</v>
      </c>
      <c r="X10" s="201" t="str">
        <f>W10</f>
        <v>06-09</v>
      </c>
    </row>
    <row r="11" spans="1:24" s="190" customFormat="1" ht="12.75">
      <c r="A11" s="202" t="s">
        <v>23</v>
      </c>
      <c r="B11" s="611">
        <v>1.0537277860539789</v>
      </c>
      <c r="C11" s="603">
        <v>1.0216105943537503</v>
      </c>
      <c r="D11" s="603">
        <v>1.0220290364216902</v>
      </c>
      <c r="E11" s="603">
        <v>1.0092493380011784</v>
      </c>
      <c r="F11" s="612">
        <v>168698</v>
      </c>
      <c r="G11" s="604">
        <f aca="true" t="shared" si="0" ref="G11:I13">C11/B11-1</f>
        <v>-0.030479590768410558</v>
      </c>
      <c r="H11" s="604">
        <f t="shared" si="0"/>
        <v>0.00040959057223211026</v>
      </c>
      <c r="I11" s="604">
        <f t="shared" si="0"/>
        <v>-0.012504242017678635</v>
      </c>
      <c r="J11" s="604"/>
      <c r="K11" s="604">
        <f>E11/B11-1</f>
        <v>-0.042210567702085755</v>
      </c>
      <c r="L11" s="605">
        <f>((E11/B11)^(1/3))-1</f>
        <v>-0.01427293674539798</v>
      </c>
      <c r="N11" s="611">
        <v>1.0483397346152943</v>
      </c>
      <c r="O11" s="603">
        <v>1.0242058312686746</v>
      </c>
      <c r="P11" s="603">
        <v>1.0134910198327274</v>
      </c>
      <c r="Q11" s="603">
        <v>1.0012115908829344</v>
      </c>
      <c r="R11" s="612">
        <v>147546</v>
      </c>
      <c r="S11" s="604">
        <f aca="true" t="shared" si="1" ref="S11:U13">O11/N11-1</f>
        <v>-0.02302107088927241</v>
      </c>
      <c r="T11" s="604">
        <f t="shared" si="1"/>
        <v>-0.010461580191039155</v>
      </c>
      <c r="U11" s="604">
        <f t="shared" si="1"/>
        <v>-0.012115972129501107</v>
      </c>
      <c r="V11" s="604"/>
      <c r="W11" s="604">
        <f>Q11/N11-1</f>
        <v>-0.04495502953501451</v>
      </c>
      <c r="X11" s="605">
        <f>((Q11/N11)^(1/3))-1</f>
        <v>-0.01521534233648203</v>
      </c>
    </row>
    <row r="12" spans="1:24" s="190" customFormat="1" ht="12.75">
      <c r="A12" s="202" t="s">
        <v>22</v>
      </c>
      <c r="B12" s="611">
        <v>0.9770132692212754</v>
      </c>
      <c r="C12" s="603">
        <v>0.9594388014412242</v>
      </c>
      <c r="D12" s="603">
        <v>0.9729310339798604</v>
      </c>
      <c r="E12" s="603">
        <v>0.9541951509370006</v>
      </c>
      <c r="F12" s="612">
        <v>100911</v>
      </c>
      <c r="G12" s="604">
        <f t="shared" si="0"/>
        <v>-0.017987951989699047</v>
      </c>
      <c r="H12" s="604">
        <f t="shared" si="0"/>
        <v>0.014062629652218384</v>
      </c>
      <c r="I12" s="604">
        <f t="shared" si="0"/>
        <v>-0.019257154298202406</v>
      </c>
      <c r="J12" s="604"/>
      <c r="K12" s="604">
        <f>E12/B12-1</f>
        <v>-0.02335497275534637</v>
      </c>
      <c r="L12" s="605">
        <f>((E12/B12)^(1/3))-1</f>
        <v>-0.007846395822303842</v>
      </c>
      <c r="N12" s="611">
        <v>0.9731713171892594</v>
      </c>
      <c r="O12" s="603">
        <v>0.9612292468317738</v>
      </c>
      <c r="P12" s="603">
        <v>0.9714922517516323</v>
      </c>
      <c r="Q12" s="603">
        <v>0.9506859956594621</v>
      </c>
      <c r="R12" s="612">
        <v>91925</v>
      </c>
      <c r="S12" s="604">
        <f t="shared" si="1"/>
        <v>-0.012271292984648463</v>
      </c>
      <c r="T12" s="604">
        <f t="shared" si="1"/>
        <v>0.010676958648195178</v>
      </c>
      <c r="U12" s="604">
        <f t="shared" si="1"/>
        <v>-0.021416800859354157</v>
      </c>
      <c r="V12" s="604"/>
      <c r="W12" s="604">
        <f>Q12/N12-1</f>
        <v>-0.023105203711449307</v>
      </c>
      <c r="X12" s="605">
        <f>((Q12/N12)^(1/3))-1</f>
        <v>-0.007761824619142765</v>
      </c>
    </row>
    <row r="13" spans="1:24" ht="13.5" thickBot="1">
      <c r="A13" s="207" t="s">
        <v>74</v>
      </c>
      <c r="B13" s="649">
        <v>1.0250831094051365</v>
      </c>
      <c r="C13" s="607">
        <v>0.9976965094676584</v>
      </c>
      <c r="D13" s="607">
        <v>1.0032408444852934</v>
      </c>
      <c r="E13" s="607">
        <v>0.9879151114842545</v>
      </c>
      <c r="F13" s="648">
        <v>269609</v>
      </c>
      <c r="G13" s="650">
        <f t="shared" si="0"/>
        <v>-0.02671646785144155</v>
      </c>
      <c r="H13" s="650">
        <f t="shared" si="0"/>
        <v>0.00555713582740025</v>
      </c>
      <c r="I13" s="650">
        <f t="shared" si="0"/>
        <v>-0.015276225131066745</v>
      </c>
      <c r="J13" s="650"/>
      <c r="K13" s="650">
        <f>E13/B13-1</f>
        <v>-0.03625852146022668</v>
      </c>
      <c r="L13" s="651">
        <f>((E13/B13)^(1/3))-1</f>
        <v>-0.012235264982575988</v>
      </c>
      <c r="N13" s="649">
        <v>1.0195877956773947</v>
      </c>
      <c r="O13" s="607">
        <v>0.999813162431871</v>
      </c>
      <c r="P13" s="607">
        <v>0.9970504806501629</v>
      </c>
      <c r="Q13" s="607">
        <v>0.9811940845736365</v>
      </c>
      <c r="R13" s="648">
        <v>239471</v>
      </c>
      <c r="S13" s="650">
        <f t="shared" si="1"/>
        <v>-0.01939473317487661</v>
      </c>
      <c r="T13" s="650">
        <f t="shared" si="1"/>
        <v>-0.0027631980509121856</v>
      </c>
      <c r="U13" s="650">
        <f t="shared" si="1"/>
        <v>-0.015903303176973194</v>
      </c>
      <c r="V13" s="650"/>
      <c r="W13" s="650">
        <f>Q13/N13-1</f>
        <v>-0.037656110897492656</v>
      </c>
      <c r="X13" s="651">
        <f>((Q13/N13)^(1/3))-1</f>
        <v>-0.012712971727288802</v>
      </c>
    </row>
    <row r="14" s="190" customFormat="1" ht="13.5" thickTop="1">
      <c r="A14" s="261"/>
    </row>
    <row r="15" spans="1:24" s="190" customFormat="1" ht="12.75">
      <c r="A15" s="261"/>
      <c r="B15" s="946" t="s">
        <v>164</v>
      </c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262"/>
      <c r="N15" s="946" t="s">
        <v>166</v>
      </c>
      <c r="O15" s="946"/>
      <c r="P15" s="946"/>
      <c r="Q15" s="946"/>
      <c r="R15" s="946"/>
      <c r="S15" s="946"/>
      <c r="T15" s="946"/>
      <c r="U15" s="946"/>
      <c r="V15" s="946"/>
      <c r="W15" s="946"/>
      <c r="X15" s="946"/>
    </row>
    <row r="16" spans="1:24" s="192" customFormat="1" ht="27">
      <c r="A16" s="208"/>
      <c r="B16" s="951" t="s">
        <v>289</v>
      </c>
      <c r="C16" s="952"/>
      <c r="D16" s="952"/>
      <c r="E16" s="952"/>
      <c r="F16" s="335" t="s">
        <v>255</v>
      </c>
      <c r="G16" s="950" t="s">
        <v>169</v>
      </c>
      <c r="H16" s="950"/>
      <c r="I16" s="950"/>
      <c r="J16" s="195"/>
      <c r="K16" s="333" t="s">
        <v>168</v>
      </c>
      <c r="L16" s="196" t="s">
        <v>104</v>
      </c>
      <c r="N16" s="951" t="s">
        <v>289</v>
      </c>
      <c r="O16" s="952"/>
      <c r="P16" s="952"/>
      <c r="Q16" s="952"/>
      <c r="R16" s="335" t="s">
        <v>255</v>
      </c>
      <c r="S16" s="950" t="s">
        <v>169</v>
      </c>
      <c r="T16" s="950"/>
      <c r="U16" s="950"/>
      <c r="V16" s="195"/>
      <c r="W16" s="333" t="s">
        <v>168</v>
      </c>
      <c r="X16" s="196" t="s">
        <v>104</v>
      </c>
    </row>
    <row r="17" spans="2:24" ht="12.75">
      <c r="B17" s="197">
        <f>B10</f>
        <v>2006</v>
      </c>
      <c r="C17" s="198">
        <f>B17+1</f>
        <v>2007</v>
      </c>
      <c r="D17" s="198">
        <f>C17+1</f>
        <v>2008</v>
      </c>
      <c r="E17" s="198">
        <f>D17+1</f>
        <v>2009</v>
      </c>
      <c r="F17" s="198">
        <f>E17</f>
        <v>2009</v>
      </c>
      <c r="G17" s="199" t="str">
        <f>RIGHT(B17,2)&amp;"-"&amp;RIGHT(C17,2)</f>
        <v>06-07</v>
      </c>
      <c r="H17" s="199" t="str">
        <f>RIGHT(C17,2)&amp;"-"&amp;RIGHT(D17,2)</f>
        <v>07-08</v>
      </c>
      <c r="I17" s="199" t="str">
        <f>RIGHT(D17,2)&amp;"-"&amp;RIGHT(E17,2)</f>
        <v>08-09</v>
      </c>
      <c r="J17" s="200"/>
      <c r="K17" s="200" t="str">
        <f>RIGHT(B17,2)&amp;"-"&amp;RIGHT(E17,2)</f>
        <v>06-09</v>
      </c>
      <c r="L17" s="201" t="str">
        <f>K17</f>
        <v>06-09</v>
      </c>
      <c r="N17" s="197">
        <f>N10</f>
        <v>2006</v>
      </c>
      <c r="O17" s="198">
        <f>N17+1</f>
        <v>2007</v>
      </c>
      <c r="P17" s="198">
        <f>O17+1</f>
        <v>2008</v>
      </c>
      <c r="Q17" s="198">
        <f>P17+1</f>
        <v>2009</v>
      </c>
      <c r="R17" s="198">
        <f>Q17</f>
        <v>2009</v>
      </c>
      <c r="S17" s="199" t="str">
        <f>RIGHT(N17,2)&amp;"-"&amp;RIGHT(O17,2)</f>
        <v>06-07</v>
      </c>
      <c r="T17" s="199" t="str">
        <f>RIGHT(O17,2)&amp;"-"&amp;RIGHT(P17,2)</f>
        <v>07-08</v>
      </c>
      <c r="U17" s="199" t="str">
        <f>RIGHT(P17,2)&amp;"-"&amp;RIGHT(Q17,2)</f>
        <v>08-09</v>
      </c>
      <c r="V17" s="200"/>
      <c r="W17" s="200" t="str">
        <f>RIGHT(N17,2)&amp;"-"&amp;RIGHT(Q17,2)</f>
        <v>06-09</v>
      </c>
      <c r="X17" s="201" t="str">
        <f>W17</f>
        <v>06-09</v>
      </c>
    </row>
    <row r="18" spans="1:24" ht="12.75">
      <c r="A18" s="202" t="s">
        <v>23</v>
      </c>
      <c r="B18" s="611">
        <v>1.001298848981475</v>
      </c>
      <c r="C18" s="603">
        <v>0.96481705544405</v>
      </c>
      <c r="D18" s="603">
        <v>0.9769708901877358</v>
      </c>
      <c r="E18" s="603">
        <v>0.9468780072206437</v>
      </c>
      <c r="F18" s="133">
        <v>1580.582474</v>
      </c>
      <c r="G18" s="604">
        <f aca="true" t="shared" si="2" ref="G18:I20">C18/B18-1</f>
        <v>-0.03643447066231453</v>
      </c>
      <c r="H18" s="604">
        <f t="shared" si="2"/>
        <v>0.012597035546901614</v>
      </c>
      <c r="I18" s="604">
        <f t="shared" si="2"/>
        <v>-0.03080223092553891</v>
      </c>
      <c r="J18" s="604"/>
      <c r="K18" s="604">
        <f>E18/B18-1</f>
        <v>-0.05435024899528074</v>
      </c>
      <c r="L18" s="605">
        <f>((E18/B18)^(1/3))-1</f>
        <v>-0.018455250679508928</v>
      </c>
      <c r="N18" s="611">
        <v>0.998458572462749</v>
      </c>
      <c r="O18" s="603">
        <v>0.9622759938159042</v>
      </c>
      <c r="P18" s="603">
        <v>0.9621159267738609</v>
      </c>
      <c r="Q18" s="603">
        <v>0.9276510304384616</v>
      </c>
      <c r="R18" s="133">
        <v>1295.566364</v>
      </c>
      <c r="S18" s="604">
        <f aca="true" t="shared" si="3" ref="S18:U20">O18/N18-1</f>
        <v>-0.03623843757242595</v>
      </c>
      <c r="T18" s="604">
        <f t="shared" si="3"/>
        <v>-0.00016634213372457296</v>
      </c>
      <c r="U18" s="604">
        <f t="shared" si="3"/>
        <v>-0.035821978803496135</v>
      </c>
      <c r="V18" s="604"/>
      <c r="W18" s="604">
        <f>Q18/N18-1</f>
        <v>-0.07091685521777535</v>
      </c>
      <c r="X18" s="605">
        <f>((Q18/N18)^(1/3))-1</f>
        <v>-0.024220865680592785</v>
      </c>
    </row>
    <row r="19" spans="1:24" ht="12.75">
      <c r="A19" s="202" t="s">
        <v>22</v>
      </c>
      <c r="B19" s="611">
        <v>0.937819016991589</v>
      </c>
      <c r="C19" s="603">
        <v>0.9336395396969469</v>
      </c>
      <c r="D19" s="603">
        <v>0.9419594816683151</v>
      </c>
      <c r="E19" s="603">
        <v>0.914361814027721</v>
      </c>
      <c r="F19" s="133">
        <v>380.379131</v>
      </c>
      <c r="G19" s="604">
        <f t="shared" si="2"/>
        <v>-0.004456592603602094</v>
      </c>
      <c r="H19" s="604">
        <f t="shared" si="2"/>
        <v>0.008911299937092165</v>
      </c>
      <c r="I19" s="604">
        <f t="shared" si="2"/>
        <v>-0.02929814729580038</v>
      </c>
      <c r="J19" s="604"/>
      <c r="K19" s="604">
        <f>E19/B19-1</f>
        <v>-0.025012505119714756</v>
      </c>
      <c r="L19" s="652">
        <f>((E19/B19)^(1/3))-1</f>
        <v>-0.008407998004132389</v>
      </c>
      <c r="N19" s="611">
        <v>0.9349586661760326</v>
      </c>
      <c r="O19" s="603">
        <v>0.9327027355123595</v>
      </c>
      <c r="P19" s="603">
        <v>0.9386544077349569</v>
      </c>
      <c r="Q19" s="603">
        <v>0.9106245403952276</v>
      </c>
      <c r="R19" s="133">
        <v>320.051076</v>
      </c>
      <c r="S19" s="604">
        <f t="shared" si="3"/>
        <v>-0.0024128667344192056</v>
      </c>
      <c r="T19" s="604">
        <f t="shared" si="3"/>
        <v>0.006381102998832766</v>
      </c>
      <c r="U19" s="604">
        <f t="shared" si="3"/>
        <v>-0.029861754346168223</v>
      </c>
      <c r="V19" s="604"/>
      <c r="W19" s="653">
        <f>Q19/N19-1</f>
        <v>-0.02602695355542428</v>
      </c>
      <c r="X19" s="605">
        <f>((Q19/N19)^(1/3))-1</f>
        <v>-0.00875202567615918</v>
      </c>
    </row>
    <row r="20" spans="1:24" ht="13.5" thickBot="1">
      <c r="A20" s="207" t="s">
        <v>74</v>
      </c>
      <c r="B20" s="649">
        <v>0.989654562776838</v>
      </c>
      <c r="C20" s="607">
        <v>0.9589309035782151</v>
      </c>
      <c r="D20" s="607">
        <v>0.9701629263489941</v>
      </c>
      <c r="E20" s="607">
        <v>0.9403910995555379</v>
      </c>
      <c r="F20" s="203">
        <v>1960.961605</v>
      </c>
      <c r="G20" s="650">
        <f t="shared" si="2"/>
        <v>-0.031044831554574492</v>
      </c>
      <c r="H20" s="650">
        <f t="shared" si="2"/>
        <v>0.011713067885149142</v>
      </c>
      <c r="I20" s="650">
        <f t="shared" si="2"/>
        <v>-0.030687450514622627</v>
      </c>
      <c r="J20" s="650"/>
      <c r="K20" s="650">
        <f>E20/B20-1</f>
        <v>-0.04977844297819789</v>
      </c>
      <c r="L20" s="651">
        <f>((E20/B20)^(1/3))-1</f>
        <v>-0.016876012012673525</v>
      </c>
      <c r="N20" s="649">
        <v>0.9867827928454277</v>
      </c>
      <c r="O20" s="607">
        <v>0.9566702649138507</v>
      </c>
      <c r="P20" s="607">
        <v>0.957520362091859</v>
      </c>
      <c r="Q20" s="607">
        <v>0.9242277259408055</v>
      </c>
      <c r="R20" s="203">
        <v>1615.61744</v>
      </c>
      <c r="S20" s="650">
        <f t="shared" si="3"/>
        <v>-0.03051586240650428</v>
      </c>
      <c r="T20" s="650">
        <f t="shared" si="3"/>
        <v>0.0008885999797274557</v>
      </c>
      <c r="U20" s="650">
        <f t="shared" si="3"/>
        <v>-0.03476963777388531</v>
      </c>
      <c r="V20" s="650"/>
      <c r="W20" s="650">
        <f>Q20/N20-1</f>
        <v>-0.06339294458534506</v>
      </c>
      <c r="X20" s="651">
        <f>((Q20/N20)^(1/3))-1</f>
        <v>-0.021593922625465112</v>
      </c>
    </row>
    <row r="21" spans="1:24" ht="13.5" thickTop="1">
      <c r="A21" s="202"/>
      <c r="B21" s="205"/>
      <c r="C21" s="205"/>
      <c r="D21" s="205"/>
      <c r="E21" s="205"/>
      <c r="F21" s="133"/>
      <c r="G21" s="113"/>
      <c r="H21" s="113"/>
      <c r="I21" s="113"/>
      <c r="J21" s="113"/>
      <c r="K21" s="113"/>
      <c r="L21" s="113"/>
      <c r="N21" s="205"/>
      <c r="O21" s="205"/>
      <c r="P21" s="205"/>
      <c r="Q21" s="205"/>
      <c r="R21" s="133"/>
      <c r="S21" s="113"/>
      <c r="T21" s="113"/>
      <c r="U21" s="113"/>
      <c r="V21" s="113"/>
      <c r="W21" s="113"/>
      <c r="X21" s="113"/>
    </row>
    <row r="22" spans="1:12" s="190" customFormat="1" ht="23.25" customHeight="1">
      <c r="A22" s="955" t="str">
        <f>'Appendix E p.1'!A40:E40</f>
        <v>Footnote:                                                                                                                                                             1. Annual Change formula: {[(09 rate)/(06 rate)]^(1/3)} - 1</v>
      </c>
      <c r="B22" s="955"/>
      <c r="C22" s="955"/>
      <c r="D22" s="955"/>
      <c r="E22" s="955"/>
      <c r="G22" s="263"/>
      <c r="H22" s="263"/>
      <c r="I22" s="263"/>
      <c r="J22" s="263"/>
      <c r="K22" s="263"/>
      <c r="L22" s="263"/>
    </row>
    <row r="23" s="190" customFormat="1" ht="12.75">
      <c r="A23" s="261"/>
    </row>
    <row r="24" spans="1:2" s="190" customFormat="1" ht="12.75">
      <c r="A24" s="261"/>
      <c r="B24" s="152" t="s">
        <v>378</v>
      </c>
    </row>
    <row r="25" spans="1:2" s="190" customFormat="1" ht="12.75">
      <c r="A25" s="261"/>
      <c r="B25" s="152" t="s">
        <v>379</v>
      </c>
    </row>
    <row r="26" spans="1:22" s="190" customFormat="1" ht="12.75">
      <c r="A26" s="261"/>
      <c r="B26" s="264"/>
      <c r="J26" s="265"/>
      <c r="N26" s="264"/>
      <c r="V26" s="265"/>
    </row>
    <row r="27" s="190" customFormat="1" ht="12.75"/>
    <row r="28" s="190" customFormat="1" ht="12.75">
      <c r="A28" s="261"/>
    </row>
    <row r="29" s="190" customFormat="1" ht="12.75">
      <c r="A29" s="261"/>
    </row>
    <row r="30" s="190" customFormat="1" ht="12.75">
      <c r="A30" s="261"/>
    </row>
    <row r="31" s="190" customFormat="1" ht="12.75">
      <c r="A31" s="261"/>
    </row>
    <row r="32" s="190" customFormat="1" ht="12.75">
      <c r="A32" s="261"/>
    </row>
    <row r="33" s="190" customFormat="1" ht="12.75">
      <c r="A33" s="261"/>
    </row>
    <row r="34" s="190" customFormat="1" ht="12.75">
      <c r="A34" s="261"/>
    </row>
    <row r="35" s="190" customFormat="1" ht="22.5" customHeight="1">
      <c r="A35" s="261"/>
    </row>
  </sheetData>
  <sheetProtection/>
  <mergeCells count="59">
    <mergeCell ref="IG5:IV5"/>
    <mergeCell ref="G9:I9"/>
    <mergeCell ref="G16:I16"/>
    <mergeCell ref="S16:U16"/>
    <mergeCell ref="S9:U9"/>
    <mergeCell ref="B5:X5"/>
    <mergeCell ref="B6:X6"/>
    <mergeCell ref="B9:E9"/>
    <mergeCell ref="B15:L15"/>
    <mergeCell ref="N15:X15"/>
    <mergeCell ref="IG4:IV4"/>
    <mergeCell ref="Y5:AV5"/>
    <mergeCell ref="AW5:BT5"/>
    <mergeCell ref="BU5:CR5"/>
    <mergeCell ref="CS5:DP5"/>
    <mergeCell ref="DQ5:EN5"/>
    <mergeCell ref="EO5:FL5"/>
    <mergeCell ref="FM5:GJ5"/>
    <mergeCell ref="GK5:HH5"/>
    <mergeCell ref="HI5:IF5"/>
    <mergeCell ref="IG3:IV3"/>
    <mergeCell ref="Y4:AV4"/>
    <mergeCell ref="AW4:BT4"/>
    <mergeCell ref="BU4:CR4"/>
    <mergeCell ref="CS4:DP4"/>
    <mergeCell ref="DQ4:EN4"/>
    <mergeCell ref="EO4:FL4"/>
    <mergeCell ref="FM4:GJ4"/>
    <mergeCell ref="GK4:HH4"/>
    <mergeCell ref="HI4:IF4"/>
    <mergeCell ref="IG2:IV2"/>
    <mergeCell ref="Y3:AV3"/>
    <mergeCell ref="AW3:BT3"/>
    <mergeCell ref="BU3:CR3"/>
    <mergeCell ref="CS3:DP3"/>
    <mergeCell ref="DQ3:EN3"/>
    <mergeCell ref="EO3:FL3"/>
    <mergeCell ref="FM3:GJ3"/>
    <mergeCell ref="GK3:HH3"/>
    <mergeCell ref="HI3:IF3"/>
    <mergeCell ref="CS2:DP2"/>
    <mergeCell ref="DQ2:EN2"/>
    <mergeCell ref="EO2:FL2"/>
    <mergeCell ref="FM2:GJ2"/>
    <mergeCell ref="GK2:HH2"/>
    <mergeCell ref="HI2:IF2"/>
    <mergeCell ref="Y2:AV2"/>
    <mergeCell ref="AW2:BT2"/>
    <mergeCell ref="BU2:CR2"/>
    <mergeCell ref="B1:X1"/>
    <mergeCell ref="B2:X2"/>
    <mergeCell ref="B3:X3"/>
    <mergeCell ref="B4:X4"/>
    <mergeCell ref="B16:E16"/>
    <mergeCell ref="A22:E22"/>
    <mergeCell ref="N9:Q9"/>
    <mergeCell ref="N16:Q16"/>
    <mergeCell ref="B8:L8"/>
    <mergeCell ref="N8:X8"/>
  </mergeCells>
  <printOptions horizontalCentered="1"/>
  <pageMargins left="0.7" right="0.7" top="0.75" bottom="0.75" header="0.3" footer="0.3"/>
  <pageSetup fitToHeight="0" fitToWidth="1" horizontalDpi="300" verticalDpi="300" orientation="landscape" scale="68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52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8.00390625" style="266" customWidth="1"/>
    <col min="2" max="9" width="8.28125" style="216" customWidth="1"/>
    <col min="10" max="10" width="1.7109375" style="216" customWidth="1"/>
    <col min="11" max="12" width="9.28125" style="216" customWidth="1"/>
    <col min="13" max="13" width="2.421875" style="216" customWidth="1"/>
    <col min="14" max="21" width="8.28125" style="216" customWidth="1"/>
    <col min="22" max="22" width="1.7109375" style="216" customWidth="1"/>
    <col min="23" max="24" width="9.28125" style="216" customWidth="1"/>
    <col min="25" max="16384" width="9.140625" style="216" customWidth="1"/>
  </cols>
  <sheetData>
    <row r="1" spans="2:24" ht="15.75">
      <c r="B1" s="960" t="s">
        <v>336</v>
      </c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</row>
    <row r="2" spans="2:24" ht="15.75">
      <c r="B2" s="949" t="s">
        <v>328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</row>
    <row r="3" spans="2:24" ht="15.75">
      <c r="B3" s="961" t="s">
        <v>331</v>
      </c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</row>
    <row r="4" spans="2:31" ht="15.75">
      <c r="B4" s="942" t="s">
        <v>239</v>
      </c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332"/>
      <c r="Z4" s="332"/>
      <c r="AA4" s="332"/>
      <c r="AB4" s="332"/>
      <c r="AC4" s="332"/>
      <c r="AD4" s="332"/>
      <c r="AE4" s="332"/>
    </row>
    <row r="5" spans="2:31" ht="15.75">
      <c r="B5" s="942" t="s">
        <v>246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332"/>
      <c r="Z5" s="332"/>
      <c r="AA5" s="332"/>
      <c r="AB5" s="332"/>
      <c r="AC5" s="332"/>
      <c r="AD5" s="332"/>
      <c r="AE5" s="332"/>
    </row>
    <row r="6" spans="2:23" ht="15">
      <c r="B6" s="268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67"/>
      <c r="U6" s="267"/>
      <c r="V6" s="267"/>
      <c r="W6" s="267"/>
    </row>
    <row r="7" spans="2:24" ht="15.75">
      <c r="B7" s="961" t="s">
        <v>100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</row>
    <row r="8" spans="1:24" ht="18" customHeight="1">
      <c r="A8" s="269"/>
      <c r="B8" s="946" t="s">
        <v>163</v>
      </c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270"/>
      <c r="N8" s="946" t="s">
        <v>165</v>
      </c>
      <c r="O8" s="946"/>
      <c r="P8" s="946"/>
      <c r="Q8" s="946"/>
      <c r="R8" s="946"/>
      <c r="S8" s="946"/>
      <c r="T8" s="946"/>
      <c r="U8" s="946"/>
      <c r="V8" s="946"/>
      <c r="W8" s="946"/>
      <c r="X8" s="946"/>
    </row>
    <row r="9" spans="1:24" s="334" customFormat="1" ht="27">
      <c r="A9" s="959" t="s">
        <v>7</v>
      </c>
      <c r="B9" s="951" t="s">
        <v>289</v>
      </c>
      <c r="C9" s="952"/>
      <c r="D9" s="952"/>
      <c r="E9" s="952"/>
      <c r="F9" s="397" t="s">
        <v>254</v>
      </c>
      <c r="G9" s="950" t="s">
        <v>169</v>
      </c>
      <c r="H9" s="950"/>
      <c r="I9" s="950"/>
      <c r="J9" s="195"/>
      <c r="K9" s="333" t="s">
        <v>168</v>
      </c>
      <c r="L9" s="196" t="s">
        <v>104</v>
      </c>
      <c r="N9" s="951" t="s">
        <v>289</v>
      </c>
      <c r="O9" s="952"/>
      <c r="P9" s="952"/>
      <c r="Q9" s="952"/>
      <c r="R9" s="397" t="s">
        <v>254</v>
      </c>
      <c r="S9" s="950" t="s">
        <v>169</v>
      </c>
      <c r="T9" s="950"/>
      <c r="U9" s="950"/>
      <c r="V9" s="195"/>
      <c r="W9" s="333" t="s">
        <v>168</v>
      </c>
      <c r="X9" s="196" t="s">
        <v>104</v>
      </c>
    </row>
    <row r="10" spans="1:24" ht="12.75">
      <c r="A10" s="959"/>
      <c r="B10" s="197">
        <v>2006</v>
      </c>
      <c r="C10" s="198">
        <f>B10+1</f>
        <v>2007</v>
      </c>
      <c r="D10" s="198">
        <f>C10+1</f>
        <v>2008</v>
      </c>
      <c r="E10" s="198">
        <f>D10+1</f>
        <v>2009</v>
      </c>
      <c r="F10" s="198">
        <f>E10</f>
        <v>2009</v>
      </c>
      <c r="G10" s="199" t="str">
        <f>RIGHT(B10,2)&amp;"-"&amp;RIGHT(C10,2)</f>
        <v>06-07</v>
      </c>
      <c r="H10" s="199" t="str">
        <f>RIGHT(C10,2)&amp;"-"&amp;RIGHT(D10,2)</f>
        <v>07-08</v>
      </c>
      <c r="I10" s="199" t="str">
        <f>RIGHT(D10,2)&amp;"-"&amp;RIGHT(E10,2)</f>
        <v>08-09</v>
      </c>
      <c r="J10" s="200"/>
      <c r="K10" s="200" t="str">
        <f>RIGHT(B10,2)&amp;"-"&amp;RIGHT(E10,2)</f>
        <v>06-09</v>
      </c>
      <c r="L10" s="201" t="str">
        <f>K10</f>
        <v>06-09</v>
      </c>
      <c r="N10" s="197">
        <f>B10</f>
        <v>2006</v>
      </c>
      <c r="O10" s="198">
        <f>N10+1</f>
        <v>2007</v>
      </c>
      <c r="P10" s="198">
        <f>O10+1</f>
        <v>2008</v>
      </c>
      <c r="Q10" s="198">
        <f>P10+1</f>
        <v>2009</v>
      </c>
      <c r="R10" s="198">
        <f>Q10</f>
        <v>2009</v>
      </c>
      <c r="S10" s="199" t="str">
        <f>G10</f>
        <v>06-07</v>
      </c>
      <c r="T10" s="199" t="str">
        <f>H10</f>
        <v>07-08</v>
      </c>
      <c r="U10" s="199" t="str">
        <f>I10</f>
        <v>08-09</v>
      </c>
      <c r="V10" s="200"/>
      <c r="W10" s="200" t="str">
        <f>K10</f>
        <v>06-09</v>
      </c>
      <c r="X10" s="201" t="str">
        <f>L10</f>
        <v>06-09</v>
      </c>
    </row>
    <row r="11" spans="1:24" s="218" customFormat="1" ht="12.75">
      <c r="A11" s="271" t="s">
        <v>75</v>
      </c>
      <c r="B11" s="654">
        <v>0.9307885942260669</v>
      </c>
      <c r="C11" s="655">
        <v>0.9192681286575648</v>
      </c>
      <c r="D11" s="656">
        <v>0.9527266615791102</v>
      </c>
      <c r="E11" s="656">
        <v>0.9484586647021124</v>
      </c>
      <c r="F11" s="674">
        <v>3247</v>
      </c>
      <c r="G11" s="656">
        <f aca="true" t="shared" si="0" ref="G11:I16">C11/B11-1</f>
        <v>-0.012377102212002389</v>
      </c>
      <c r="H11" s="656">
        <f t="shared" si="0"/>
        <v>0.03639692476927925</v>
      </c>
      <c r="I11" s="656">
        <f t="shared" si="0"/>
        <v>-0.004479770588054932</v>
      </c>
      <c r="J11" s="656"/>
      <c r="K11" s="656">
        <f aca="true" t="shared" si="1" ref="K11:K16">E11/B11-1</f>
        <v>0.01898397830147225</v>
      </c>
      <c r="L11" s="666">
        <f aca="true" t="shared" si="2" ref="L11:L16">((E11/B11)^(1/3))-1</f>
        <v>0.006288366327970918</v>
      </c>
      <c r="M11" s="669"/>
      <c r="N11" s="670">
        <v>0.9183331319595635</v>
      </c>
      <c r="O11" s="656">
        <v>0.92181927963995</v>
      </c>
      <c r="P11" s="656">
        <v>0.9514982525064742</v>
      </c>
      <c r="Q11" s="656">
        <v>0.9526855080590799</v>
      </c>
      <c r="R11" s="674">
        <v>2916</v>
      </c>
      <c r="S11" s="656">
        <f aca="true" t="shared" si="3" ref="S11:U16">O11/N11-1</f>
        <v>0.003796168905446873</v>
      </c>
      <c r="T11" s="656">
        <f t="shared" si="3"/>
        <v>0.032196086068102536</v>
      </c>
      <c r="U11" s="656">
        <f t="shared" si="3"/>
        <v>0.0012477748114387843</v>
      </c>
      <c r="V11" s="656"/>
      <c r="W11" s="656">
        <f aca="true" t="shared" si="4" ref="W11:W16">Q11/N11-1</f>
        <v>0.037407314300219596</v>
      </c>
      <c r="X11" s="666">
        <f aca="true" t="shared" si="5" ref="X11:X16">((Q11/N11)^(1/3))-1</f>
        <v>0.012316778893485703</v>
      </c>
    </row>
    <row r="12" spans="1:24" s="218" customFormat="1" ht="12.75">
      <c r="A12" s="271" t="s">
        <v>16</v>
      </c>
      <c r="B12" s="654">
        <v>0.9658829613719199</v>
      </c>
      <c r="C12" s="655">
        <v>0.9253711020159465</v>
      </c>
      <c r="D12" s="656">
        <v>0.9140201070795301</v>
      </c>
      <c r="E12" s="656">
        <v>0.9237727670521261</v>
      </c>
      <c r="F12" s="674">
        <v>3631</v>
      </c>
      <c r="G12" s="656">
        <f t="shared" si="0"/>
        <v>-0.041942824313238924</v>
      </c>
      <c r="H12" s="656">
        <f t="shared" si="0"/>
        <v>-0.01226642469349648</v>
      </c>
      <c r="I12" s="656">
        <f t="shared" si="0"/>
        <v>0.010670071584921281</v>
      </c>
      <c r="J12" s="656"/>
      <c r="K12" s="656">
        <f t="shared" si="1"/>
        <v>-0.04359761586432931</v>
      </c>
      <c r="L12" s="666">
        <f t="shared" si="2"/>
        <v>-0.014749002222783303</v>
      </c>
      <c r="M12" s="669"/>
      <c r="N12" s="670">
        <v>0.968022573066846</v>
      </c>
      <c r="O12" s="656">
        <v>0.9252694372223511</v>
      </c>
      <c r="P12" s="656">
        <v>0.9304589736405083</v>
      </c>
      <c r="Q12" s="656">
        <v>0.9271473717963356</v>
      </c>
      <c r="R12" s="677">
        <v>3102</v>
      </c>
      <c r="S12" s="656">
        <f t="shared" si="3"/>
        <v>-0.04416543274300555</v>
      </c>
      <c r="T12" s="656">
        <f t="shared" si="3"/>
        <v>0.0056086759265885355</v>
      </c>
      <c r="U12" s="656">
        <f t="shared" si="3"/>
        <v>-0.003559105708031196</v>
      </c>
      <c r="V12" s="656"/>
      <c r="W12" s="656">
        <f t="shared" si="4"/>
        <v>-0.042225462925943424</v>
      </c>
      <c r="X12" s="666">
        <f t="shared" si="5"/>
        <v>-0.014278046672099531</v>
      </c>
    </row>
    <row r="13" spans="1:24" s="218" customFormat="1" ht="12.75">
      <c r="A13" s="271" t="s">
        <v>17</v>
      </c>
      <c r="B13" s="654">
        <v>0.9521857991146347</v>
      </c>
      <c r="C13" s="655">
        <v>0.9170180490570065</v>
      </c>
      <c r="D13" s="656">
        <v>0.9248539175948857</v>
      </c>
      <c r="E13" s="656">
        <v>0.8823197706154046</v>
      </c>
      <c r="F13" s="674">
        <v>3540</v>
      </c>
      <c r="G13" s="656">
        <f t="shared" si="0"/>
        <v>-0.03693370568047549</v>
      </c>
      <c r="H13" s="656">
        <f t="shared" si="0"/>
        <v>0.00854494472157552</v>
      </c>
      <c r="I13" s="656">
        <f t="shared" si="0"/>
        <v>-0.04599012467838448</v>
      </c>
      <c r="J13" s="656"/>
      <c r="K13" s="656">
        <f t="shared" si="1"/>
        <v>-0.07337436513356244</v>
      </c>
      <c r="L13" s="666">
        <f t="shared" si="2"/>
        <v>-0.025081967051469478</v>
      </c>
      <c r="M13" s="669"/>
      <c r="N13" s="670">
        <v>0.94900411004765</v>
      </c>
      <c r="O13" s="656">
        <v>0.9100569140794372</v>
      </c>
      <c r="P13" s="656">
        <v>0.927647605919536</v>
      </c>
      <c r="Q13" s="656">
        <v>0.8728890254196452</v>
      </c>
      <c r="R13" s="677">
        <v>2894</v>
      </c>
      <c r="S13" s="656">
        <f t="shared" si="3"/>
        <v>-0.04104007090786699</v>
      </c>
      <c r="T13" s="656">
        <f t="shared" si="3"/>
        <v>0.01932922168707707</v>
      </c>
      <c r="U13" s="656">
        <f t="shared" si="3"/>
        <v>-0.05902950662564477</v>
      </c>
      <c r="V13" s="656"/>
      <c r="W13" s="656">
        <f t="shared" si="4"/>
        <v>-0.08020522126525143</v>
      </c>
      <c r="X13" s="666">
        <f t="shared" si="5"/>
        <v>-0.02748349651751547</v>
      </c>
    </row>
    <row r="14" spans="1:24" s="218" customFormat="1" ht="12.75">
      <c r="A14" s="271" t="s">
        <v>18</v>
      </c>
      <c r="B14" s="654">
        <v>1.010764098518434</v>
      </c>
      <c r="C14" s="655">
        <v>0.9492634075655755</v>
      </c>
      <c r="D14" s="656">
        <v>0.9542839981434746</v>
      </c>
      <c r="E14" s="656">
        <v>0.9252392401930627</v>
      </c>
      <c r="F14" s="674">
        <v>2350</v>
      </c>
      <c r="G14" s="656">
        <f t="shared" si="0"/>
        <v>-0.06084574139802312</v>
      </c>
      <c r="H14" s="656">
        <f t="shared" si="0"/>
        <v>0.00528893301678468</v>
      </c>
      <c r="I14" s="656">
        <f t="shared" si="0"/>
        <v>-0.030436178335712882</v>
      </c>
      <c r="J14" s="656"/>
      <c r="K14" s="656">
        <f t="shared" si="1"/>
        <v>-0.08461406420225326</v>
      </c>
      <c r="L14" s="666">
        <f t="shared" si="2"/>
        <v>-0.029039836983852818</v>
      </c>
      <c r="M14" s="669"/>
      <c r="N14" s="670">
        <v>1.0043545725691774</v>
      </c>
      <c r="O14" s="656">
        <v>0.9539333666154737</v>
      </c>
      <c r="P14" s="656">
        <v>0.9606844802352965</v>
      </c>
      <c r="Q14" s="656">
        <v>0.9203064652820837</v>
      </c>
      <c r="R14" s="677">
        <v>1881</v>
      </c>
      <c r="S14" s="656">
        <f t="shared" si="3"/>
        <v>-0.050202595110135584</v>
      </c>
      <c r="T14" s="656">
        <f t="shared" si="3"/>
        <v>0.007077133326172991</v>
      </c>
      <c r="U14" s="656">
        <f t="shared" si="3"/>
        <v>-0.042030464511431664</v>
      </c>
      <c r="V14" s="656"/>
      <c r="W14" s="656">
        <f t="shared" si="4"/>
        <v>-0.08368370054023389</v>
      </c>
      <c r="X14" s="666">
        <f t="shared" si="5"/>
        <v>-0.028710999296180262</v>
      </c>
    </row>
    <row r="15" spans="1:24" s="218" customFormat="1" ht="12.75">
      <c r="A15" s="272" t="s">
        <v>76</v>
      </c>
      <c r="B15" s="657">
        <v>0.9162957896698017</v>
      </c>
      <c r="C15" s="658">
        <v>0.9177229999664265</v>
      </c>
      <c r="D15" s="659">
        <v>0.8509276948503494</v>
      </c>
      <c r="E15" s="659">
        <v>0.8864484632681963</v>
      </c>
      <c r="F15" s="675">
        <v>773</v>
      </c>
      <c r="G15" s="659">
        <f t="shared" si="0"/>
        <v>0.001557586876110184</v>
      </c>
      <c r="H15" s="659">
        <f t="shared" si="0"/>
        <v>-0.07278373225746848</v>
      </c>
      <c r="I15" s="659">
        <f t="shared" si="0"/>
        <v>0.04174358013355506</v>
      </c>
      <c r="J15" s="659"/>
      <c r="K15" s="659">
        <f t="shared" si="1"/>
        <v>-0.03257389888516382</v>
      </c>
      <c r="L15" s="667">
        <f t="shared" si="2"/>
        <v>-0.010978042701476731</v>
      </c>
      <c r="M15" s="669"/>
      <c r="N15" s="671">
        <v>0.8865249621054809</v>
      </c>
      <c r="O15" s="659">
        <v>0.9302214904402426</v>
      </c>
      <c r="P15" s="659">
        <v>0.8616105437501776</v>
      </c>
      <c r="Q15" s="659">
        <v>0.8751986026164613</v>
      </c>
      <c r="R15" s="678">
        <v>587</v>
      </c>
      <c r="S15" s="659">
        <f t="shared" si="3"/>
        <v>0.049289676210563904</v>
      </c>
      <c r="T15" s="659">
        <f t="shared" si="3"/>
        <v>-0.07375764524381578</v>
      </c>
      <c r="U15" s="659">
        <f t="shared" si="3"/>
        <v>0.01577053457022637</v>
      </c>
      <c r="V15" s="659"/>
      <c r="W15" s="659">
        <f t="shared" si="4"/>
        <v>-0.01277613149450374</v>
      </c>
      <c r="X15" s="667">
        <f t="shared" si="5"/>
        <v>-0.004276976951095746</v>
      </c>
    </row>
    <row r="16" spans="1:24" ht="13.5" thickBot="1">
      <c r="A16" s="273" t="s">
        <v>74</v>
      </c>
      <c r="B16" s="660">
        <v>0.9586860383010637</v>
      </c>
      <c r="C16" s="661">
        <v>0.9253249649226717</v>
      </c>
      <c r="D16" s="662">
        <v>0.9295226193291802</v>
      </c>
      <c r="E16" s="662">
        <v>0.9162868641487368</v>
      </c>
      <c r="F16" s="676">
        <v>13541</v>
      </c>
      <c r="G16" s="662">
        <f t="shared" si="0"/>
        <v>-0.03479874749976841</v>
      </c>
      <c r="H16" s="662">
        <f t="shared" si="0"/>
        <v>0.00453641106166347</v>
      </c>
      <c r="I16" s="662">
        <f t="shared" si="0"/>
        <v>-0.01423930403113316</v>
      </c>
      <c r="J16" s="662"/>
      <c r="K16" s="662">
        <f t="shared" si="1"/>
        <v>-0.04422633944629528</v>
      </c>
      <c r="L16" s="668">
        <f t="shared" si="2"/>
        <v>-0.014964945614839076</v>
      </c>
      <c r="M16" s="665"/>
      <c r="N16" s="672">
        <v>0.952428187187328</v>
      </c>
      <c r="O16" s="673">
        <v>0.9253281374267551</v>
      </c>
      <c r="P16" s="673">
        <v>0.9364993728621689</v>
      </c>
      <c r="Q16" s="673">
        <v>0.9150422597392238</v>
      </c>
      <c r="R16" s="679">
        <v>11380</v>
      </c>
      <c r="S16" s="662">
        <f t="shared" si="3"/>
        <v>-0.0284536410462648</v>
      </c>
      <c r="T16" s="662">
        <f t="shared" si="3"/>
        <v>0.012072728563598867</v>
      </c>
      <c r="U16" s="662">
        <f t="shared" si="3"/>
        <v>-0.022912042169731417</v>
      </c>
      <c r="V16" s="662"/>
      <c r="W16" s="662">
        <f t="shared" si="4"/>
        <v>-0.0392532769935241</v>
      </c>
      <c r="X16" s="668">
        <f t="shared" si="5"/>
        <v>-0.013259461931841354</v>
      </c>
    </row>
    <row r="17" spans="1:15" ht="13.5" thickTop="1">
      <c r="A17" s="271"/>
      <c r="B17" s="274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N17" s="275"/>
      <c r="O17" s="275"/>
    </row>
    <row r="18" spans="1:24" ht="12.75" customHeight="1">
      <c r="A18" s="271"/>
      <c r="B18" s="946" t="s">
        <v>164</v>
      </c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270"/>
      <c r="N18" s="946" t="s">
        <v>166</v>
      </c>
      <c r="O18" s="946"/>
      <c r="P18" s="946"/>
      <c r="Q18" s="946"/>
      <c r="R18" s="946"/>
      <c r="S18" s="946"/>
      <c r="T18" s="946"/>
      <c r="U18" s="946"/>
      <c r="V18" s="946"/>
      <c r="W18" s="946"/>
      <c r="X18" s="946"/>
    </row>
    <row r="19" spans="1:24" s="217" customFormat="1" ht="27">
      <c r="A19" s="959" t="s">
        <v>7</v>
      </c>
      <c r="B19" s="951" t="s">
        <v>289</v>
      </c>
      <c r="C19" s="952"/>
      <c r="D19" s="952"/>
      <c r="E19" s="952"/>
      <c r="F19" s="397" t="s">
        <v>255</v>
      </c>
      <c r="G19" s="950" t="s">
        <v>169</v>
      </c>
      <c r="H19" s="950"/>
      <c r="I19" s="950"/>
      <c r="J19" s="195"/>
      <c r="K19" s="333" t="s">
        <v>168</v>
      </c>
      <c r="L19" s="196" t="s">
        <v>104</v>
      </c>
      <c r="M19" s="334"/>
      <c r="N19" s="951" t="s">
        <v>289</v>
      </c>
      <c r="O19" s="952"/>
      <c r="P19" s="952"/>
      <c r="Q19" s="952"/>
      <c r="R19" s="397" t="s">
        <v>255</v>
      </c>
      <c r="S19" s="950" t="s">
        <v>169</v>
      </c>
      <c r="T19" s="950"/>
      <c r="U19" s="950"/>
      <c r="V19" s="195"/>
      <c r="W19" s="333" t="s">
        <v>168</v>
      </c>
      <c r="X19" s="196" t="s">
        <v>104</v>
      </c>
    </row>
    <row r="20" spans="1:24" ht="12.75">
      <c r="A20" s="959"/>
      <c r="B20" s="197">
        <f>B10</f>
        <v>2006</v>
      </c>
      <c r="C20" s="198">
        <f>B20+1</f>
        <v>2007</v>
      </c>
      <c r="D20" s="198">
        <f>C20+1</f>
        <v>2008</v>
      </c>
      <c r="E20" s="198">
        <f>D20+1</f>
        <v>2009</v>
      </c>
      <c r="F20" s="198">
        <f>E20</f>
        <v>2009</v>
      </c>
      <c r="G20" s="199" t="str">
        <f>G10</f>
        <v>06-07</v>
      </c>
      <c r="H20" s="199" t="str">
        <f>H10</f>
        <v>07-08</v>
      </c>
      <c r="I20" s="199" t="str">
        <f>I10</f>
        <v>08-09</v>
      </c>
      <c r="J20" s="200"/>
      <c r="K20" s="200" t="str">
        <f>K10</f>
        <v>06-09</v>
      </c>
      <c r="L20" s="201" t="str">
        <f>L10</f>
        <v>06-09</v>
      </c>
      <c r="M20" s="276"/>
      <c r="N20" s="197">
        <f>N10</f>
        <v>2006</v>
      </c>
      <c r="O20" s="198">
        <f>N20+1</f>
        <v>2007</v>
      </c>
      <c r="P20" s="198">
        <f>O20+1</f>
        <v>2008</v>
      </c>
      <c r="Q20" s="198">
        <f>P20+1</f>
        <v>2009</v>
      </c>
      <c r="R20" s="198">
        <f>Q20</f>
        <v>2009</v>
      </c>
      <c r="S20" s="199" t="str">
        <f>S10</f>
        <v>06-07</v>
      </c>
      <c r="T20" s="199" t="str">
        <f>T10</f>
        <v>07-08</v>
      </c>
      <c r="U20" s="199" t="str">
        <f>U10</f>
        <v>08-09</v>
      </c>
      <c r="V20" s="200"/>
      <c r="W20" s="200" t="str">
        <f>W10</f>
        <v>06-09</v>
      </c>
      <c r="X20" s="201" t="str">
        <f>X10</f>
        <v>06-09</v>
      </c>
    </row>
    <row r="21" spans="1:24" ht="12.75">
      <c r="A21" s="271" t="s">
        <v>75</v>
      </c>
      <c r="B21" s="654">
        <v>0.8946803751761794</v>
      </c>
      <c r="C21" s="655">
        <v>0.8790029423757062</v>
      </c>
      <c r="D21" s="656">
        <v>0.8885938402609586</v>
      </c>
      <c r="E21" s="656">
        <v>0.8793491854252451</v>
      </c>
      <c r="F21" s="219">
        <v>837.329878</v>
      </c>
      <c r="G21" s="656">
        <f aca="true" t="shared" si="6" ref="G21:I26">C21/B21-1</f>
        <v>-0.01752294253395914</v>
      </c>
      <c r="H21" s="656">
        <f t="shared" si="6"/>
        <v>0.010911110103148047</v>
      </c>
      <c r="I21" s="656">
        <f t="shared" si="6"/>
        <v>-0.010403689983939701</v>
      </c>
      <c r="J21" s="656"/>
      <c r="K21" s="656">
        <f aca="true" t="shared" si="7" ref="K21:K26">E21/B21-1</f>
        <v>-0.017135940584273257</v>
      </c>
      <c r="L21" s="666">
        <f aca="true" t="shared" si="8" ref="L21:L26">((E21/B21)^(1/3))-1</f>
        <v>-0.00574492111131375</v>
      </c>
      <c r="M21" s="665"/>
      <c r="N21" s="654">
        <v>0.8625252265814473</v>
      </c>
      <c r="O21" s="655">
        <v>0.8779202334339187</v>
      </c>
      <c r="P21" s="656">
        <v>0.8849503776252317</v>
      </c>
      <c r="Q21" s="656">
        <v>0.8770712400610311</v>
      </c>
      <c r="R21" s="219">
        <v>744.865877</v>
      </c>
      <c r="S21" s="656">
        <f aca="true" t="shared" si="9" ref="S21:U26">O21/N21-1</f>
        <v>0.017848761262888813</v>
      </c>
      <c r="T21" s="656">
        <f t="shared" si="9"/>
        <v>0.008007725444275415</v>
      </c>
      <c r="U21" s="656">
        <f t="shared" si="9"/>
        <v>-0.008903479520901758</v>
      </c>
      <c r="V21" s="656"/>
      <c r="W21" s="656">
        <f aca="true" t="shared" si="10" ref="W21:W26">Q21/N21-1</f>
        <v>0.016864449909756107</v>
      </c>
      <c r="X21" s="666">
        <f aca="true" t="shared" si="11" ref="X21:X26">((Q21/N21)^(1/3))-1</f>
        <v>0.005590175015453225</v>
      </c>
    </row>
    <row r="22" spans="1:24" ht="12.75">
      <c r="A22" s="271" t="s">
        <v>16</v>
      </c>
      <c r="B22" s="654">
        <v>0.9398143920297352</v>
      </c>
      <c r="C22" s="655">
        <v>0.8632991810555717</v>
      </c>
      <c r="D22" s="656">
        <v>0.8305278458060027</v>
      </c>
      <c r="E22" s="656">
        <v>0.8641041063290802</v>
      </c>
      <c r="F22" s="219">
        <v>1043.908673</v>
      </c>
      <c r="G22" s="656">
        <f t="shared" si="6"/>
        <v>-0.08141523647973947</v>
      </c>
      <c r="H22" s="656">
        <f t="shared" si="6"/>
        <v>-0.037960577246811344</v>
      </c>
      <c r="I22" s="656">
        <f t="shared" si="6"/>
        <v>0.04042761563339603</v>
      </c>
      <c r="J22" s="656"/>
      <c r="K22" s="656">
        <f t="shared" si="7"/>
        <v>-0.08055876388224059</v>
      </c>
      <c r="L22" s="666">
        <f t="shared" si="8"/>
        <v>-0.027608114928542093</v>
      </c>
      <c r="M22" s="665"/>
      <c r="N22" s="654">
        <v>0.9404031488885336</v>
      </c>
      <c r="O22" s="655">
        <v>0.8612815327787549</v>
      </c>
      <c r="P22" s="656">
        <v>0.8407526759767148</v>
      </c>
      <c r="Q22" s="656">
        <v>0.8614452120410123</v>
      </c>
      <c r="R22" s="219">
        <v>899.610931</v>
      </c>
      <c r="S22" s="656">
        <f t="shared" si="9"/>
        <v>-0.0841358476981845</v>
      </c>
      <c r="T22" s="656">
        <f t="shared" si="9"/>
        <v>-0.023835245527449977</v>
      </c>
      <c r="U22" s="656">
        <f t="shared" si="9"/>
        <v>0.024611918172319447</v>
      </c>
      <c r="V22" s="656"/>
      <c r="W22" s="656">
        <f t="shared" si="10"/>
        <v>-0.08396179547127425</v>
      </c>
      <c r="X22" s="666">
        <f t="shared" si="11"/>
        <v>-0.02880926881218615</v>
      </c>
    </row>
    <row r="23" spans="1:24" ht="12.75">
      <c r="A23" s="271" t="s">
        <v>17</v>
      </c>
      <c r="B23" s="654">
        <v>0.89428135130663</v>
      </c>
      <c r="C23" s="655">
        <v>0.874077708489101</v>
      </c>
      <c r="D23" s="656">
        <v>0.8808955249574826</v>
      </c>
      <c r="E23" s="656">
        <v>0.8271646986723998</v>
      </c>
      <c r="F23" s="219">
        <v>935.438112</v>
      </c>
      <c r="G23" s="656">
        <f t="shared" si="6"/>
        <v>-0.022592043083543567</v>
      </c>
      <c r="H23" s="656">
        <f t="shared" si="6"/>
        <v>0.007800011832090448</v>
      </c>
      <c r="I23" s="656">
        <f t="shared" si="6"/>
        <v>-0.06099568537106159</v>
      </c>
      <c r="J23" s="656"/>
      <c r="K23" s="656">
        <f t="shared" si="7"/>
        <v>-0.07505093619157588</v>
      </c>
      <c r="L23" s="666">
        <f t="shared" si="8"/>
        <v>-0.02567030466528497</v>
      </c>
      <c r="M23" s="665"/>
      <c r="N23" s="654">
        <v>0.8711326867031076</v>
      </c>
      <c r="O23" s="655">
        <v>0.8814025923443687</v>
      </c>
      <c r="P23" s="656">
        <v>0.8847079646366679</v>
      </c>
      <c r="Q23" s="656">
        <v>0.8251946347731507</v>
      </c>
      <c r="R23" s="219">
        <v>787.879719</v>
      </c>
      <c r="S23" s="656">
        <f t="shared" si="9"/>
        <v>0.011789140504104623</v>
      </c>
      <c r="T23" s="656">
        <f t="shared" si="9"/>
        <v>0.003750127718035845</v>
      </c>
      <c r="U23" s="656">
        <f t="shared" si="9"/>
        <v>-0.06726889803457137</v>
      </c>
      <c r="V23" s="656"/>
      <c r="W23" s="656">
        <f t="shared" si="10"/>
        <v>-0.05273370249004694</v>
      </c>
      <c r="X23" s="666">
        <f t="shared" si="11"/>
        <v>-0.017896266604703337</v>
      </c>
    </row>
    <row r="24" spans="1:24" ht="12.75">
      <c r="A24" s="271" t="s">
        <v>18</v>
      </c>
      <c r="B24" s="654">
        <v>0.9554803472418049</v>
      </c>
      <c r="C24" s="655">
        <v>0.922869205912193</v>
      </c>
      <c r="D24" s="656">
        <v>0.8952231756066763</v>
      </c>
      <c r="E24" s="656">
        <v>0.8486798646112415</v>
      </c>
      <c r="F24" s="219">
        <v>559.070777</v>
      </c>
      <c r="G24" s="656">
        <f t="shared" si="6"/>
        <v>-0.03413062489851393</v>
      </c>
      <c r="H24" s="656">
        <f t="shared" si="6"/>
        <v>-0.029956607207616726</v>
      </c>
      <c r="I24" s="656">
        <f t="shared" si="6"/>
        <v>-0.05199073511908725</v>
      </c>
      <c r="J24" s="656"/>
      <c r="K24" s="656">
        <f t="shared" si="7"/>
        <v>-0.11177674448131292</v>
      </c>
      <c r="L24" s="666">
        <f t="shared" si="8"/>
        <v>-0.038740348754794485</v>
      </c>
      <c r="M24" s="665"/>
      <c r="N24" s="654">
        <v>0.9460976074496393</v>
      </c>
      <c r="O24" s="655">
        <v>0.9315480808168988</v>
      </c>
      <c r="P24" s="656">
        <v>0.8626141785207195</v>
      </c>
      <c r="Q24" s="656">
        <v>0.8345242068572908</v>
      </c>
      <c r="R24" s="219">
        <v>447.515576</v>
      </c>
      <c r="S24" s="656">
        <f t="shared" si="9"/>
        <v>-0.015378462558383599</v>
      </c>
      <c r="T24" s="656">
        <f t="shared" si="9"/>
        <v>-0.07399929613480527</v>
      </c>
      <c r="U24" s="656">
        <f t="shared" si="9"/>
        <v>-0.0325637722667621</v>
      </c>
      <c r="V24" s="656"/>
      <c r="W24" s="656">
        <f t="shared" si="10"/>
        <v>-0.11793011599840408</v>
      </c>
      <c r="X24" s="666">
        <f t="shared" si="11"/>
        <v>-0.04096527725996102</v>
      </c>
    </row>
    <row r="25" spans="1:24" ht="12.75">
      <c r="A25" s="272" t="s">
        <v>76</v>
      </c>
      <c r="B25" s="657">
        <v>0.8537017204385917</v>
      </c>
      <c r="C25" s="658">
        <v>0.8294748809587026</v>
      </c>
      <c r="D25" s="659">
        <v>0.7502392743307165</v>
      </c>
      <c r="E25" s="659">
        <v>0.6997067372285214</v>
      </c>
      <c r="F25" s="220">
        <v>207.593598</v>
      </c>
      <c r="G25" s="659">
        <f t="shared" si="6"/>
        <v>-0.028378576380802545</v>
      </c>
      <c r="H25" s="659">
        <f t="shared" si="6"/>
        <v>-0.09552502245324901</v>
      </c>
      <c r="I25" s="659">
        <f t="shared" si="6"/>
        <v>-0.06735522763357704</v>
      </c>
      <c r="J25" s="659"/>
      <c r="K25" s="659">
        <f t="shared" si="7"/>
        <v>-0.1803849980892096</v>
      </c>
      <c r="L25" s="667">
        <f t="shared" si="8"/>
        <v>-0.06415634615554988</v>
      </c>
      <c r="M25" s="665"/>
      <c r="N25" s="657">
        <v>0.7977601026109861</v>
      </c>
      <c r="O25" s="658">
        <v>0.824020853594768</v>
      </c>
      <c r="P25" s="659">
        <v>0.7726107597182057</v>
      </c>
      <c r="Q25" s="659">
        <v>0.7069143358750066</v>
      </c>
      <c r="R25" s="220">
        <v>163.451585</v>
      </c>
      <c r="S25" s="659">
        <f t="shared" si="9"/>
        <v>0.03291810520209415</v>
      </c>
      <c r="T25" s="659">
        <f t="shared" si="9"/>
        <v>-0.06238931169312911</v>
      </c>
      <c r="U25" s="659">
        <f t="shared" si="9"/>
        <v>-0.0850317226583287</v>
      </c>
      <c r="V25" s="659"/>
      <c r="W25" s="659">
        <f t="shared" si="10"/>
        <v>-0.11387604674469265</v>
      </c>
      <c r="X25" s="667">
        <f t="shared" si="11"/>
        <v>-0.039498253728678656</v>
      </c>
    </row>
    <row r="26" spans="1:24" ht="13.5" thickBot="1">
      <c r="A26" s="273" t="s">
        <v>74</v>
      </c>
      <c r="B26" s="660">
        <v>0.9141886838060378</v>
      </c>
      <c r="C26" s="661">
        <v>0.8768960865457607</v>
      </c>
      <c r="D26" s="662">
        <v>0.8621301667920677</v>
      </c>
      <c r="E26" s="662">
        <v>0.8438072498690704</v>
      </c>
      <c r="F26" s="221">
        <v>3583.341038</v>
      </c>
      <c r="G26" s="662">
        <f t="shared" si="6"/>
        <v>-0.04079310750710341</v>
      </c>
      <c r="H26" s="662">
        <f t="shared" si="6"/>
        <v>-0.016838847818170133</v>
      </c>
      <c r="I26" s="662">
        <f t="shared" si="6"/>
        <v>-0.021253074800961502</v>
      </c>
      <c r="J26" s="662"/>
      <c r="K26" s="662">
        <f t="shared" si="7"/>
        <v>-0.07698786386629586</v>
      </c>
      <c r="L26" s="668">
        <f t="shared" si="8"/>
        <v>-0.02635089169688154</v>
      </c>
      <c r="M26" s="665"/>
      <c r="N26" s="660">
        <v>0.8964848014680838</v>
      </c>
      <c r="O26" s="661">
        <v>0.8791044167968002</v>
      </c>
      <c r="P26" s="662">
        <v>0.8623095317483033</v>
      </c>
      <c r="Q26" s="662">
        <v>0.8416689160136654</v>
      </c>
      <c r="R26" s="221">
        <v>3043.323688</v>
      </c>
      <c r="S26" s="662">
        <f t="shared" si="9"/>
        <v>-0.019387260824524355</v>
      </c>
      <c r="T26" s="662">
        <f t="shared" si="9"/>
        <v>-0.01910453949223978</v>
      </c>
      <c r="U26" s="662">
        <f t="shared" si="9"/>
        <v>-0.02393643462665862</v>
      </c>
      <c r="V26" s="662"/>
      <c r="W26" s="662">
        <f t="shared" si="10"/>
        <v>-0.061145359480330175</v>
      </c>
      <c r="X26" s="668">
        <f t="shared" si="11"/>
        <v>-0.020811917611800013</v>
      </c>
    </row>
    <row r="27" ht="13.5" thickTop="1"/>
    <row r="28" spans="2:24" ht="15.75" customHeight="1">
      <c r="B28" s="961" t="s">
        <v>160</v>
      </c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961"/>
    </row>
    <row r="29" spans="1:24" ht="18" customHeight="1">
      <c r="A29" s="269"/>
      <c r="B29" s="946" t="s">
        <v>163</v>
      </c>
      <c r="C29" s="946"/>
      <c r="D29" s="946"/>
      <c r="E29" s="946"/>
      <c r="F29" s="946"/>
      <c r="G29" s="946"/>
      <c r="H29" s="946"/>
      <c r="I29" s="946"/>
      <c r="J29" s="946"/>
      <c r="K29" s="946"/>
      <c r="L29" s="946"/>
      <c r="M29" s="270"/>
      <c r="N29" s="946" t="s">
        <v>165</v>
      </c>
      <c r="O29" s="946"/>
      <c r="P29" s="946"/>
      <c r="Q29" s="946"/>
      <c r="R29" s="946"/>
      <c r="S29" s="946"/>
      <c r="T29" s="946"/>
      <c r="U29" s="946"/>
      <c r="V29" s="946"/>
      <c r="W29" s="946"/>
      <c r="X29" s="946"/>
    </row>
    <row r="30" spans="1:24" ht="27">
      <c r="A30" s="959" t="s">
        <v>7</v>
      </c>
      <c r="B30" s="951" t="s">
        <v>289</v>
      </c>
      <c r="C30" s="952"/>
      <c r="D30" s="952"/>
      <c r="E30" s="952"/>
      <c r="F30" s="397" t="s">
        <v>254</v>
      </c>
      <c r="G30" s="950" t="s">
        <v>169</v>
      </c>
      <c r="H30" s="950"/>
      <c r="I30" s="950"/>
      <c r="J30" s="195"/>
      <c r="K30" s="333" t="s">
        <v>168</v>
      </c>
      <c r="L30" s="196" t="s">
        <v>104</v>
      </c>
      <c r="M30" s="334"/>
      <c r="N30" s="951" t="s">
        <v>289</v>
      </c>
      <c r="O30" s="952"/>
      <c r="P30" s="952"/>
      <c r="Q30" s="952"/>
      <c r="R30" s="397" t="s">
        <v>254</v>
      </c>
      <c r="S30" s="950" t="s">
        <v>169</v>
      </c>
      <c r="T30" s="950"/>
      <c r="U30" s="950"/>
      <c r="V30" s="195"/>
      <c r="W30" s="333" t="s">
        <v>168</v>
      </c>
      <c r="X30" s="196" t="s">
        <v>104</v>
      </c>
    </row>
    <row r="31" spans="1:24" ht="12.75">
      <c r="A31" s="959"/>
      <c r="B31" s="197">
        <f>B20</f>
        <v>2006</v>
      </c>
      <c r="C31" s="198">
        <f>B31+1</f>
        <v>2007</v>
      </c>
      <c r="D31" s="198">
        <f>C31+1</f>
        <v>2008</v>
      </c>
      <c r="E31" s="198">
        <f>D31+1</f>
        <v>2009</v>
      </c>
      <c r="F31" s="198">
        <f>E31</f>
        <v>2009</v>
      </c>
      <c r="G31" s="199" t="str">
        <f>G20</f>
        <v>06-07</v>
      </c>
      <c r="H31" s="199" t="str">
        <f>H20</f>
        <v>07-08</v>
      </c>
      <c r="I31" s="199" t="str">
        <f>I20</f>
        <v>08-09</v>
      </c>
      <c r="J31" s="200"/>
      <c r="K31" s="200" t="str">
        <f>K20</f>
        <v>06-09</v>
      </c>
      <c r="L31" s="201" t="str">
        <f>L20</f>
        <v>06-09</v>
      </c>
      <c r="N31" s="197">
        <f>N20</f>
        <v>2006</v>
      </c>
      <c r="O31" s="198">
        <f>N31+1</f>
        <v>2007</v>
      </c>
      <c r="P31" s="198">
        <f>O31+1</f>
        <v>2008</v>
      </c>
      <c r="Q31" s="198">
        <f>P31+1</f>
        <v>2009</v>
      </c>
      <c r="R31" s="198">
        <f>Q31</f>
        <v>2009</v>
      </c>
      <c r="S31" s="199" t="str">
        <f>S20</f>
        <v>06-07</v>
      </c>
      <c r="T31" s="199" t="str">
        <f>T20</f>
        <v>07-08</v>
      </c>
      <c r="U31" s="199" t="str">
        <f>U20</f>
        <v>08-09</v>
      </c>
      <c r="V31" s="200"/>
      <c r="W31" s="200" t="str">
        <f>W20</f>
        <v>06-09</v>
      </c>
      <c r="X31" s="201" t="str">
        <f>X20</f>
        <v>06-09</v>
      </c>
    </row>
    <row r="32" spans="1:24" s="218" customFormat="1" ht="12.75">
      <c r="A32" s="271" t="s">
        <v>75</v>
      </c>
      <c r="B32" s="654">
        <v>1.2245148032015554</v>
      </c>
      <c r="C32" s="655">
        <v>1.1903832205756302</v>
      </c>
      <c r="D32" s="656">
        <v>1.3073187674177358</v>
      </c>
      <c r="E32" s="656">
        <v>1.3508723417040265</v>
      </c>
      <c r="F32" s="674">
        <v>3677</v>
      </c>
      <c r="G32" s="663">
        <f aca="true" t="shared" si="12" ref="G32:I37">C32/B32-1</f>
        <v>-0.02787355656026902</v>
      </c>
      <c r="H32" s="663">
        <f t="shared" si="12"/>
        <v>0.09823353086710962</v>
      </c>
      <c r="I32" s="663">
        <f t="shared" si="12"/>
        <v>0.03331519088670265</v>
      </c>
      <c r="J32" s="656"/>
      <c r="K32" s="663">
        <f aca="true" t="shared" si="13" ref="K32:K37">E32/B32-1</f>
        <v>0.10318988236981941</v>
      </c>
      <c r="L32" s="664">
        <f aca="true" t="shared" si="14" ref="L32:L37">((E32/B32)^(1/3))-1</f>
        <v>0.03327698645213184</v>
      </c>
      <c r="M32" s="669"/>
      <c r="N32" s="670">
        <v>1.2216651356978372</v>
      </c>
      <c r="O32" s="656">
        <v>1.179159863547483</v>
      </c>
      <c r="P32" s="656">
        <v>1.313617278609489</v>
      </c>
      <c r="Q32" s="656">
        <v>1.3346689290072955</v>
      </c>
      <c r="R32" s="674">
        <v>3418</v>
      </c>
      <c r="S32" s="656">
        <f aca="true" t="shared" si="15" ref="S32:U37">O32/N32-1</f>
        <v>-0.03479289938652008</v>
      </c>
      <c r="T32" s="656">
        <f t="shared" si="15"/>
        <v>0.11402814768261638</v>
      </c>
      <c r="U32" s="656">
        <f t="shared" si="15"/>
        <v>0.01602571063931979</v>
      </c>
      <c r="V32" s="656"/>
      <c r="W32" s="656">
        <f aca="true" t="shared" si="16" ref="W32:W37">Q32/N32-1</f>
        <v>0.09249981030596288</v>
      </c>
      <c r="X32" s="666">
        <f aca="true" t="shared" si="17" ref="X32:X37">((Q32/N32)^(1/3))-1</f>
        <v>0.029928612360286433</v>
      </c>
    </row>
    <row r="33" spans="1:24" s="218" customFormat="1" ht="12.75">
      <c r="A33" s="271" t="s">
        <v>16</v>
      </c>
      <c r="B33" s="654">
        <v>1.2120170989675811</v>
      </c>
      <c r="C33" s="655">
        <v>1.190496035384263</v>
      </c>
      <c r="D33" s="656">
        <v>1.280645956979551</v>
      </c>
      <c r="E33" s="656">
        <v>1.316642715728164</v>
      </c>
      <c r="F33" s="674">
        <v>4914</v>
      </c>
      <c r="G33" s="656">
        <f t="shared" si="12"/>
        <v>-0.017756402613172795</v>
      </c>
      <c r="H33" s="656">
        <f t="shared" si="12"/>
        <v>0.07572467183075471</v>
      </c>
      <c r="I33" s="656">
        <f t="shared" si="12"/>
        <v>0.028108282818080754</v>
      </c>
      <c r="J33" s="656"/>
      <c r="K33" s="656">
        <f t="shared" si="13"/>
        <v>0.08632354844639134</v>
      </c>
      <c r="L33" s="666">
        <f t="shared" si="14"/>
        <v>0.027984101344854295</v>
      </c>
      <c r="M33" s="669"/>
      <c r="N33" s="670">
        <v>1.207231938338084</v>
      </c>
      <c r="O33" s="656">
        <v>1.1823834675193092</v>
      </c>
      <c r="P33" s="656">
        <v>1.2880911088520837</v>
      </c>
      <c r="Q33" s="656">
        <v>1.321307634622182</v>
      </c>
      <c r="R33" s="677">
        <v>4323</v>
      </c>
      <c r="S33" s="656">
        <f t="shared" si="15"/>
        <v>-0.020583013114267024</v>
      </c>
      <c r="T33" s="656">
        <f t="shared" si="15"/>
        <v>0.0894021645571157</v>
      </c>
      <c r="U33" s="656">
        <f t="shared" si="15"/>
        <v>0.02578740396686685</v>
      </c>
      <c r="V33" s="656"/>
      <c r="W33" s="656">
        <f t="shared" si="16"/>
        <v>0.09449360364101889</v>
      </c>
      <c r="X33" s="666">
        <f t="shared" si="17"/>
        <v>0.030554765600536715</v>
      </c>
    </row>
    <row r="34" spans="1:24" s="218" customFormat="1" ht="12.75">
      <c r="A34" s="271" t="s">
        <v>17</v>
      </c>
      <c r="B34" s="654">
        <v>1.140958402599221</v>
      </c>
      <c r="C34" s="655">
        <v>1.1163532569589314</v>
      </c>
      <c r="D34" s="656">
        <v>1.1571630024161847</v>
      </c>
      <c r="E34" s="656">
        <v>1.155007352045058</v>
      </c>
      <c r="F34" s="674">
        <v>7627</v>
      </c>
      <c r="G34" s="656">
        <f t="shared" si="12"/>
        <v>-0.021565331027175505</v>
      </c>
      <c r="H34" s="656">
        <f t="shared" si="12"/>
        <v>0.03655630079713612</v>
      </c>
      <c r="I34" s="656">
        <f t="shared" si="12"/>
        <v>-0.0018628752964152673</v>
      </c>
      <c r="J34" s="656"/>
      <c r="K34" s="656">
        <f t="shared" si="13"/>
        <v>0.012313288033842351</v>
      </c>
      <c r="L34" s="666">
        <f t="shared" si="14"/>
        <v>0.004087697307855187</v>
      </c>
      <c r="M34" s="669"/>
      <c r="N34" s="670">
        <v>1.152557333518919</v>
      </c>
      <c r="O34" s="656">
        <v>1.1169026300529352</v>
      </c>
      <c r="P34" s="656">
        <v>1.168958745589579</v>
      </c>
      <c r="Q34" s="656">
        <v>1.1677792003162515</v>
      </c>
      <c r="R34" s="677">
        <v>6609</v>
      </c>
      <c r="S34" s="656">
        <f t="shared" si="15"/>
        <v>-0.030935297038217624</v>
      </c>
      <c r="T34" s="656">
        <f t="shared" si="15"/>
        <v>0.04660756823016565</v>
      </c>
      <c r="U34" s="656">
        <f t="shared" si="15"/>
        <v>-0.0010090563741259606</v>
      </c>
      <c r="V34" s="656"/>
      <c r="W34" s="656">
        <f t="shared" si="16"/>
        <v>0.013207036521869275</v>
      </c>
      <c r="X34" s="666">
        <f t="shared" si="17"/>
        <v>0.00438310582179513</v>
      </c>
    </row>
    <row r="35" spans="1:24" s="218" customFormat="1" ht="12.75">
      <c r="A35" s="271" t="s">
        <v>18</v>
      </c>
      <c r="B35" s="654">
        <v>1.1650480541923167</v>
      </c>
      <c r="C35" s="655">
        <v>1.1245446390953842</v>
      </c>
      <c r="D35" s="656">
        <v>1.186027439454772</v>
      </c>
      <c r="E35" s="656">
        <v>1.1536782184124568</v>
      </c>
      <c r="F35" s="674">
        <v>8880</v>
      </c>
      <c r="G35" s="656">
        <f t="shared" si="12"/>
        <v>-0.034765445898291336</v>
      </c>
      <c r="H35" s="656">
        <f t="shared" si="12"/>
        <v>0.05467350803330184</v>
      </c>
      <c r="I35" s="656">
        <f t="shared" si="12"/>
        <v>-0.027275272026747177</v>
      </c>
      <c r="J35" s="656"/>
      <c r="K35" s="656">
        <f t="shared" si="13"/>
        <v>-0.009759113144686693</v>
      </c>
      <c r="L35" s="666">
        <f t="shared" si="14"/>
        <v>-0.0032636777193633115</v>
      </c>
      <c r="M35" s="669"/>
      <c r="N35" s="670">
        <v>1.163940436568352</v>
      </c>
      <c r="O35" s="656">
        <v>1.1172095707290186</v>
      </c>
      <c r="P35" s="656">
        <v>1.1971822874739178</v>
      </c>
      <c r="Q35" s="656">
        <v>1.1549218310332348</v>
      </c>
      <c r="R35" s="677">
        <v>7698</v>
      </c>
      <c r="S35" s="656">
        <f t="shared" si="15"/>
        <v>-0.04014884642818173</v>
      </c>
      <c r="T35" s="656">
        <f t="shared" si="15"/>
        <v>0.07158255607559294</v>
      </c>
      <c r="U35" s="656">
        <f t="shared" si="15"/>
        <v>-0.035299934590456994</v>
      </c>
      <c r="V35" s="656"/>
      <c r="W35" s="656">
        <f t="shared" si="16"/>
        <v>-0.007748339392440795</v>
      </c>
      <c r="X35" s="666">
        <f t="shared" si="17"/>
        <v>-0.0025894794132771404</v>
      </c>
    </row>
    <row r="36" spans="1:24" s="218" customFormat="1" ht="12.75">
      <c r="A36" s="272" t="s">
        <v>76</v>
      </c>
      <c r="B36" s="657">
        <v>1.0574362348175677</v>
      </c>
      <c r="C36" s="658">
        <v>1.0760272107514037</v>
      </c>
      <c r="D36" s="659">
        <v>1.1191448721080854</v>
      </c>
      <c r="E36" s="659">
        <v>1.0894245731592704</v>
      </c>
      <c r="F36" s="675">
        <v>2475</v>
      </c>
      <c r="G36" s="659">
        <f t="shared" si="12"/>
        <v>0.01758117919710167</v>
      </c>
      <c r="H36" s="659">
        <f t="shared" si="12"/>
        <v>0.040071162630331614</v>
      </c>
      <c r="I36" s="659">
        <f t="shared" si="12"/>
        <v>-0.026556257093714897</v>
      </c>
      <c r="J36" s="659"/>
      <c r="K36" s="659">
        <f t="shared" si="13"/>
        <v>0.03025084377520071</v>
      </c>
      <c r="L36" s="667">
        <f t="shared" si="14"/>
        <v>0.00998361041770135</v>
      </c>
      <c r="M36" s="669"/>
      <c r="N36" s="671">
        <v>1.06181353630834</v>
      </c>
      <c r="O36" s="659">
        <v>1.0668303972973538</v>
      </c>
      <c r="P36" s="659">
        <v>1.1247425840610965</v>
      </c>
      <c r="Q36" s="659">
        <v>1.0848592982389862</v>
      </c>
      <c r="R36" s="678">
        <v>2090</v>
      </c>
      <c r="S36" s="659">
        <f t="shared" si="15"/>
        <v>0.004724804136944982</v>
      </c>
      <c r="T36" s="659">
        <f t="shared" si="15"/>
        <v>0.05428434258196435</v>
      </c>
      <c r="U36" s="659">
        <f t="shared" si="15"/>
        <v>-0.0354599233525098</v>
      </c>
      <c r="V36" s="659"/>
      <c r="W36" s="659">
        <f t="shared" si="16"/>
        <v>0.021704151569559516</v>
      </c>
      <c r="X36" s="667">
        <f t="shared" si="17"/>
        <v>0.007182998190147671</v>
      </c>
    </row>
    <row r="37" spans="1:24" ht="13.5" thickBot="1">
      <c r="A37" s="273" t="s">
        <v>74</v>
      </c>
      <c r="B37" s="660">
        <v>1.1622662153183563</v>
      </c>
      <c r="C37" s="661">
        <v>1.1368507033175785</v>
      </c>
      <c r="D37" s="662">
        <v>1.2023822028225157</v>
      </c>
      <c r="E37" s="662">
        <v>1.197443944572292</v>
      </c>
      <c r="F37" s="676">
        <v>27573</v>
      </c>
      <c r="G37" s="662">
        <f t="shared" si="12"/>
        <v>-0.02186720362840122</v>
      </c>
      <c r="H37" s="662">
        <f t="shared" si="12"/>
        <v>0.057643012678535444</v>
      </c>
      <c r="I37" s="662">
        <f t="shared" si="12"/>
        <v>-0.004107061996286632</v>
      </c>
      <c r="J37" s="662"/>
      <c r="K37" s="662">
        <f t="shared" si="13"/>
        <v>0.030266499008835268</v>
      </c>
      <c r="L37" s="668">
        <f t="shared" si="14"/>
        <v>0.009988726145712556</v>
      </c>
      <c r="M37" s="665"/>
      <c r="N37" s="672">
        <v>1.166650735617938</v>
      </c>
      <c r="O37" s="673">
        <v>1.1318778637909053</v>
      </c>
      <c r="P37" s="673">
        <v>1.2136377493941461</v>
      </c>
      <c r="Q37" s="673">
        <v>1.2018487995570684</v>
      </c>
      <c r="R37" s="679">
        <v>24138</v>
      </c>
      <c r="S37" s="662">
        <f t="shared" si="15"/>
        <v>-0.029805725711572695</v>
      </c>
      <c r="T37" s="662">
        <f t="shared" si="15"/>
        <v>0.07223384096355523</v>
      </c>
      <c r="U37" s="662">
        <f t="shared" si="15"/>
        <v>-0.00971373034743106</v>
      </c>
      <c r="V37" s="662"/>
      <c r="W37" s="662">
        <f t="shared" si="16"/>
        <v>0.030170181070075852</v>
      </c>
      <c r="X37" s="668">
        <f t="shared" si="17"/>
        <v>0.009957251097253206</v>
      </c>
    </row>
    <row r="38" spans="1:15" ht="13.5" thickTop="1">
      <c r="A38" s="271"/>
      <c r="B38" s="274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N38" s="275"/>
      <c r="O38" s="275"/>
    </row>
    <row r="39" spans="1:24" ht="12.75" customHeight="1">
      <c r="A39" s="271"/>
      <c r="B39" s="946" t="s">
        <v>164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270"/>
      <c r="N39" s="946" t="s">
        <v>166</v>
      </c>
      <c r="O39" s="946"/>
      <c r="P39" s="946"/>
      <c r="Q39" s="946"/>
      <c r="R39" s="946"/>
      <c r="S39" s="946"/>
      <c r="T39" s="946"/>
      <c r="U39" s="946"/>
      <c r="V39" s="946"/>
      <c r="W39" s="946"/>
      <c r="X39" s="946"/>
    </row>
    <row r="40" spans="1:24" s="217" customFormat="1" ht="27">
      <c r="A40" s="959" t="s">
        <v>7</v>
      </c>
      <c r="B40" s="951" t="s">
        <v>289</v>
      </c>
      <c r="C40" s="952"/>
      <c r="D40" s="952"/>
      <c r="E40" s="952"/>
      <c r="F40" s="397" t="s">
        <v>255</v>
      </c>
      <c r="G40" s="950" t="s">
        <v>169</v>
      </c>
      <c r="H40" s="950"/>
      <c r="I40" s="950"/>
      <c r="J40" s="195"/>
      <c r="K40" s="333" t="s">
        <v>168</v>
      </c>
      <c r="L40" s="196" t="s">
        <v>104</v>
      </c>
      <c r="M40" s="334"/>
      <c r="N40" s="951" t="s">
        <v>289</v>
      </c>
      <c r="O40" s="952"/>
      <c r="P40" s="952"/>
      <c r="Q40" s="952"/>
      <c r="R40" s="397" t="s">
        <v>255</v>
      </c>
      <c r="S40" s="950" t="s">
        <v>169</v>
      </c>
      <c r="T40" s="950"/>
      <c r="U40" s="950"/>
      <c r="V40" s="195"/>
      <c r="W40" s="333" t="s">
        <v>168</v>
      </c>
      <c r="X40" s="196" t="s">
        <v>104</v>
      </c>
    </row>
    <row r="41" spans="1:24" ht="12.75">
      <c r="A41" s="959"/>
      <c r="B41" s="197">
        <f>B31</f>
        <v>2006</v>
      </c>
      <c r="C41" s="198">
        <f>B41+1</f>
        <v>2007</v>
      </c>
      <c r="D41" s="198">
        <f>C41+1</f>
        <v>2008</v>
      </c>
      <c r="E41" s="198">
        <f>D41+1</f>
        <v>2009</v>
      </c>
      <c r="F41" s="198">
        <f>E41</f>
        <v>2009</v>
      </c>
      <c r="G41" s="199" t="str">
        <f>G31</f>
        <v>06-07</v>
      </c>
      <c r="H41" s="199" t="str">
        <f>H31</f>
        <v>07-08</v>
      </c>
      <c r="I41" s="199" t="str">
        <f>I31</f>
        <v>08-09</v>
      </c>
      <c r="J41" s="200"/>
      <c r="K41" s="200" t="str">
        <f>K31</f>
        <v>06-09</v>
      </c>
      <c r="L41" s="201" t="str">
        <f>L31</f>
        <v>06-09</v>
      </c>
      <c r="M41" s="276"/>
      <c r="N41" s="197">
        <f>N31</f>
        <v>2006</v>
      </c>
      <c r="O41" s="198">
        <f>N41+1</f>
        <v>2007</v>
      </c>
      <c r="P41" s="198">
        <f>O41+1</f>
        <v>2008</v>
      </c>
      <c r="Q41" s="198">
        <f>P41+1</f>
        <v>2009</v>
      </c>
      <c r="R41" s="198">
        <f>Q41</f>
        <v>2009</v>
      </c>
      <c r="S41" s="199" t="str">
        <f>S31</f>
        <v>06-07</v>
      </c>
      <c r="T41" s="199" t="str">
        <f>T31</f>
        <v>07-08</v>
      </c>
      <c r="U41" s="199" t="str">
        <f>U31</f>
        <v>08-09</v>
      </c>
      <c r="V41" s="200"/>
      <c r="W41" s="200" t="str">
        <f>W31</f>
        <v>06-09</v>
      </c>
      <c r="X41" s="201" t="str">
        <f>X31</f>
        <v>06-09</v>
      </c>
    </row>
    <row r="42" spans="1:24" ht="12.75">
      <c r="A42" s="271" t="s">
        <v>75</v>
      </c>
      <c r="B42" s="654">
        <v>1.1549264260584169</v>
      </c>
      <c r="C42" s="655">
        <v>1.1304121001783</v>
      </c>
      <c r="D42" s="656">
        <v>1.2369163800901428</v>
      </c>
      <c r="E42" s="656">
        <v>1.2647599898648785</v>
      </c>
      <c r="F42" s="219">
        <v>157.880351</v>
      </c>
      <c r="G42" s="663">
        <f aca="true" t="shared" si="18" ref="G42:I47">C42/B42-1</f>
        <v>-0.021225876667988586</v>
      </c>
      <c r="H42" s="663">
        <f t="shared" si="18"/>
        <v>0.0942172150271956</v>
      </c>
      <c r="I42" s="663">
        <f t="shared" si="18"/>
        <v>0.02251050291104284</v>
      </c>
      <c r="J42" s="656"/>
      <c r="K42" s="663">
        <f aca="true" t="shared" si="19" ref="K42:K47">E42/B42-1</f>
        <v>0.09510005254733533</v>
      </c>
      <c r="L42" s="664">
        <f aca="true" t="shared" si="20" ref="L42:L47">((E42/B42)^(1/3))-1</f>
        <v>0.03074507078284694</v>
      </c>
      <c r="M42" s="665"/>
      <c r="N42" s="654">
        <v>1.150057496628357</v>
      </c>
      <c r="O42" s="655">
        <v>1.1173653026379062</v>
      </c>
      <c r="P42" s="656">
        <v>1.2411710376801668</v>
      </c>
      <c r="Q42" s="656">
        <v>1.2416770506856534</v>
      </c>
      <c r="R42" s="219">
        <v>144.777687</v>
      </c>
      <c r="S42" s="656">
        <f aca="true" t="shared" si="21" ref="S42:U47">O42/N42-1</f>
        <v>-0.028426573528971377</v>
      </c>
      <c r="T42" s="656">
        <f t="shared" si="21"/>
        <v>0.11080148519913458</v>
      </c>
      <c r="U42" s="656">
        <f t="shared" si="21"/>
        <v>0.00040768998802320766</v>
      </c>
      <c r="V42" s="656"/>
      <c r="W42" s="656">
        <f aca="true" t="shared" si="22" ref="W42:W47">Q42/N42-1</f>
        <v>0.079665194414974</v>
      </c>
      <c r="X42" s="666">
        <f aca="true" t="shared" si="23" ref="X42:X47">((Q42/N42)^(1/3))-1</f>
        <v>0.025879536771258982</v>
      </c>
    </row>
    <row r="43" spans="1:24" ht="12.75">
      <c r="A43" s="271" t="s">
        <v>16</v>
      </c>
      <c r="B43" s="654">
        <v>1.163946662875102</v>
      </c>
      <c r="C43" s="655">
        <v>1.1643758063517267</v>
      </c>
      <c r="D43" s="656">
        <v>1.21599672449672</v>
      </c>
      <c r="E43" s="656">
        <v>1.2472404170972353</v>
      </c>
      <c r="F43" s="219">
        <v>187.774662</v>
      </c>
      <c r="G43" s="656">
        <f t="shared" si="18"/>
        <v>0.00036869685726359513</v>
      </c>
      <c r="H43" s="656">
        <f t="shared" si="18"/>
        <v>0.04433355439317688</v>
      </c>
      <c r="I43" s="656">
        <f t="shared" si="18"/>
        <v>0.02569389536262645</v>
      </c>
      <c r="J43" s="656"/>
      <c r="K43" s="656">
        <f t="shared" si="19"/>
        <v>0.07156148720456534</v>
      </c>
      <c r="L43" s="666">
        <f t="shared" si="20"/>
        <v>0.023306419926458988</v>
      </c>
      <c r="M43" s="665"/>
      <c r="N43" s="654">
        <v>1.15682045790954</v>
      </c>
      <c r="O43" s="655">
        <v>1.1543224286899654</v>
      </c>
      <c r="P43" s="656">
        <v>1.2176801408119633</v>
      </c>
      <c r="Q43" s="656">
        <v>1.2462970951035381</v>
      </c>
      <c r="R43" s="219">
        <v>163.614128</v>
      </c>
      <c r="S43" s="656">
        <f t="shared" si="21"/>
        <v>-0.002159392326177234</v>
      </c>
      <c r="T43" s="656">
        <f t="shared" si="21"/>
        <v>0.05488736123225313</v>
      </c>
      <c r="U43" s="656">
        <f t="shared" si="21"/>
        <v>0.023501208020435316</v>
      </c>
      <c r="V43" s="656"/>
      <c r="W43" s="656">
        <f t="shared" si="22"/>
        <v>0.07734703910379404</v>
      </c>
      <c r="X43" s="666">
        <f t="shared" si="23"/>
        <v>0.02514478671867937</v>
      </c>
    </row>
    <row r="44" spans="1:24" ht="12.75">
      <c r="A44" s="271" t="s">
        <v>17</v>
      </c>
      <c r="B44" s="654">
        <v>1.094124816695879</v>
      </c>
      <c r="C44" s="655">
        <v>1.0797192387174606</v>
      </c>
      <c r="D44" s="656">
        <v>1.0953412496555153</v>
      </c>
      <c r="E44" s="656">
        <v>1.1064493430311553</v>
      </c>
      <c r="F44" s="219">
        <v>239.954612</v>
      </c>
      <c r="G44" s="656">
        <f t="shared" si="18"/>
        <v>-0.013166302197514801</v>
      </c>
      <c r="H44" s="656">
        <f t="shared" si="18"/>
        <v>0.014468586256378257</v>
      </c>
      <c r="I44" s="656">
        <f t="shared" si="18"/>
        <v>0.010141217067405783</v>
      </c>
      <c r="J44" s="656"/>
      <c r="K44" s="656">
        <f t="shared" si="19"/>
        <v>0.011264278213243273</v>
      </c>
      <c r="L44" s="666">
        <f t="shared" si="20"/>
        <v>0.00374074875481778</v>
      </c>
      <c r="M44" s="665"/>
      <c r="N44" s="654">
        <v>1.094400466690924</v>
      </c>
      <c r="O44" s="655">
        <v>1.080325783010998</v>
      </c>
      <c r="P44" s="656">
        <v>1.1018489785791021</v>
      </c>
      <c r="Q44" s="656">
        <v>1.1170795157854643</v>
      </c>
      <c r="R44" s="219">
        <v>207.074043</v>
      </c>
      <c r="S44" s="656">
        <f t="shared" si="21"/>
        <v>-0.012860633843187919</v>
      </c>
      <c r="T44" s="656">
        <f t="shared" si="21"/>
        <v>0.019922875031378462</v>
      </c>
      <c r="U44" s="656">
        <f t="shared" si="21"/>
        <v>0.013822708467727374</v>
      </c>
      <c r="V44" s="656"/>
      <c r="W44" s="656">
        <f t="shared" si="22"/>
        <v>0.020722806490674817</v>
      </c>
      <c r="X44" s="666">
        <f t="shared" si="23"/>
        <v>0.006860429047038208</v>
      </c>
    </row>
    <row r="45" spans="1:24" ht="12.75">
      <c r="A45" s="271" t="s">
        <v>18</v>
      </c>
      <c r="B45" s="654">
        <v>1.1106287507052006</v>
      </c>
      <c r="C45" s="655">
        <v>1.078655414341351</v>
      </c>
      <c r="D45" s="656">
        <v>1.1215171500711525</v>
      </c>
      <c r="E45" s="656">
        <v>1.09903407174742</v>
      </c>
      <c r="F45" s="219">
        <v>226.355347</v>
      </c>
      <c r="G45" s="656">
        <f t="shared" si="18"/>
        <v>-0.02878850051698012</v>
      </c>
      <c r="H45" s="656">
        <f t="shared" si="18"/>
        <v>0.039736263462760935</v>
      </c>
      <c r="I45" s="656">
        <f t="shared" si="18"/>
        <v>-0.020047021414078214</v>
      </c>
      <c r="J45" s="656"/>
      <c r="K45" s="656">
        <f t="shared" si="19"/>
        <v>-0.010439743208897179</v>
      </c>
      <c r="L45" s="666">
        <f t="shared" si="20"/>
        <v>-0.0034920949349522834</v>
      </c>
      <c r="M45" s="665"/>
      <c r="N45" s="654">
        <v>1.105348353000091</v>
      </c>
      <c r="O45" s="655">
        <v>1.0702737011185548</v>
      </c>
      <c r="P45" s="656">
        <v>1.1231056160826314</v>
      </c>
      <c r="Q45" s="656">
        <v>1.0936586753873747</v>
      </c>
      <c r="R45" s="219">
        <v>193.804252</v>
      </c>
      <c r="S45" s="656">
        <f t="shared" si="21"/>
        <v>-0.03173176292011293</v>
      </c>
      <c r="T45" s="656">
        <f t="shared" si="21"/>
        <v>0.04936299463292548</v>
      </c>
      <c r="U45" s="656">
        <f t="shared" si="21"/>
        <v>-0.0262192088380494</v>
      </c>
      <c r="V45" s="656"/>
      <c r="W45" s="656">
        <f t="shared" si="22"/>
        <v>-0.010575559805185875</v>
      </c>
      <c r="X45" s="666">
        <f t="shared" si="23"/>
        <v>-0.003537687073234541</v>
      </c>
    </row>
    <row r="46" spans="1:24" ht="12.75">
      <c r="A46" s="272" t="s">
        <v>76</v>
      </c>
      <c r="B46" s="657">
        <v>1.0053876901289447</v>
      </c>
      <c r="C46" s="658">
        <v>1.0351723688456451</v>
      </c>
      <c r="D46" s="659">
        <v>1.0892783683560396</v>
      </c>
      <c r="E46" s="659">
        <v>1.0412514574340328</v>
      </c>
      <c r="F46" s="220">
        <v>62.424899</v>
      </c>
      <c r="G46" s="659">
        <f t="shared" si="18"/>
        <v>0.02962506803010534</v>
      </c>
      <c r="H46" s="659">
        <f t="shared" si="18"/>
        <v>0.05226762338211355</v>
      </c>
      <c r="I46" s="659">
        <f t="shared" si="18"/>
        <v>-0.044090576217436506</v>
      </c>
      <c r="J46" s="659"/>
      <c r="K46" s="659">
        <f t="shared" si="19"/>
        <v>0.035671579886251026</v>
      </c>
      <c r="L46" s="667">
        <f t="shared" si="20"/>
        <v>0.011751878965287732</v>
      </c>
      <c r="M46" s="665"/>
      <c r="N46" s="657">
        <v>1.0056260627610918</v>
      </c>
      <c r="O46" s="658">
        <v>1.0249794461247301</v>
      </c>
      <c r="P46" s="659">
        <v>1.0929500066171272</v>
      </c>
      <c r="Q46" s="659">
        <v>1.0132816144459595</v>
      </c>
      <c r="R46" s="220">
        <v>50.489987</v>
      </c>
      <c r="S46" s="659">
        <f t="shared" si="21"/>
        <v>0.019245109171594832</v>
      </c>
      <c r="T46" s="659">
        <f t="shared" si="21"/>
        <v>0.06631407171078596</v>
      </c>
      <c r="U46" s="659">
        <f t="shared" si="21"/>
        <v>-0.07289298841559577</v>
      </c>
      <c r="V46" s="659"/>
      <c r="W46" s="659">
        <f t="shared" si="22"/>
        <v>0.007612722032927843</v>
      </c>
      <c r="X46" s="667">
        <f t="shared" si="23"/>
        <v>0.0025311618252579215</v>
      </c>
    </row>
    <row r="47" spans="1:24" ht="13.5" thickBot="1">
      <c r="A47" s="273" t="s">
        <v>74</v>
      </c>
      <c r="B47" s="660">
        <v>1.1151705379984955</v>
      </c>
      <c r="C47" s="661">
        <v>1.1013592931462872</v>
      </c>
      <c r="D47" s="662">
        <v>1.150901412066985</v>
      </c>
      <c r="E47" s="662">
        <v>1.1533026566353468</v>
      </c>
      <c r="F47" s="221">
        <v>874.389871</v>
      </c>
      <c r="G47" s="662">
        <f t="shared" si="18"/>
        <v>-0.012384872431257632</v>
      </c>
      <c r="H47" s="662">
        <f t="shared" si="18"/>
        <v>0.04498270385422476</v>
      </c>
      <c r="I47" s="662">
        <f t="shared" si="18"/>
        <v>0.0020864033558263273</v>
      </c>
      <c r="J47" s="662"/>
      <c r="K47" s="662">
        <f t="shared" si="19"/>
        <v>0.034193979608975855</v>
      </c>
      <c r="L47" s="668">
        <f t="shared" si="20"/>
        <v>0.01127049200532837</v>
      </c>
      <c r="M47" s="665"/>
      <c r="N47" s="660">
        <v>1.1138484803374613</v>
      </c>
      <c r="O47" s="661">
        <v>1.0954576423175362</v>
      </c>
      <c r="P47" s="662">
        <v>1.156306922235211</v>
      </c>
      <c r="Q47" s="662">
        <v>1.150654698514298</v>
      </c>
      <c r="R47" s="221">
        <v>759.760097</v>
      </c>
      <c r="S47" s="662">
        <f t="shared" si="21"/>
        <v>-0.016511076995277874</v>
      </c>
      <c r="T47" s="662">
        <f t="shared" si="21"/>
        <v>0.05554690347400637</v>
      </c>
      <c r="U47" s="662">
        <f t="shared" si="21"/>
        <v>-0.004888169059808822</v>
      </c>
      <c r="V47" s="662"/>
      <c r="W47" s="662">
        <f t="shared" si="22"/>
        <v>0.03304418763105521</v>
      </c>
      <c r="X47" s="668">
        <f t="shared" si="23"/>
        <v>0.010895584301171102</v>
      </c>
    </row>
    <row r="48" ht="7.5" customHeight="1" thickTop="1"/>
    <row r="49" spans="1:4" ht="22.5" customHeight="1">
      <c r="A49" s="958" t="s">
        <v>167</v>
      </c>
      <c r="B49" s="958"/>
      <c r="C49" s="958"/>
      <c r="D49" s="958"/>
    </row>
    <row r="51" ht="12.75">
      <c r="B51" s="152" t="s">
        <v>378</v>
      </c>
    </row>
    <row r="52" ht="12.75">
      <c r="B52" s="152" t="s">
        <v>379</v>
      </c>
    </row>
  </sheetData>
  <sheetProtection/>
  <mergeCells count="36">
    <mergeCell ref="A9:A10"/>
    <mergeCell ref="A19:A20"/>
    <mergeCell ref="B28:X28"/>
    <mergeCell ref="G9:I9"/>
    <mergeCell ref="G19:I19"/>
    <mergeCell ref="S19:U19"/>
    <mergeCell ref="S9:U9"/>
    <mergeCell ref="N9:Q9"/>
    <mergeCell ref="B18:L18"/>
    <mergeCell ref="N18:X18"/>
    <mergeCell ref="B1:X1"/>
    <mergeCell ref="B2:X2"/>
    <mergeCell ref="B3:X3"/>
    <mergeCell ref="B9:E9"/>
    <mergeCell ref="B8:L8"/>
    <mergeCell ref="N8:X8"/>
    <mergeCell ref="B7:X7"/>
    <mergeCell ref="B4:X4"/>
    <mergeCell ref="B5:X5"/>
    <mergeCell ref="B19:E19"/>
    <mergeCell ref="N19:Q19"/>
    <mergeCell ref="N29:X29"/>
    <mergeCell ref="B30:E30"/>
    <mergeCell ref="N30:Q30"/>
    <mergeCell ref="G30:I30"/>
    <mergeCell ref="S30:U30"/>
    <mergeCell ref="A49:D49"/>
    <mergeCell ref="B39:L39"/>
    <mergeCell ref="N39:X39"/>
    <mergeCell ref="B40:E40"/>
    <mergeCell ref="N40:Q40"/>
    <mergeCell ref="B29:L29"/>
    <mergeCell ref="A30:A31"/>
    <mergeCell ref="G40:I40"/>
    <mergeCell ref="A40:A41"/>
    <mergeCell ref="S40:U40"/>
  </mergeCells>
  <printOptions horizontalCentered="1"/>
  <pageMargins left="0.7" right="0.7" top="0.75" bottom="0.75" header="0.3" footer="0.3"/>
  <pageSetup fitToHeight="0" fitToWidth="1" horizontalDpi="300" verticalDpi="300" orientation="landscape" scale="65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53"/>
  <sheetViews>
    <sheetView zoomScale="80" zoomScaleNormal="8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8.00390625" style="266" customWidth="1"/>
    <col min="2" max="9" width="8.28125" style="216" customWidth="1"/>
    <col min="10" max="10" width="1.7109375" style="216" customWidth="1"/>
    <col min="11" max="12" width="9.28125" style="216" customWidth="1"/>
    <col min="13" max="13" width="2.421875" style="216" customWidth="1"/>
    <col min="14" max="21" width="8.28125" style="216" customWidth="1"/>
    <col min="22" max="22" width="1.7109375" style="216" customWidth="1"/>
    <col min="23" max="24" width="9.28125" style="216" customWidth="1"/>
    <col min="25" max="16384" width="9.140625" style="216" customWidth="1"/>
  </cols>
  <sheetData>
    <row r="1" spans="2:24" ht="15.75">
      <c r="B1" s="960" t="s">
        <v>337</v>
      </c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</row>
    <row r="2" spans="2:24" ht="15.75">
      <c r="B2" s="949" t="s">
        <v>328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</row>
    <row r="3" spans="1:24" s="388" customFormat="1" ht="15.75">
      <c r="A3" s="387"/>
      <c r="B3" s="961" t="s">
        <v>331</v>
      </c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</row>
    <row r="4" spans="2:31" ht="15.75">
      <c r="B4" s="942" t="s">
        <v>239</v>
      </c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332"/>
      <c r="Z4" s="332"/>
      <c r="AA4" s="332"/>
      <c r="AB4" s="332"/>
      <c r="AC4" s="332"/>
      <c r="AD4" s="332"/>
      <c r="AE4" s="332"/>
    </row>
    <row r="5" spans="2:31" ht="15.75">
      <c r="B5" s="942" t="s">
        <v>246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332"/>
      <c r="Z5" s="332"/>
      <c r="AA5" s="332"/>
      <c r="AB5" s="332"/>
      <c r="AC5" s="332"/>
      <c r="AD5" s="332"/>
      <c r="AE5" s="332"/>
    </row>
    <row r="6" spans="2:24" ht="12.75">
      <c r="B6" s="962" t="s">
        <v>114</v>
      </c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</row>
    <row r="7" spans="2:23" ht="15">
      <c r="B7" s="26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67"/>
      <c r="U7" s="267"/>
      <c r="V7" s="267"/>
      <c r="W7" s="267"/>
    </row>
    <row r="8" spans="2:24" ht="15.75">
      <c r="B8" s="961" t="s">
        <v>99</v>
      </c>
      <c r="C8" s="961"/>
      <c r="D8" s="961"/>
      <c r="E8" s="961"/>
      <c r="F8" s="961"/>
      <c r="G8" s="961"/>
      <c r="H8" s="961"/>
      <c r="I8" s="961"/>
      <c r="J8" s="961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1"/>
      <c r="V8" s="961"/>
      <c r="W8" s="961"/>
      <c r="X8" s="961"/>
    </row>
    <row r="9" spans="1:24" ht="18" customHeight="1">
      <c r="A9" s="269"/>
      <c r="B9" s="946" t="s">
        <v>163</v>
      </c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270"/>
      <c r="N9" s="946" t="s">
        <v>165</v>
      </c>
      <c r="O9" s="946"/>
      <c r="P9" s="946"/>
      <c r="Q9" s="946"/>
      <c r="R9" s="946"/>
      <c r="S9" s="946"/>
      <c r="T9" s="946"/>
      <c r="U9" s="946"/>
      <c r="V9" s="946"/>
      <c r="W9" s="946"/>
      <c r="X9" s="946"/>
    </row>
    <row r="10" spans="1:24" s="334" customFormat="1" ht="27">
      <c r="A10" s="959" t="s">
        <v>7</v>
      </c>
      <c r="B10" s="951" t="s">
        <v>289</v>
      </c>
      <c r="C10" s="952"/>
      <c r="D10" s="952"/>
      <c r="E10" s="952"/>
      <c r="F10" s="397" t="s">
        <v>254</v>
      </c>
      <c r="G10" s="950" t="s">
        <v>169</v>
      </c>
      <c r="H10" s="950"/>
      <c r="I10" s="950"/>
      <c r="J10" s="195"/>
      <c r="K10" s="333" t="s">
        <v>168</v>
      </c>
      <c r="L10" s="196" t="s">
        <v>104</v>
      </c>
      <c r="N10" s="951" t="s">
        <v>289</v>
      </c>
      <c r="O10" s="952"/>
      <c r="P10" s="952"/>
      <c r="Q10" s="952"/>
      <c r="R10" s="397" t="s">
        <v>254</v>
      </c>
      <c r="S10" s="950" t="s">
        <v>169</v>
      </c>
      <c r="T10" s="950"/>
      <c r="U10" s="950"/>
      <c r="V10" s="195"/>
      <c r="W10" s="333" t="s">
        <v>168</v>
      </c>
      <c r="X10" s="196" t="s">
        <v>104</v>
      </c>
    </row>
    <row r="11" spans="1:24" ht="12.75">
      <c r="A11" s="959"/>
      <c r="B11" s="197">
        <v>2006</v>
      </c>
      <c r="C11" s="198">
        <f>B11+1</f>
        <v>2007</v>
      </c>
      <c r="D11" s="198">
        <f>C11+1</f>
        <v>2008</v>
      </c>
      <c r="E11" s="198">
        <f>D11+1</f>
        <v>2009</v>
      </c>
      <c r="F11" s="198">
        <f>E11</f>
        <v>2009</v>
      </c>
      <c r="G11" s="199" t="str">
        <f>RIGHT(B11,2)&amp;"-"&amp;RIGHT(C11,2)</f>
        <v>06-07</v>
      </c>
      <c r="H11" s="199" t="str">
        <f>RIGHT(C11,2)&amp;"-"&amp;RIGHT(D11,2)</f>
        <v>07-08</v>
      </c>
      <c r="I11" s="199" t="str">
        <f>RIGHT(D11,2)&amp;"-"&amp;RIGHT(E11,2)</f>
        <v>08-09</v>
      </c>
      <c r="J11" s="200"/>
      <c r="K11" s="200" t="str">
        <f>RIGHT(B11,2)&amp;"-"&amp;RIGHT(E11,2)</f>
        <v>06-09</v>
      </c>
      <c r="L11" s="201" t="str">
        <f>K11</f>
        <v>06-09</v>
      </c>
      <c r="N11" s="197">
        <f>B11</f>
        <v>2006</v>
      </c>
      <c r="O11" s="198">
        <f>N11+1</f>
        <v>2007</v>
      </c>
      <c r="P11" s="198">
        <f>O11+1</f>
        <v>2008</v>
      </c>
      <c r="Q11" s="198">
        <f>P11+1</f>
        <v>2009</v>
      </c>
      <c r="R11" s="198">
        <f>Q11</f>
        <v>2009</v>
      </c>
      <c r="S11" s="199" t="str">
        <f>G11</f>
        <v>06-07</v>
      </c>
      <c r="T11" s="199" t="str">
        <f>H11</f>
        <v>07-08</v>
      </c>
      <c r="U11" s="199" t="str">
        <f>I11</f>
        <v>08-09</v>
      </c>
      <c r="V11" s="200"/>
      <c r="W11" s="200" t="str">
        <f>K11</f>
        <v>06-09</v>
      </c>
      <c r="X11" s="201" t="str">
        <f>L11</f>
        <v>06-09</v>
      </c>
    </row>
    <row r="12" spans="1:24" s="218" customFormat="1" ht="12.75">
      <c r="A12" s="271" t="s">
        <v>75</v>
      </c>
      <c r="B12" s="654">
        <v>0.9305636427022417</v>
      </c>
      <c r="C12" s="655">
        <v>0.9298610732988868</v>
      </c>
      <c r="D12" s="656">
        <v>0.8981031866861969</v>
      </c>
      <c r="E12" s="656">
        <v>0.9117583437351945</v>
      </c>
      <c r="F12" s="680">
        <v>1370</v>
      </c>
      <c r="G12" s="656">
        <f aca="true" t="shared" si="0" ref="G12:I17">C12/B12-1</f>
        <v>-0.0007549933944492881</v>
      </c>
      <c r="H12" s="656">
        <f t="shared" si="0"/>
        <v>-0.034153367126146916</v>
      </c>
      <c r="I12" s="656">
        <f t="shared" si="0"/>
        <v>0.01520444115044528</v>
      </c>
      <c r="J12" s="656"/>
      <c r="K12" s="656">
        <f aca="true" t="shared" si="1" ref="K12:K17">E12/B12-1</f>
        <v>-0.020208503861636973</v>
      </c>
      <c r="L12" s="666">
        <f aca="true" t="shared" si="2" ref="L12:L17">((E12/B12)^(1/3))-1</f>
        <v>-0.00678206031264128</v>
      </c>
      <c r="M12" s="669"/>
      <c r="N12" s="670">
        <v>0.9354440152738849</v>
      </c>
      <c r="O12" s="656">
        <v>0.9270660621773482</v>
      </c>
      <c r="P12" s="656">
        <v>0.9062671230090228</v>
      </c>
      <c r="Q12" s="656">
        <v>0.9218285343572059</v>
      </c>
      <c r="R12" s="680">
        <v>1249</v>
      </c>
      <c r="S12" s="656">
        <f aca="true" t="shared" si="3" ref="S12:U17">O12/N12-1</f>
        <v>-0.008956124535238752</v>
      </c>
      <c r="T12" s="656">
        <f t="shared" si="3"/>
        <v>-0.022435228746780056</v>
      </c>
      <c r="U12" s="656">
        <f t="shared" si="3"/>
        <v>0.017170888089281577</v>
      </c>
      <c r="V12" s="656"/>
      <c r="W12" s="656">
        <f aca="true" t="shared" si="4" ref="W12:W17">Q12/N12-1</f>
        <v>-0.014555099711330732</v>
      </c>
      <c r="X12" s="666">
        <f aca="true" t="shared" si="5" ref="X12:X17">((Q12/N12)^(1/3))-1</f>
        <v>-0.004875431102828398</v>
      </c>
    </row>
    <row r="13" spans="1:24" s="218" customFormat="1" ht="12.75">
      <c r="A13" s="271" t="s">
        <v>16</v>
      </c>
      <c r="B13" s="654">
        <v>0.9654508780504553</v>
      </c>
      <c r="C13" s="655">
        <v>0.909855020289112</v>
      </c>
      <c r="D13" s="656">
        <v>0.9121271318507895</v>
      </c>
      <c r="E13" s="656">
        <v>0.9321552681827382</v>
      </c>
      <c r="F13" s="680">
        <v>1256</v>
      </c>
      <c r="G13" s="656">
        <f t="shared" si="0"/>
        <v>-0.05758538215181752</v>
      </c>
      <c r="H13" s="656">
        <f t="shared" si="0"/>
        <v>0.002497223745554056</v>
      </c>
      <c r="I13" s="656">
        <f t="shared" si="0"/>
        <v>0.02195761493390691</v>
      </c>
      <c r="J13" s="656"/>
      <c r="K13" s="656">
        <f t="shared" si="1"/>
        <v>-0.034487109209482725</v>
      </c>
      <c r="L13" s="666">
        <f t="shared" si="2"/>
        <v>-0.011630445936270162</v>
      </c>
      <c r="M13" s="669"/>
      <c r="N13" s="670">
        <v>0.9600572229994876</v>
      </c>
      <c r="O13" s="656">
        <v>0.9151675868176243</v>
      </c>
      <c r="P13" s="656">
        <v>0.926200346573573</v>
      </c>
      <c r="Q13" s="656">
        <v>0.9347869556951918</v>
      </c>
      <c r="R13" s="683">
        <v>1066</v>
      </c>
      <c r="S13" s="656">
        <f t="shared" si="3"/>
        <v>-0.0467572506163908</v>
      </c>
      <c r="T13" s="656">
        <f t="shared" si="3"/>
        <v>0.012055452919080833</v>
      </c>
      <c r="U13" s="656">
        <f t="shared" si="3"/>
        <v>0.009270790227389192</v>
      </c>
      <c r="V13" s="656"/>
      <c r="W13" s="656">
        <f t="shared" si="4"/>
        <v>-0.02632162614780864</v>
      </c>
      <c r="X13" s="666">
        <f t="shared" si="5"/>
        <v>-0.008852002115840585</v>
      </c>
    </row>
    <row r="14" spans="1:24" s="218" customFormat="1" ht="12.75">
      <c r="A14" s="271" t="s">
        <v>17</v>
      </c>
      <c r="B14" s="654">
        <v>0.943208793898355</v>
      </c>
      <c r="C14" s="655">
        <v>0.9318711143515741</v>
      </c>
      <c r="D14" s="656">
        <v>0.9040012600621647</v>
      </c>
      <c r="E14" s="656">
        <v>0.9140763007466245</v>
      </c>
      <c r="F14" s="680">
        <v>954</v>
      </c>
      <c r="G14" s="656">
        <f t="shared" si="0"/>
        <v>-0.01202032850003587</v>
      </c>
      <c r="H14" s="656">
        <f t="shared" si="0"/>
        <v>-0.029907413010437756</v>
      </c>
      <c r="I14" s="656">
        <f t="shared" si="0"/>
        <v>0.011144940974713746</v>
      </c>
      <c r="J14" s="656"/>
      <c r="K14" s="656">
        <f t="shared" si="1"/>
        <v>-0.030886579239071343</v>
      </c>
      <c r="L14" s="666">
        <f t="shared" si="2"/>
        <v>-0.01040338143784314</v>
      </c>
      <c r="M14" s="669"/>
      <c r="N14" s="670">
        <v>0.9358961965800356</v>
      </c>
      <c r="O14" s="656">
        <v>0.9119805363087313</v>
      </c>
      <c r="P14" s="656">
        <v>0.9025830768754425</v>
      </c>
      <c r="Q14" s="656">
        <v>0.9147786418524108</v>
      </c>
      <c r="R14" s="683">
        <v>773</v>
      </c>
      <c r="S14" s="656">
        <f t="shared" si="3"/>
        <v>-0.025553753032331206</v>
      </c>
      <c r="T14" s="656">
        <f t="shared" si="3"/>
        <v>-0.010304451749952204</v>
      </c>
      <c r="U14" s="656">
        <f t="shared" si="3"/>
        <v>0.013511847595444326</v>
      </c>
      <c r="V14" s="656"/>
      <c r="W14" s="656">
        <f t="shared" si="4"/>
        <v>-0.022563992464968763</v>
      </c>
      <c r="X14" s="666">
        <f t="shared" si="5"/>
        <v>-0.00757862122739883</v>
      </c>
    </row>
    <row r="15" spans="1:24" s="218" customFormat="1" ht="12.75">
      <c r="A15" s="271" t="s">
        <v>18</v>
      </c>
      <c r="B15" s="654">
        <v>0.9662511225157244</v>
      </c>
      <c r="C15" s="655">
        <v>0.9963641904257353</v>
      </c>
      <c r="D15" s="656">
        <v>0.9159262416091145</v>
      </c>
      <c r="E15" s="656">
        <v>0.9562573632733389</v>
      </c>
      <c r="F15" s="680">
        <v>913</v>
      </c>
      <c r="G15" s="656">
        <f t="shared" si="0"/>
        <v>0.031164846496228416</v>
      </c>
      <c r="H15" s="656">
        <f t="shared" si="0"/>
        <v>-0.08073147307938733</v>
      </c>
      <c r="I15" s="656">
        <f t="shared" si="0"/>
        <v>0.04403315445288469</v>
      </c>
      <c r="J15" s="656"/>
      <c r="K15" s="656">
        <f t="shared" si="1"/>
        <v>-0.010342817730825349</v>
      </c>
      <c r="L15" s="666">
        <f t="shared" si="2"/>
        <v>-0.0034595606683063274</v>
      </c>
      <c r="M15" s="669"/>
      <c r="N15" s="670">
        <v>0.9481243949168908</v>
      </c>
      <c r="O15" s="656">
        <v>0.9878614907861227</v>
      </c>
      <c r="P15" s="656">
        <v>0.934986711426924</v>
      </c>
      <c r="Q15" s="656">
        <v>0.9717768804965613</v>
      </c>
      <c r="R15" s="683">
        <v>747</v>
      </c>
      <c r="S15" s="656">
        <f t="shared" si="3"/>
        <v>0.041911268270568236</v>
      </c>
      <c r="T15" s="656">
        <f t="shared" si="3"/>
        <v>-0.05352448683582345</v>
      </c>
      <c r="U15" s="656">
        <f t="shared" si="3"/>
        <v>0.0393483336394056</v>
      </c>
      <c r="V15" s="656"/>
      <c r="W15" s="656">
        <f t="shared" si="4"/>
        <v>0.024946605853068293</v>
      </c>
      <c r="X15" s="666">
        <f t="shared" si="5"/>
        <v>0.008247329844594198</v>
      </c>
    </row>
    <row r="16" spans="1:24" s="218" customFormat="1" ht="12.75">
      <c r="A16" s="272" t="s">
        <v>76</v>
      </c>
      <c r="B16" s="657">
        <v>0.8964368599609642</v>
      </c>
      <c r="C16" s="658">
        <v>0.9605891729669498</v>
      </c>
      <c r="D16" s="659">
        <v>0.91711052626803</v>
      </c>
      <c r="E16" s="659">
        <v>0.9792739863065445</v>
      </c>
      <c r="F16" s="681">
        <v>948</v>
      </c>
      <c r="G16" s="659">
        <f t="shared" si="0"/>
        <v>0.07156367154378174</v>
      </c>
      <c r="H16" s="659">
        <f t="shared" si="0"/>
        <v>-0.045262478406484896</v>
      </c>
      <c r="I16" s="659">
        <f t="shared" si="0"/>
        <v>0.06778186299035771</v>
      </c>
      <c r="J16" s="659"/>
      <c r="K16" s="659">
        <f t="shared" si="1"/>
        <v>0.09240709529635738</v>
      </c>
      <c r="L16" s="667">
        <f t="shared" si="2"/>
        <v>0.02989947656802272</v>
      </c>
      <c r="M16" s="669"/>
      <c r="N16" s="671">
        <v>0.8403053984254711</v>
      </c>
      <c r="O16" s="659">
        <v>0.9951302914029166</v>
      </c>
      <c r="P16" s="659">
        <v>0.9239180869976122</v>
      </c>
      <c r="Q16" s="659">
        <v>0.9484543904778449</v>
      </c>
      <c r="R16" s="684">
        <v>736</v>
      </c>
      <c r="S16" s="659">
        <f t="shared" si="3"/>
        <v>0.18424836168796466</v>
      </c>
      <c r="T16" s="659">
        <f t="shared" si="3"/>
        <v>-0.07156068408380045</v>
      </c>
      <c r="U16" s="659">
        <f t="shared" si="3"/>
        <v>0.02655679526738819</v>
      </c>
      <c r="V16" s="659"/>
      <c r="W16" s="659">
        <f t="shared" si="4"/>
        <v>0.1287020079307104</v>
      </c>
      <c r="X16" s="667">
        <f t="shared" si="5"/>
        <v>0.04118147532163108</v>
      </c>
    </row>
    <row r="17" spans="1:24" ht="13.5" thickBot="1">
      <c r="A17" s="273" t="s">
        <v>74</v>
      </c>
      <c r="B17" s="660">
        <v>0.9397188902493546</v>
      </c>
      <c r="C17" s="661">
        <v>0.9425897042416379</v>
      </c>
      <c r="D17" s="662">
        <v>0.9083465705120224</v>
      </c>
      <c r="E17" s="662">
        <v>0.9354405570601693</v>
      </c>
      <c r="F17" s="682">
        <v>5441</v>
      </c>
      <c r="G17" s="662">
        <f t="shared" si="0"/>
        <v>0.0030549710366272187</v>
      </c>
      <c r="H17" s="662">
        <f t="shared" si="0"/>
        <v>-0.03632877971775206</v>
      </c>
      <c r="I17" s="662">
        <f t="shared" si="0"/>
        <v>0.029827807389501526</v>
      </c>
      <c r="J17" s="662"/>
      <c r="K17" s="662">
        <f t="shared" si="1"/>
        <v>-0.004552779808491558</v>
      </c>
      <c r="L17" s="668">
        <f t="shared" si="2"/>
        <v>-0.0015199022018235198</v>
      </c>
      <c r="M17" s="665"/>
      <c r="N17" s="672">
        <v>0.9294203279715034</v>
      </c>
      <c r="O17" s="673">
        <v>0.9416905609532155</v>
      </c>
      <c r="P17" s="673">
        <v>0.9174634437394047</v>
      </c>
      <c r="Q17" s="673">
        <v>0.9357235045662374</v>
      </c>
      <c r="R17" s="685">
        <v>4571</v>
      </c>
      <c r="S17" s="662">
        <f t="shared" si="3"/>
        <v>0.01320202777196866</v>
      </c>
      <c r="T17" s="662">
        <f t="shared" si="3"/>
        <v>-0.025727259270059144</v>
      </c>
      <c r="U17" s="662">
        <f t="shared" si="3"/>
        <v>0.019902766645838454</v>
      </c>
      <c r="V17" s="662"/>
      <c r="W17" s="662">
        <f t="shared" si="4"/>
        <v>0.006781836382351303</v>
      </c>
      <c r="X17" s="668">
        <f t="shared" si="5"/>
        <v>0.0022555209279009336</v>
      </c>
    </row>
    <row r="18" spans="1:15" ht="13.5" thickTop="1">
      <c r="A18" s="271"/>
      <c r="B18" s="274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N18" s="275"/>
      <c r="O18" s="275"/>
    </row>
    <row r="19" spans="1:24" ht="12.75" customHeight="1">
      <c r="A19" s="271"/>
      <c r="B19" s="946" t="s">
        <v>164</v>
      </c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270"/>
      <c r="N19" s="946" t="s">
        <v>166</v>
      </c>
      <c r="O19" s="946"/>
      <c r="P19" s="946"/>
      <c r="Q19" s="946"/>
      <c r="R19" s="946"/>
      <c r="S19" s="946"/>
      <c r="T19" s="946"/>
      <c r="U19" s="946"/>
      <c r="V19" s="946"/>
      <c r="W19" s="946"/>
      <c r="X19" s="946"/>
    </row>
    <row r="20" spans="1:24" s="217" customFormat="1" ht="27">
      <c r="A20" s="959" t="s">
        <v>7</v>
      </c>
      <c r="B20" s="951" t="s">
        <v>289</v>
      </c>
      <c r="C20" s="952"/>
      <c r="D20" s="952"/>
      <c r="E20" s="952"/>
      <c r="F20" s="397" t="s">
        <v>255</v>
      </c>
      <c r="G20" s="950" t="s">
        <v>169</v>
      </c>
      <c r="H20" s="950"/>
      <c r="I20" s="950"/>
      <c r="J20" s="195"/>
      <c r="K20" s="333" t="s">
        <v>168</v>
      </c>
      <c r="L20" s="196" t="s">
        <v>104</v>
      </c>
      <c r="M20" s="334"/>
      <c r="N20" s="951" t="s">
        <v>289</v>
      </c>
      <c r="O20" s="952"/>
      <c r="P20" s="952"/>
      <c r="Q20" s="952"/>
      <c r="R20" s="397" t="s">
        <v>255</v>
      </c>
      <c r="S20" s="950" t="s">
        <v>169</v>
      </c>
      <c r="T20" s="950"/>
      <c r="U20" s="950"/>
      <c r="V20" s="195"/>
      <c r="W20" s="333" t="s">
        <v>168</v>
      </c>
      <c r="X20" s="196" t="s">
        <v>104</v>
      </c>
    </row>
    <row r="21" spans="1:24" ht="12.75">
      <c r="A21" s="959"/>
      <c r="B21" s="197">
        <f>B11</f>
        <v>2006</v>
      </c>
      <c r="C21" s="198">
        <f>B21+1</f>
        <v>2007</v>
      </c>
      <c r="D21" s="198">
        <f>C21+1</f>
        <v>2008</v>
      </c>
      <c r="E21" s="198">
        <f>D21+1</f>
        <v>2009</v>
      </c>
      <c r="F21" s="198">
        <f>E21</f>
        <v>2009</v>
      </c>
      <c r="G21" s="199" t="str">
        <f>G11</f>
        <v>06-07</v>
      </c>
      <c r="H21" s="199" t="str">
        <f>H11</f>
        <v>07-08</v>
      </c>
      <c r="I21" s="199" t="str">
        <f>I11</f>
        <v>08-09</v>
      </c>
      <c r="J21" s="200"/>
      <c r="K21" s="200" t="str">
        <f>K11</f>
        <v>06-09</v>
      </c>
      <c r="L21" s="201" t="str">
        <f>L11</f>
        <v>06-09</v>
      </c>
      <c r="M21" s="276"/>
      <c r="N21" s="197">
        <f>N11</f>
        <v>2006</v>
      </c>
      <c r="O21" s="198">
        <f>N21+1</f>
        <v>2007</v>
      </c>
      <c r="P21" s="198">
        <f>O21+1</f>
        <v>2008</v>
      </c>
      <c r="Q21" s="198">
        <f>P21+1</f>
        <v>2009</v>
      </c>
      <c r="R21" s="198">
        <f>Q21</f>
        <v>2009</v>
      </c>
      <c r="S21" s="199" t="str">
        <f>S11</f>
        <v>06-07</v>
      </c>
      <c r="T21" s="199" t="str">
        <f>T11</f>
        <v>07-08</v>
      </c>
      <c r="U21" s="199" t="str">
        <f>U11</f>
        <v>08-09</v>
      </c>
      <c r="V21" s="200"/>
      <c r="W21" s="200" t="str">
        <f>W11</f>
        <v>06-09</v>
      </c>
      <c r="X21" s="201" t="str">
        <f>X11</f>
        <v>06-09</v>
      </c>
    </row>
    <row r="22" spans="1:24" ht="12.75">
      <c r="A22" s="271" t="s">
        <v>75</v>
      </c>
      <c r="B22" s="654">
        <v>0.860812726041697</v>
      </c>
      <c r="C22" s="655">
        <v>0.9084638076714789</v>
      </c>
      <c r="D22" s="656">
        <v>0.8334184102415159</v>
      </c>
      <c r="E22" s="656">
        <v>0.8503846759636036</v>
      </c>
      <c r="F22" s="219">
        <v>279.97244</v>
      </c>
      <c r="G22" s="656">
        <f aca="true" t="shared" si="6" ref="G22:I27">C22/B22-1</f>
        <v>0.055355921431247346</v>
      </c>
      <c r="H22" s="656">
        <f t="shared" si="6"/>
        <v>-0.08260692038168815</v>
      </c>
      <c r="I22" s="656">
        <f t="shared" si="6"/>
        <v>0.02035744052878674</v>
      </c>
      <c r="J22" s="656"/>
      <c r="K22" s="656">
        <f aca="true" t="shared" si="7" ref="K22:K27">E22/B22-1</f>
        <v>-0.012114191348035819</v>
      </c>
      <c r="L22" s="666">
        <f aca="true" t="shared" si="8" ref="L22:L27">((E22/B22)^(1/3))-1</f>
        <v>-0.004054480376859182</v>
      </c>
      <c r="M22" s="665"/>
      <c r="N22" s="654">
        <v>0.8737192006414939</v>
      </c>
      <c r="O22" s="655">
        <v>0.9098214338356228</v>
      </c>
      <c r="P22" s="656">
        <v>0.845711901370273</v>
      </c>
      <c r="Q22" s="656">
        <v>0.84417137814023</v>
      </c>
      <c r="R22" s="219">
        <v>247.982795</v>
      </c>
      <c r="S22" s="656">
        <f aca="true" t="shared" si="9" ref="S22:U27">O22/N22-1</f>
        <v>0.04132017834519619</v>
      </c>
      <c r="T22" s="656">
        <f t="shared" si="9"/>
        <v>-0.07046386255715809</v>
      </c>
      <c r="U22" s="656">
        <f t="shared" si="9"/>
        <v>-0.0018215697657167906</v>
      </c>
      <c r="V22" s="656"/>
      <c r="W22" s="656">
        <f aca="true" t="shared" si="10" ref="W22:W27">Q22/N22-1</f>
        <v>-0.033818442446462815</v>
      </c>
      <c r="X22" s="666">
        <f aca="true" t="shared" si="11" ref="X22:X27">((Q22/N22)^(1/3))-1</f>
        <v>-0.011402333199938663</v>
      </c>
    </row>
    <row r="23" spans="1:24" ht="12.75">
      <c r="A23" s="271" t="s">
        <v>16</v>
      </c>
      <c r="B23" s="654">
        <v>0.9296782222396084</v>
      </c>
      <c r="C23" s="655">
        <v>0.8451134073064529</v>
      </c>
      <c r="D23" s="656">
        <v>0.8075308645469508</v>
      </c>
      <c r="E23" s="656">
        <v>0.8528737632834811</v>
      </c>
      <c r="F23" s="219">
        <v>254.624859</v>
      </c>
      <c r="G23" s="656">
        <f t="shared" si="6"/>
        <v>-0.09096138094903161</v>
      </c>
      <c r="H23" s="656">
        <f t="shared" si="6"/>
        <v>-0.044470413597253455</v>
      </c>
      <c r="I23" s="656">
        <f t="shared" si="6"/>
        <v>0.05615005039091492</v>
      </c>
      <c r="J23" s="656"/>
      <c r="K23" s="656">
        <f t="shared" si="7"/>
        <v>-0.08261402399112272</v>
      </c>
      <c r="L23" s="666">
        <f t="shared" si="8"/>
        <v>-0.02833319633124398</v>
      </c>
      <c r="M23" s="665"/>
      <c r="N23" s="654">
        <v>0.9298575601962606</v>
      </c>
      <c r="O23" s="655">
        <v>0.8419805029174603</v>
      </c>
      <c r="P23" s="656">
        <v>0.8044276516173781</v>
      </c>
      <c r="Q23" s="656">
        <v>0.845791946835548</v>
      </c>
      <c r="R23" s="219">
        <v>213.892591</v>
      </c>
      <c r="S23" s="656">
        <f t="shared" si="9"/>
        <v>-0.09450593407043173</v>
      </c>
      <c r="T23" s="656">
        <f t="shared" si="9"/>
        <v>-0.044600618624732635</v>
      </c>
      <c r="U23" s="656">
        <f t="shared" si="9"/>
        <v>0.0514207774123665</v>
      </c>
      <c r="V23" s="656"/>
      <c r="W23" s="656">
        <f t="shared" si="10"/>
        <v>-0.09040697947647947</v>
      </c>
      <c r="X23" s="666">
        <f t="shared" si="11"/>
        <v>-0.031092376318874182</v>
      </c>
    </row>
    <row r="24" spans="1:24" ht="12.75">
      <c r="A24" s="271" t="s">
        <v>17</v>
      </c>
      <c r="B24" s="654">
        <v>0.8546801643151002</v>
      </c>
      <c r="C24" s="655">
        <v>0.8722878015441361</v>
      </c>
      <c r="D24" s="656">
        <v>0.886869480429853</v>
      </c>
      <c r="E24" s="656">
        <v>0.8844329933149317</v>
      </c>
      <c r="F24" s="219">
        <v>199.330575</v>
      </c>
      <c r="G24" s="656">
        <f t="shared" si="6"/>
        <v>0.020601434272369934</v>
      </c>
      <c r="H24" s="656">
        <f t="shared" si="6"/>
        <v>0.016716591542268677</v>
      </c>
      <c r="I24" s="656">
        <f t="shared" si="6"/>
        <v>-0.0027472893911518748</v>
      </c>
      <c r="J24" s="656"/>
      <c r="K24" s="656">
        <f t="shared" si="7"/>
        <v>0.03481165264163355</v>
      </c>
      <c r="L24" s="666">
        <f t="shared" si="8"/>
        <v>0.011471779259214054</v>
      </c>
      <c r="M24" s="665"/>
      <c r="N24" s="654">
        <v>0.8257707882176661</v>
      </c>
      <c r="O24" s="655">
        <v>0.8121232102669349</v>
      </c>
      <c r="P24" s="656">
        <v>0.8776626571455886</v>
      </c>
      <c r="Q24" s="656">
        <v>0.903369465018027</v>
      </c>
      <c r="R24" s="219">
        <v>163.722834</v>
      </c>
      <c r="S24" s="656">
        <f t="shared" si="9"/>
        <v>-0.016527077665447587</v>
      </c>
      <c r="T24" s="656">
        <f t="shared" si="9"/>
        <v>0.08070135916582366</v>
      </c>
      <c r="U24" s="656">
        <f t="shared" si="9"/>
        <v>0.029290078213016768</v>
      </c>
      <c r="V24" s="656"/>
      <c r="W24" s="656">
        <f t="shared" si="10"/>
        <v>0.0939712059418436</v>
      </c>
      <c r="X24" s="666">
        <f t="shared" si="11"/>
        <v>0.030390779530733436</v>
      </c>
    </row>
    <row r="25" spans="1:24" ht="12.75">
      <c r="A25" s="271" t="s">
        <v>18</v>
      </c>
      <c r="B25" s="654">
        <v>0.9931420562762564</v>
      </c>
      <c r="C25" s="655">
        <v>1.0258721799635078</v>
      </c>
      <c r="D25" s="656">
        <v>0.8676528860267939</v>
      </c>
      <c r="E25" s="656">
        <v>0.9724080152307837</v>
      </c>
      <c r="F25" s="219">
        <v>230.251536</v>
      </c>
      <c r="G25" s="656">
        <f t="shared" si="6"/>
        <v>0.03295613500647798</v>
      </c>
      <c r="H25" s="656">
        <f t="shared" si="6"/>
        <v>-0.15422905214404203</v>
      </c>
      <c r="I25" s="656">
        <f t="shared" si="6"/>
        <v>0.12073391432337699</v>
      </c>
      <c r="J25" s="656"/>
      <c r="K25" s="656">
        <f t="shared" si="7"/>
        <v>-0.020877215816651806</v>
      </c>
      <c r="L25" s="666">
        <f t="shared" si="8"/>
        <v>-0.007008070258398558</v>
      </c>
      <c r="M25" s="665"/>
      <c r="N25" s="654">
        <v>0.9341563392048146</v>
      </c>
      <c r="O25" s="655">
        <v>1.0012635639977732</v>
      </c>
      <c r="P25" s="656">
        <v>0.8933046941006215</v>
      </c>
      <c r="Q25" s="656">
        <v>0.986520285700764</v>
      </c>
      <c r="R25" s="219">
        <v>183.591256</v>
      </c>
      <c r="S25" s="656">
        <f t="shared" si="9"/>
        <v>0.07183725247754835</v>
      </c>
      <c r="T25" s="656">
        <f t="shared" si="9"/>
        <v>-0.1078226291048695</v>
      </c>
      <c r="U25" s="656">
        <f t="shared" si="9"/>
        <v>0.10434915680588897</v>
      </c>
      <c r="V25" s="656"/>
      <c r="W25" s="656">
        <f t="shared" si="10"/>
        <v>0.0560547997142784</v>
      </c>
      <c r="X25" s="666">
        <f t="shared" si="11"/>
        <v>0.018346288564191626</v>
      </c>
    </row>
    <row r="26" spans="1:24" ht="12.75">
      <c r="A26" s="272" t="s">
        <v>76</v>
      </c>
      <c r="B26" s="657">
        <v>0.9304893385347345</v>
      </c>
      <c r="C26" s="658">
        <v>0.9785751894439821</v>
      </c>
      <c r="D26" s="659">
        <v>0.8545373537144658</v>
      </c>
      <c r="E26" s="659">
        <v>0.8909590689828546</v>
      </c>
      <c r="F26" s="220">
        <v>296.165504</v>
      </c>
      <c r="G26" s="659">
        <f t="shared" si="6"/>
        <v>0.05167802458109794</v>
      </c>
      <c r="H26" s="659">
        <f t="shared" si="6"/>
        <v>-0.12675350557374498</v>
      </c>
      <c r="I26" s="659">
        <f t="shared" si="6"/>
        <v>0.04262156020456276</v>
      </c>
      <c r="J26" s="659"/>
      <c r="K26" s="659">
        <f t="shared" si="7"/>
        <v>-0.04248331272030392</v>
      </c>
      <c r="L26" s="667">
        <f t="shared" si="8"/>
        <v>-0.014366512521972963</v>
      </c>
      <c r="M26" s="665"/>
      <c r="N26" s="657">
        <v>0.8663461221226156</v>
      </c>
      <c r="O26" s="658">
        <v>1.0740064228534794</v>
      </c>
      <c r="P26" s="659">
        <v>0.8774115391799315</v>
      </c>
      <c r="Q26" s="659">
        <v>0.8745647623773225</v>
      </c>
      <c r="R26" s="220">
        <v>229.077265</v>
      </c>
      <c r="S26" s="659">
        <f t="shared" si="9"/>
        <v>0.23969669330553445</v>
      </c>
      <c r="T26" s="659">
        <f t="shared" si="9"/>
        <v>-0.1830481452347591</v>
      </c>
      <c r="U26" s="659">
        <f t="shared" si="9"/>
        <v>-0.0032445171683856966</v>
      </c>
      <c r="V26" s="659"/>
      <c r="W26" s="659">
        <f t="shared" si="10"/>
        <v>0.009486555136381858</v>
      </c>
      <c r="X26" s="667">
        <f t="shared" si="11"/>
        <v>0.0031522380002033668</v>
      </c>
    </row>
    <row r="27" spans="1:24" ht="13.5" thickBot="1">
      <c r="A27" s="273" t="s">
        <v>74</v>
      </c>
      <c r="B27" s="660">
        <v>0.915021899075249</v>
      </c>
      <c r="C27" s="661">
        <v>0.9294664234242116</v>
      </c>
      <c r="D27" s="662">
        <v>0.8467664815409692</v>
      </c>
      <c r="E27" s="662">
        <v>0.8860983867941106</v>
      </c>
      <c r="F27" s="221">
        <v>1260.344914</v>
      </c>
      <c r="G27" s="662">
        <f t="shared" si="6"/>
        <v>0.015785987596100837</v>
      </c>
      <c r="H27" s="662">
        <f t="shared" si="6"/>
        <v>-0.08897571746440358</v>
      </c>
      <c r="I27" s="662">
        <f t="shared" si="6"/>
        <v>0.04644953019581499</v>
      </c>
      <c r="J27" s="662"/>
      <c r="K27" s="662">
        <f t="shared" si="7"/>
        <v>-0.031609639409034385</v>
      </c>
      <c r="L27" s="668">
        <f t="shared" si="8"/>
        <v>-0.010649556932922355</v>
      </c>
      <c r="M27" s="665"/>
      <c r="N27" s="660">
        <v>0.8874664277594352</v>
      </c>
      <c r="O27" s="661">
        <v>0.9290682515678534</v>
      </c>
      <c r="P27" s="662">
        <v>0.8557088924182946</v>
      </c>
      <c r="Q27" s="662">
        <v>0.8829417558816444</v>
      </c>
      <c r="R27" s="221">
        <v>1038.266741</v>
      </c>
      <c r="S27" s="662">
        <f t="shared" si="9"/>
        <v>0.046877067691956986</v>
      </c>
      <c r="T27" s="662">
        <f t="shared" si="9"/>
        <v>-0.07896013993133544</v>
      </c>
      <c r="U27" s="662">
        <f t="shared" si="9"/>
        <v>0.03182491581498903</v>
      </c>
      <c r="V27" s="662"/>
      <c r="W27" s="662">
        <f t="shared" si="10"/>
        <v>-0.005098414696332987</v>
      </c>
      <c r="X27" s="668">
        <f t="shared" si="11"/>
        <v>-0.0017023679776559941</v>
      </c>
    </row>
    <row r="28" ht="13.5" thickTop="1"/>
    <row r="29" spans="2:24" ht="15.75" customHeight="1">
      <c r="B29" s="961" t="s">
        <v>161</v>
      </c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961"/>
    </row>
    <row r="30" spans="1:24" ht="18" customHeight="1">
      <c r="A30" s="269"/>
      <c r="B30" s="946" t="s">
        <v>163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270"/>
      <c r="N30" s="946" t="s">
        <v>165</v>
      </c>
      <c r="O30" s="946"/>
      <c r="P30" s="946"/>
      <c r="Q30" s="946"/>
      <c r="R30" s="946"/>
      <c r="S30" s="946"/>
      <c r="T30" s="946"/>
      <c r="U30" s="946"/>
      <c r="V30" s="946"/>
      <c r="W30" s="946"/>
      <c r="X30" s="946"/>
    </row>
    <row r="31" spans="1:24" ht="27">
      <c r="A31" s="959" t="s">
        <v>7</v>
      </c>
      <c r="B31" s="951" t="s">
        <v>289</v>
      </c>
      <c r="C31" s="952"/>
      <c r="D31" s="952"/>
      <c r="E31" s="952"/>
      <c r="F31" s="397" t="s">
        <v>254</v>
      </c>
      <c r="G31" s="950" t="s">
        <v>169</v>
      </c>
      <c r="H31" s="950"/>
      <c r="I31" s="950"/>
      <c r="J31" s="195"/>
      <c r="K31" s="333" t="s">
        <v>168</v>
      </c>
      <c r="L31" s="196" t="s">
        <v>104</v>
      </c>
      <c r="M31" s="334"/>
      <c r="N31" s="951" t="s">
        <v>289</v>
      </c>
      <c r="O31" s="952"/>
      <c r="P31" s="952"/>
      <c r="Q31" s="952"/>
      <c r="R31" s="397" t="s">
        <v>254</v>
      </c>
      <c r="S31" s="950" t="s">
        <v>169</v>
      </c>
      <c r="T31" s="950"/>
      <c r="U31" s="950"/>
      <c r="V31" s="195"/>
      <c r="W31" s="333" t="s">
        <v>168</v>
      </c>
      <c r="X31" s="196" t="s">
        <v>104</v>
      </c>
    </row>
    <row r="32" spans="1:24" ht="12.75">
      <c r="A32" s="959"/>
      <c r="B32" s="197">
        <f>B21</f>
        <v>2006</v>
      </c>
      <c r="C32" s="198">
        <f>B32+1</f>
        <v>2007</v>
      </c>
      <c r="D32" s="198">
        <f>C32+1</f>
        <v>2008</v>
      </c>
      <c r="E32" s="198">
        <f>D32+1</f>
        <v>2009</v>
      </c>
      <c r="F32" s="198">
        <f>E32</f>
        <v>2009</v>
      </c>
      <c r="G32" s="199" t="str">
        <f>G21</f>
        <v>06-07</v>
      </c>
      <c r="H32" s="199" t="str">
        <f>H21</f>
        <v>07-08</v>
      </c>
      <c r="I32" s="199" t="str">
        <f>I21</f>
        <v>08-09</v>
      </c>
      <c r="J32" s="200"/>
      <c r="K32" s="200" t="str">
        <f>K21</f>
        <v>06-09</v>
      </c>
      <c r="L32" s="201" t="str">
        <f>L21</f>
        <v>06-09</v>
      </c>
      <c r="N32" s="197">
        <f>N21</f>
        <v>2006</v>
      </c>
      <c r="O32" s="198">
        <f>N32+1</f>
        <v>2007</v>
      </c>
      <c r="P32" s="198">
        <f>O32+1</f>
        <v>2008</v>
      </c>
      <c r="Q32" s="198">
        <f>P32+1</f>
        <v>2009</v>
      </c>
      <c r="R32" s="198">
        <f>Q32</f>
        <v>2009</v>
      </c>
      <c r="S32" s="199" t="str">
        <f>S21</f>
        <v>06-07</v>
      </c>
      <c r="T32" s="199" t="str">
        <f>T21</f>
        <v>07-08</v>
      </c>
      <c r="U32" s="199" t="str">
        <f>U21</f>
        <v>08-09</v>
      </c>
      <c r="V32" s="200"/>
      <c r="W32" s="200" t="str">
        <f>W21</f>
        <v>06-09</v>
      </c>
      <c r="X32" s="201" t="str">
        <f>X21</f>
        <v>06-09</v>
      </c>
    </row>
    <row r="33" spans="1:24" s="218" customFormat="1" ht="12.75">
      <c r="A33" s="271" t="s">
        <v>75</v>
      </c>
      <c r="B33" s="654">
        <v>1.1514399554747614</v>
      </c>
      <c r="C33" s="655">
        <v>1.1319655655572487</v>
      </c>
      <c r="D33" s="656">
        <v>1.2202897548176108</v>
      </c>
      <c r="E33" s="656">
        <v>1.1837786924939853</v>
      </c>
      <c r="F33" s="680">
        <v>2384</v>
      </c>
      <c r="G33" s="663">
        <f aca="true" t="shared" si="12" ref="G33:I38">C33/B33-1</f>
        <v>-0.016913074646157322</v>
      </c>
      <c r="H33" s="663">
        <f t="shared" si="12"/>
        <v>0.07802727569445245</v>
      </c>
      <c r="I33" s="663">
        <f t="shared" si="12"/>
        <v>-0.029919994148506657</v>
      </c>
      <c r="J33" s="656"/>
      <c r="K33" s="663">
        <f aca="true" t="shared" si="13" ref="K33:K38">E33/B33-1</f>
        <v>0.028085474075710604</v>
      </c>
      <c r="L33" s="664">
        <f aca="true" t="shared" si="14" ref="L33:L38">((E33/B33)^(1/3))-1</f>
        <v>0.009275523350889214</v>
      </c>
      <c r="M33" s="669"/>
      <c r="N33" s="670">
        <v>1.1649363583371153</v>
      </c>
      <c r="O33" s="656">
        <v>1.1367607248543377</v>
      </c>
      <c r="P33" s="656">
        <v>1.223273906762932</v>
      </c>
      <c r="Q33" s="656">
        <v>1.1697344449795193</v>
      </c>
      <c r="R33" s="680">
        <v>2233</v>
      </c>
      <c r="S33" s="656">
        <f aca="true" t="shared" si="15" ref="S33:U38">O33/N33-1</f>
        <v>-0.024186414374598786</v>
      </c>
      <c r="T33" s="656">
        <f t="shared" si="15"/>
        <v>0.07610500610819382</v>
      </c>
      <c r="U33" s="656">
        <f t="shared" si="15"/>
        <v>-0.04376735372790752</v>
      </c>
      <c r="V33" s="656"/>
      <c r="W33" s="656">
        <f aca="true" t="shared" si="16" ref="W33:W38">Q33/N33-1</f>
        <v>0.004118754306246419</v>
      </c>
      <c r="X33" s="666">
        <f aca="true" t="shared" si="17" ref="X33:X38">((Q33/N33)^(1/3))-1</f>
        <v>0.0013710374991915408</v>
      </c>
    </row>
    <row r="34" spans="1:24" s="218" customFormat="1" ht="12.75">
      <c r="A34" s="271" t="s">
        <v>16</v>
      </c>
      <c r="B34" s="654">
        <v>1.172940576867494</v>
      </c>
      <c r="C34" s="655">
        <v>1.1014817132005945</v>
      </c>
      <c r="D34" s="656">
        <v>1.2371454031988058</v>
      </c>
      <c r="E34" s="656">
        <v>1.2177673473749338</v>
      </c>
      <c r="F34" s="680">
        <v>3360</v>
      </c>
      <c r="G34" s="656">
        <f t="shared" si="12"/>
        <v>-0.06092283366796014</v>
      </c>
      <c r="H34" s="656">
        <f t="shared" si="12"/>
        <v>0.12316472291129643</v>
      </c>
      <c r="I34" s="656">
        <f t="shared" si="12"/>
        <v>-0.015663523280099123</v>
      </c>
      <c r="J34" s="656"/>
      <c r="K34" s="656">
        <f t="shared" si="13"/>
        <v>0.03821742668938599</v>
      </c>
      <c r="L34" s="666">
        <f t="shared" si="14"/>
        <v>0.012580216720914805</v>
      </c>
      <c r="M34" s="669"/>
      <c r="N34" s="670">
        <v>1.1867823296514994</v>
      </c>
      <c r="O34" s="656">
        <v>1.1053452154966765</v>
      </c>
      <c r="P34" s="656">
        <v>1.251056145676805</v>
      </c>
      <c r="Q34" s="656">
        <v>1.225747139963752</v>
      </c>
      <c r="R34" s="683">
        <v>3033</v>
      </c>
      <c r="S34" s="656">
        <f t="shared" si="15"/>
        <v>-0.06862009327248497</v>
      </c>
      <c r="T34" s="656">
        <f t="shared" si="15"/>
        <v>0.13182391178547292</v>
      </c>
      <c r="U34" s="656">
        <f t="shared" si="15"/>
        <v>-0.020230111814335205</v>
      </c>
      <c r="V34" s="656"/>
      <c r="W34" s="656">
        <f t="shared" si="16"/>
        <v>0.03283231418156918</v>
      </c>
      <c r="X34" s="666">
        <f t="shared" si="17"/>
        <v>0.010826469290931229</v>
      </c>
    </row>
    <row r="35" spans="1:24" s="218" customFormat="1" ht="12.75">
      <c r="A35" s="271" t="s">
        <v>17</v>
      </c>
      <c r="B35" s="654">
        <v>1.1047227532972874</v>
      </c>
      <c r="C35" s="655">
        <v>1.04218471053469</v>
      </c>
      <c r="D35" s="656">
        <v>1.0951187681542272</v>
      </c>
      <c r="E35" s="656">
        <v>1.0636431985754315</v>
      </c>
      <c r="F35" s="680">
        <v>5526</v>
      </c>
      <c r="G35" s="656">
        <f t="shared" si="12"/>
        <v>-0.05660971730322284</v>
      </c>
      <c r="H35" s="656">
        <f t="shared" si="12"/>
        <v>0.05079143561066024</v>
      </c>
      <c r="I35" s="656">
        <f t="shared" si="12"/>
        <v>-0.028741694959576125</v>
      </c>
      <c r="J35" s="656"/>
      <c r="K35" s="656">
        <f t="shared" si="13"/>
        <v>-0.03718539751195038</v>
      </c>
      <c r="L35" s="666">
        <f t="shared" si="14"/>
        <v>-0.012552026672863814</v>
      </c>
      <c r="M35" s="669"/>
      <c r="N35" s="670">
        <v>1.1008199893104456</v>
      </c>
      <c r="O35" s="656">
        <v>1.0379778248080176</v>
      </c>
      <c r="P35" s="656">
        <v>1.105880077155053</v>
      </c>
      <c r="Q35" s="656">
        <v>1.066705808951985</v>
      </c>
      <c r="R35" s="683">
        <v>4926</v>
      </c>
      <c r="S35" s="656">
        <f t="shared" si="15"/>
        <v>-0.057086685482330646</v>
      </c>
      <c r="T35" s="656">
        <f t="shared" si="15"/>
        <v>0.06541782562608645</v>
      </c>
      <c r="U35" s="656">
        <f t="shared" si="15"/>
        <v>-0.035423613294351286</v>
      </c>
      <c r="V35" s="656"/>
      <c r="W35" s="656">
        <f t="shared" si="16"/>
        <v>-0.030989790056255906</v>
      </c>
      <c r="X35" s="666">
        <f t="shared" si="17"/>
        <v>-0.010438513445987896</v>
      </c>
    </row>
    <row r="36" spans="1:24" s="218" customFormat="1" ht="12.75">
      <c r="A36" s="271" t="s">
        <v>18</v>
      </c>
      <c r="B36" s="654">
        <v>1.083334888966148</v>
      </c>
      <c r="C36" s="655">
        <v>1.0620942605062145</v>
      </c>
      <c r="D36" s="656">
        <v>1.0968234672456703</v>
      </c>
      <c r="E36" s="656">
        <v>1.0923307024657458</v>
      </c>
      <c r="F36" s="680">
        <v>8329</v>
      </c>
      <c r="G36" s="656">
        <f t="shared" si="12"/>
        <v>-0.01960670580839874</v>
      </c>
      <c r="H36" s="656">
        <f t="shared" si="12"/>
        <v>0.032698798996336986</v>
      </c>
      <c r="I36" s="656">
        <f t="shared" si="12"/>
        <v>-0.004096160333993071</v>
      </c>
      <c r="J36" s="656"/>
      <c r="K36" s="656">
        <f t="shared" si="13"/>
        <v>0.008303815921762325</v>
      </c>
      <c r="L36" s="666">
        <f t="shared" si="14"/>
        <v>0.0027603123059896095</v>
      </c>
      <c r="M36" s="669"/>
      <c r="N36" s="670">
        <v>1.0817502478775125</v>
      </c>
      <c r="O36" s="656">
        <v>1.0642444272067426</v>
      </c>
      <c r="P36" s="656">
        <v>1.1064814229211521</v>
      </c>
      <c r="Q36" s="656">
        <v>1.0883428433663347</v>
      </c>
      <c r="R36" s="683">
        <v>7463</v>
      </c>
      <c r="S36" s="656">
        <f t="shared" si="15"/>
        <v>-0.016182867260828293</v>
      </c>
      <c r="T36" s="656">
        <f t="shared" si="15"/>
        <v>0.03968730738413773</v>
      </c>
      <c r="U36" s="656">
        <f t="shared" si="15"/>
        <v>-0.016393026741407857</v>
      </c>
      <c r="V36" s="656"/>
      <c r="W36" s="656">
        <f t="shared" si="16"/>
        <v>0.006094378533083145</v>
      </c>
      <c r="X36" s="666">
        <f t="shared" si="17"/>
        <v>0.002027346599238644</v>
      </c>
    </row>
    <row r="37" spans="1:24" s="218" customFormat="1" ht="12.75">
      <c r="A37" s="272" t="s">
        <v>76</v>
      </c>
      <c r="B37" s="657">
        <v>1.0778554026875597</v>
      </c>
      <c r="C37" s="658">
        <v>1.0260811281021918</v>
      </c>
      <c r="D37" s="659">
        <v>1.127023672663169</v>
      </c>
      <c r="E37" s="659">
        <v>1.074846332882071</v>
      </c>
      <c r="F37" s="681">
        <v>3607</v>
      </c>
      <c r="G37" s="659">
        <f t="shared" si="12"/>
        <v>-0.04803452713255629</v>
      </c>
      <c r="H37" s="659">
        <f t="shared" si="12"/>
        <v>0.09837676748589796</v>
      </c>
      <c r="I37" s="659">
        <f t="shared" si="12"/>
        <v>-0.04629657836538825</v>
      </c>
      <c r="J37" s="659"/>
      <c r="K37" s="659">
        <f t="shared" si="13"/>
        <v>-0.0027917193697650777</v>
      </c>
      <c r="L37" s="667">
        <f t="shared" si="14"/>
        <v>-0.0009314404351725702</v>
      </c>
      <c r="M37" s="669"/>
      <c r="N37" s="671">
        <v>1.0791416746578952</v>
      </c>
      <c r="O37" s="659">
        <v>1.0257981810378605</v>
      </c>
      <c r="P37" s="659">
        <v>1.1330848035730945</v>
      </c>
      <c r="Q37" s="659">
        <v>1.082535735725735</v>
      </c>
      <c r="R37" s="684">
        <v>3125</v>
      </c>
      <c r="S37" s="659">
        <f t="shared" si="15"/>
        <v>-0.0494314091214626</v>
      </c>
      <c r="T37" s="659">
        <f t="shared" si="15"/>
        <v>0.10458843125134587</v>
      </c>
      <c r="U37" s="659">
        <f t="shared" si="15"/>
        <v>-0.04461190167581186</v>
      </c>
      <c r="V37" s="659"/>
      <c r="W37" s="659">
        <f t="shared" si="16"/>
        <v>0.0031451487302773806</v>
      </c>
      <c r="X37" s="667">
        <f t="shared" si="17"/>
        <v>0.0010472857198233765</v>
      </c>
    </row>
    <row r="38" spans="1:24" ht="13.5" thickBot="1">
      <c r="A38" s="273" t="s">
        <v>74</v>
      </c>
      <c r="B38" s="660">
        <v>1.1061459221135737</v>
      </c>
      <c r="C38" s="661">
        <v>1.0637953853416682</v>
      </c>
      <c r="D38" s="662">
        <v>1.1323590052497845</v>
      </c>
      <c r="E38" s="662">
        <v>1.1077273883088352</v>
      </c>
      <c r="F38" s="682">
        <v>23206</v>
      </c>
      <c r="G38" s="662">
        <f t="shared" si="12"/>
        <v>-0.0382865731593387</v>
      </c>
      <c r="H38" s="662">
        <f t="shared" si="12"/>
        <v>0.06445188694449455</v>
      </c>
      <c r="I38" s="662">
        <f t="shared" si="12"/>
        <v>-0.021752480288277365</v>
      </c>
      <c r="J38" s="662"/>
      <c r="K38" s="662">
        <f t="shared" si="13"/>
        <v>0.0014297084712293628</v>
      </c>
      <c r="L38" s="668">
        <f t="shared" si="14"/>
        <v>0.00047634255215500687</v>
      </c>
      <c r="M38" s="665"/>
      <c r="N38" s="672">
        <v>1.1091428345486243</v>
      </c>
      <c r="O38" s="673">
        <v>1.065096216457359</v>
      </c>
      <c r="P38" s="673">
        <v>1.1422593892052093</v>
      </c>
      <c r="Q38" s="673">
        <v>1.108544544197309</v>
      </c>
      <c r="R38" s="685">
        <v>20780</v>
      </c>
      <c r="S38" s="662">
        <f t="shared" si="15"/>
        <v>-0.039712304600687864</v>
      </c>
      <c r="T38" s="662">
        <f t="shared" si="15"/>
        <v>0.0724471381604419</v>
      </c>
      <c r="U38" s="662">
        <f t="shared" si="15"/>
        <v>-0.02951592722854246</v>
      </c>
      <c r="V38" s="662"/>
      <c r="W38" s="662">
        <f t="shared" si="16"/>
        <v>-0.0005394168656003284</v>
      </c>
      <c r="X38" s="668">
        <f t="shared" si="17"/>
        <v>-0.00017983796162046595</v>
      </c>
    </row>
    <row r="39" spans="1:15" ht="13.5" thickTop="1">
      <c r="A39" s="271"/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N39" s="275"/>
      <c r="O39" s="275"/>
    </row>
    <row r="40" spans="1:24" ht="12.75" customHeight="1">
      <c r="A40" s="271"/>
      <c r="B40" s="946" t="s">
        <v>164</v>
      </c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270"/>
      <c r="N40" s="946" t="s">
        <v>166</v>
      </c>
      <c r="O40" s="946"/>
      <c r="P40" s="946"/>
      <c r="Q40" s="946"/>
      <c r="R40" s="946"/>
      <c r="S40" s="946"/>
      <c r="T40" s="946"/>
      <c r="U40" s="946"/>
      <c r="V40" s="946"/>
      <c r="W40" s="946"/>
      <c r="X40" s="946"/>
    </row>
    <row r="41" spans="1:24" s="217" customFormat="1" ht="27">
      <c r="A41" s="959" t="s">
        <v>7</v>
      </c>
      <c r="B41" s="951" t="s">
        <v>289</v>
      </c>
      <c r="C41" s="952"/>
      <c r="D41" s="952"/>
      <c r="E41" s="952"/>
      <c r="F41" s="397" t="s">
        <v>255</v>
      </c>
      <c r="G41" s="950" t="s">
        <v>169</v>
      </c>
      <c r="H41" s="950"/>
      <c r="I41" s="950"/>
      <c r="J41" s="195"/>
      <c r="K41" s="333" t="s">
        <v>168</v>
      </c>
      <c r="L41" s="196" t="s">
        <v>104</v>
      </c>
      <c r="M41" s="334"/>
      <c r="N41" s="951" t="s">
        <v>289</v>
      </c>
      <c r="O41" s="952"/>
      <c r="P41" s="952"/>
      <c r="Q41" s="952"/>
      <c r="R41" s="397" t="s">
        <v>255</v>
      </c>
      <c r="S41" s="950" t="s">
        <v>169</v>
      </c>
      <c r="T41" s="950"/>
      <c r="U41" s="950"/>
      <c r="V41" s="195"/>
      <c r="W41" s="333" t="s">
        <v>168</v>
      </c>
      <c r="X41" s="196" t="s">
        <v>104</v>
      </c>
    </row>
    <row r="42" spans="1:24" ht="12.75">
      <c r="A42" s="959"/>
      <c r="B42" s="197">
        <f>B32</f>
        <v>2006</v>
      </c>
      <c r="C42" s="198">
        <f>B42+1</f>
        <v>2007</v>
      </c>
      <c r="D42" s="198">
        <f>C42+1</f>
        <v>2008</v>
      </c>
      <c r="E42" s="198">
        <f>D42+1</f>
        <v>2009</v>
      </c>
      <c r="F42" s="198">
        <f>E42</f>
        <v>2009</v>
      </c>
      <c r="G42" s="199" t="str">
        <f>G32</f>
        <v>06-07</v>
      </c>
      <c r="H42" s="199" t="str">
        <f>H32</f>
        <v>07-08</v>
      </c>
      <c r="I42" s="199" t="str">
        <f>I32</f>
        <v>08-09</v>
      </c>
      <c r="J42" s="200"/>
      <c r="K42" s="200" t="str">
        <f>K32</f>
        <v>06-09</v>
      </c>
      <c r="L42" s="201" t="str">
        <f>L32</f>
        <v>06-09</v>
      </c>
      <c r="M42" s="276"/>
      <c r="N42" s="197">
        <f>N32</f>
        <v>2006</v>
      </c>
      <c r="O42" s="198">
        <f>N42+1</f>
        <v>2007</v>
      </c>
      <c r="P42" s="198">
        <f>O42+1</f>
        <v>2008</v>
      </c>
      <c r="Q42" s="198">
        <f>P42+1</f>
        <v>2009</v>
      </c>
      <c r="R42" s="198">
        <f>Q42</f>
        <v>2009</v>
      </c>
      <c r="S42" s="199" t="str">
        <f>S32</f>
        <v>06-07</v>
      </c>
      <c r="T42" s="199" t="str">
        <f>T32</f>
        <v>07-08</v>
      </c>
      <c r="U42" s="199" t="str">
        <f>U32</f>
        <v>08-09</v>
      </c>
      <c r="V42" s="200"/>
      <c r="W42" s="200" t="str">
        <f>W32</f>
        <v>06-09</v>
      </c>
      <c r="X42" s="201" t="str">
        <f>X32</f>
        <v>06-09</v>
      </c>
    </row>
    <row r="43" spans="1:24" ht="12.75">
      <c r="A43" s="271" t="s">
        <v>75</v>
      </c>
      <c r="B43" s="654">
        <v>1.1085806825702613</v>
      </c>
      <c r="C43" s="655">
        <v>1.0835902211402306</v>
      </c>
      <c r="D43" s="656">
        <v>1.1628217714955829</v>
      </c>
      <c r="E43" s="656">
        <v>1.1184076162495171</v>
      </c>
      <c r="F43" s="219">
        <v>90.420696</v>
      </c>
      <c r="G43" s="663">
        <f aca="true" t="shared" si="18" ref="G43:I48">C43/B43-1</f>
        <v>-0.022542753831944706</v>
      </c>
      <c r="H43" s="663">
        <f t="shared" si="18"/>
        <v>0.07311947709529831</v>
      </c>
      <c r="I43" s="663">
        <f t="shared" si="18"/>
        <v>-0.03819515280397767</v>
      </c>
      <c r="J43" s="656"/>
      <c r="K43" s="663">
        <f aca="true" t="shared" si="19" ref="K43:K48">E43/B43-1</f>
        <v>0.008864428032853588</v>
      </c>
      <c r="L43" s="664">
        <f aca="true" t="shared" si="20" ref="L43:L48">((E43/B43)^(1/3))-1</f>
        <v>0.0029461211904682205</v>
      </c>
      <c r="M43" s="665"/>
      <c r="N43" s="654">
        <v>1.1278527468999693</v>
      </c>
      <c r="O43" s="655">
        <v>1.0868060565653126</v>
      </c>
      <c r="P43" s="656">
        <v>1.160544501491385</v>
      </c>
      <c r="Q43" s="656">
        <v>1.1051408347055778</v>
      </c>
      <c r="R43" s="219">
        <v>84.070873</v>
      </c>
      <c r="S43" s="656">
        <f aca="true" t="shared" si="21" ref="S43:U48">O43/N43-1</f>
        <v>-0.03639366082804529</v>
      </c>
      <c r="T43" s="656">
        <f t="shared" si="21"/>
        <v>0.06784876149762331</v>
      </c>
      <c r="U43" s="656">
        <f t="shared" si="21"/>
        <v>-0.04773937295347963</v>
      </c>
      <c r="V43" s="656"/>
      <c r="W43" s="656">
        <f aca="true" t="shared" si="22" ref="W43:W48">Q43/N43-1</f>
        <v>-0.02013730272574832</v>
      </c>
      <c r="X43" s="666">
        <f aca="true" t="shared" si="23" ref="X43:X48">((Q43/N43)^(1/3))-1</f>
        <v>-0.006758001951648329</v>
      </c>
    </row>
    <row r="44" spans="1:24" ht="12.75">
      <c r="A44" s="271" t="s">
        <v>16</v>
      </c>
      <c r="B44" s="654">
        <v>1.1505437867802721</v>
      </c>
      <c r="C44" s="655">
        <v>1.068371529557804</v>
      </c>
      <c r="D44" s="656">
        <v>1.1653000313898587</v>
      </c>
      <c r="E44" s="656">
        <v>1.1803128844304969</v>
      </c>
      <c r="F44" s="219">
        <v>99.892222</v>
      </c>
      <c r="G44" s="656">
        <f t="shared" si="18"/>
        <v>-0.0714203650192421</v>
      </c>
      <c r="H44" s="656">
        <f t="shared" si="18"/>
        <v>0.09072546314686347</v>
      </c>
      <c r="I44" s="656">
        <f t="shared" si="18"/>
        <v>0.012883251211048385</v>
      </c>
      <c r="J44" s="656"/>
      <c r="K44" s="656">
        <f t="shared" si="19"/>
        <v>0.025873937169772265</v>
      </c>
      <c r="L44" s="666">
        <f t="shared" si="20"/>
        <v>0.008551312342404804</v>
      </c>
      <c r="M44" s="665"/>
      <c r="N44" s="654">
        <v>1.1623072412818871</v>
      </c>
      <c r="O44" s="655">
        <v>1.0673706870407378</v>
      </c>
      <c r="P44" s="656">
        <v>1.1760072267696402</v>
      </c>
      <c r="Q44" s="656">
        <v>1.1864463152667442</v>
      </c>
      <c r="R44" s="219">
        <v>88.801979</v>
      </c>
      <c r="S44" s="656">
        <f t="shared" si="21"/>
        <v>-0.08167939669415258</v>
      </c>
      <c r="T44" s="656">
        <f t="shared" si="21"/>
        <v>0.1017795795292964</v>
      </c>
      <c r="U44" s="656">
        <f t="shared" si="21"/>
        <v>0.008876721383574315</v>
      </c>
      <c r="V44" s="656"/>
      <c r="W44" s="656">
        <f t="shared" si="22"/>
        <v>0.020768238489364155</v>
      </c>
      <c r="X44" s="666">
        <f t="shared" si="23"/>
        <v>0.006875367155190659</v>
      </c>
    </row>
    <row r="45" spans="1:24" ht="12.75">
      <c r="A45" s="271" t="s">
        <v>17</v>
      </c>
      <c r="B45" s="654">
        <v>1.0693502719571264</v>
      </c>
      <c r="C45" s="655">
        <v>1.0093839939094225</v>
      </c>
      <c r="D45" s="656">
        <v>1.0751496312285773</v>
      </c>
      <c r="E45" s="656">
        <v>1.049271613793888</v>
      </c>
      <c r="F45" s="219">
        <v>110.055831</v>
      </c>
      <c r="G45" s="656">
        <f t="shared" si="18"/>
        <v>-0.05607730190964799</v>
      </c>
      <c r="H45" s="656">
        <f t="shared" si="18"/>
        <v>0.06515423041774171</v>
      </c>
      <c r="I45" s="656">
        <f t="shared" si="18"/>
        <v>-0.02406922411824519</v>
      </c>
      <c r="J45" s="656"/>
      <c r="K45" s="656">
        <f t="shared" si="19"/>
        <v>-0.018776502601425826</v>
      </c>
      <c r="L45" s="666">
        <f t="shared" si="20"/>
        <v>-0.00629842102149325</v>
      </c>
      <c r="M45" s="665"/>
      <c r="N45" s="654">
        <v>1.04759759931246</v>
      </c>
      <c r="O45" s="655">
        <v>0.9959005293217567</v>
      </c>
      <c r="P45" s="656">
        <v>1.0800688053543486</v>
      </c>
      <c r="Q45" s="656">
        <v>1.0442834636950793</v>
      </c>
      <c r="R45" s="219">
        <v>95.115384</v>
      </c>
      <c r="S45" s="656">
        <f t="shared" si="21"/>
        <v>-0.049348213497847127</v>
      </c>
      <c r="T45" s="656">
        <f t="shared" si="21"/>
        <v>0.08451474173822704</v>
      </c>
      <c r="U45" s="656">
        <f t="shared" si="21"/>
        <v>-0.033132464785453064</v>
      </c>
      <c r="V45" s="656"/>
      <c r="W45" s="656">
        <f t="shared" si="22"/>
        <v>-0.0031635578580513357</v>
      </c>
      <c r="X45" s="666">
        <f t="shared" si="23"/>
        <v>-0.0010556332554680914</v>
      </c>
    </row>
    <row r="46" spans="1:24" ht="12.75">
      <c r="A46" s="271" t="s">
        <v>18</v>
      </c>
      <c r="B46" s="654">
        <v>1.0315453517739706</v>
      </c>
      <c r="C46" s="655">
        <v>0.9983515754419218</v>
      </c>
      <c r="D46" s="656">
        <v>1.0436150165964901</v>
      </c>
      <c r="E46" s="656">
        <v>1.0511589532449268</v>
      </c>
      <c r="F46" s="219">
        <v>137.606916</v>
      </c>
      <c r="G46" s="656">
        <f t="shared" si="18"/>
        <v>-0.03217868829030612</v>
      </c>
      <c r="H46" s="656">
        <f t="shared" si="18"/>
        <v>0.045338177720140704</v>
      </c>
      <c r="I46" s="656">
        <f t="shared" si="18"/>
        <v>0.0072286585843115425</v>
      </c>
      <c r="J46" s="656"/>
      <c r="K46" s="656">
        <f t="shared" si="19"/>
        <v>0.019013804324963912</v>
      </c>
      <c r="L46" s="666">
        <f t="shared" si="20"/>
        <v>0.006298184371650084</v>
      </c>
      <c r="M46" s="665"/>
      <c r="N46" s="654">
        <v>1.0139465089978796</v>
      </c>
      <c r="O46" s="655">
        <v>0.9963426385084877</v>
      </c>
      <c r="P46" s="656">
        <v>1.0498555050402436</v>
      </c>
      <c r="Q46" s="656">
        <v>1.0328928930234358</v>
      </c>
      <c r="R46" s="219">
        <v>119.096174</v>
      </c>
      <c r="S46" s="656">
        <f t="shared" si="21"/>
        <v>-0.017361734897426206</v>
      </c>
      <c r="T46" s="656">
        <f t="shared" si="21"/>
        <v>0.053709300860459</v>
      </c>
      <c r="U46" s="656">
        <f t="shared" si="21"/>
        <v>-0.016157092033496134</v>
      </c>
      <c r="V46" s="656"/>
      <c r="W46" s="656">
        <f t="shared" si="22"/>
        <v>0.01868578259052489</v>
      </c>
      <c r="X46" s="666">
        <f t="shared" si="23"/>
        <v>0.00619019659651876</v>
      </c>
    </row>
    <row r="47" spans="1:24" ht="12.75">
      <c r="A47" s="272" t="s">
        <v>76</v>
      </c>
      <c r="B47" s="657">
        <v>1.0143260970485446</v>
      </c>
      <c r="C47" s="658">
        <v>0.975161779934761</v>
      </c>
      <c r="D47" s="659">
        <v>1.0546950854601398</v>
      </c>
      <c r="E47" s="659">
        <v>1.028536164529748</v>
      </c>
      <c r="F47" s="220">
        <v>77.522524</v>
      </c>
      <c r="G47" s="659">
        <f t="shared" si="18"/>
        <v>-0.0386111697488043</v>
      </c>
      <c r="H47" s="659">
        <f t="shared" si="18"/>
        <v>0.08155908810402668</v>
      </c>
      <c r="I47" s="659">
        <f t="shared" si="18"/>
        <v>-0.024802354055702525</v>
      </c>
      <c r="J47" s="659"/>
      <c r="K47" s="659">
        <f t="shared" si="19"/>
        <v>0.014009367916838045</v>
      </c>
      <c r="L47" s="667">
        <f t="shared" si="20"/>
        <v>0.004648150527386763</v>
      </c>
      <c r="M47" s="665"/>
      <c r="N47" s="657">
        <v>1.0070816231985262</v>
      </c>
      <c r="O47" s="658">
        <v>0.9615346711195536</v>
      </c>
      <c r="P47" s="659">
        <v>1.0544874407600744</v>
      </c>
      <c r="Q47" s="659">
        <v>1.0254447803106637</v>
      </c>
      <c r="R47" s="220">
        <v>64.614641</v>
      </c>
      <c r="S47" s="659">
        <f t="shared" si="21"/>
        <v>-0.04522667381648171</v>
      </c>
      <c r="T47" s="659">
        <f t="shared" si="21"/>
        <v>0.09667126150770211</v>
      </c>
      <c r="U47" s="659">
        <f t="shared" si="21"/>
        <v>-0.027541969042776615</v>
      </c>
      <c r="V47" s="659"/>
      <c r="W47" s="659">
        <f t="shared" si="22"/>
        <v>0.018234030578192284</v>
      </c>
      <c r="X47" s="667">
        <f t="shared" si="23"/>
        <v>0.006041437720911036</v>
      </c>
    </row>
    <row r="48" spans="1:24" ht="13.5" thickBot="1">
      <c r="A48" s="273" t="s">
        <v>74</v>
      </c>
      <c r="B48" s="660">
        <v>1.0706947627212635</v>
      </c>
      <c r="C48" s="661">
        <v>1.0242296704225413</v>
      </c>
      <c r="D48" s="662">
        <v>1.0954732231447795</v>
      </c>
      <c r="E48" s="662">
        <v>1.081504927768052</v>
      </c>
      <c r="F48" s="221">
        <v>515.498189</v>
      </c>
      <c r="G48" s="662">
        <f t="shared" si="18"/>
        <v>-0.043397141665872274</v>
      </c>
      <c r="H48" s="662">
        <f t="shared" si="18"/>
        <v>0.0695581809232757</v>
      </c>
      <c r="I48" s="662">
        <f t="shared" si="18"/>
        <v>-0.012750923602339315</v>
      </c>
      <c r="J48" s="662"/>
      <c r="K48" s="662">
        <f t="shared" si="19"/>
        <v>0.010096402283049866</v>
      </c>
      <c r="L48" s="668">
        <f t="shared" si="20"/>
        <v>0.0033542041630836295</v>
      </c>
      <c r="M48" s="665"/>
      <c r="N48" s="660">
        <v>1.0686810809998226</v>
      </c>
      <c r="O48" s="661">
        <v>1.0208874275110924</v>
      </c>
      <c r="P48" s="662">
        <v>1.1009366017283488</v>
      </c>
      <c r="Q48" s="662">
        <v>1.0746644323435868</v>
      </c>
      <c r="R48" s="221">
        <v>451.699051</v>
      </c>
      <c r="S48" s="662">
        <f t="shared" si="21"/>
        <v>-0.04472209187423437</v>
      </c>
      <c r="T48" s="662">
        <f t="shared" si="21"/>
        <v>0.07841136256562109</v>
      </c>
      <c r="U48" s="662">
        <f t="shared" si="21"/>
        <v>-0.02386347165088132</v>
      </c>
      <c r="V48" s="662"/>
      <c r="W48" s="662">
        <f t="shared" si="22"/>
        <v>0.005598818440919917</v>
      </c>
      <c r="X48" s="668">
        <f t="shared" si="23"/>
        <v>0.0018628006327867652</v>
      </c>
    </row>
    <row r="49" spans="7:17" ht="7.5" customHeight="1" thickTop="1"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</row>
    <row r="50" spans="1:4" ht="22.5" customHeight="1">
      <c r="A50" s="958" t="s">
        <v>167</v>
      </c>
      <c r="B50" s="958"/>
      <c r="C50" s="958"/>
      <c r="D50" s="958"/>
    </row>
    <row r="52" spans="1:2" ht="12.75">
      <c r="A52" s="216"/>
      <c r="B52" s="152" t="s">
        <v>378</v>
      </c>
    </row>
    <row r="53" ht="12.75">
      <c r="B53" s="152" t="s">
        <v>379</v>
      </c>
    </row>
  </sheetData>
  <sheetProtection/>
  <mergeCells count="37">
    <mergeCell ref="B4:X4"/>
    <mergeCell ref="B5:X5"/>
    <mergeCell ref="A10:A11"/>
    <mergeCell ref="A20:A21"/>
    <mergeCell ref="B29:X29"/>
    <mergeCell ref="G10:I10"/>
    <mergeCell ref="G20:I20"/>
    <mergeCell ref="S20:U20"/>
    <mergeCell ref="S10:U10"/>
    <mergeCell ref="N10:Q10"/>
    <mergeCell ref="B19:L19"/>
    <mergeCell ref="N19:X19"/>
    <mergeCell ref="B1:X1"/>
    <mergeCell ref="B2:X2"/>
    <mergeCell ref="B3:X3"/>
    <mergeCell ref="B9:L9"/>
    <mergeCell ref="N9:X9"/>
    <mergeCell ref="B10:E10"/>
    <mergeCell ref="B6:X6"/>
    <mergeCell ref="B8:X8"/>
    <mergeCell ref="B20:E20"/>
    <mergeCell ref="N20:Q20"/>
    <mergeCell ref="N30:X30"/>
    <mergeCell ref="B31:E31"/>
    <mergeCell ref="N31:Q31"/>
    <mergeCell ref="G31:I31"/>
    <mergeCell ref="S31:U31"/>
    <mergeCell ref="A50:D50"/>
    <mergeCell ref="B40:L40"/>
    <mergeCell ref="N40:X40"/>
    <mergeCell ref="B41:E41"/>
    <mergeCell ref="N41:Q41"/>
    <mergeCell ref="B30:L30"/>
    <mergeCell ref="A31:A32"/>
    <mergeCell ref="A41:A42"/>
    <mergeCell ref="G41:I41"/>
    <mergeCell ref="S41:U41"/>
  </mergeCells>
  <printOptions horizontalCentered="1"/>
  <pageMargins left="0.7" right="0.7" top="0.75" bottom="0.75" header="0.3" footer="0.3"/>
  <pageSetup fitToHeight="0" fitToWidth="1" horizontalDpi="300" verticalDpi="300" orientation="landscape" scale="65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53"/>
  <sheetViews>
    <sheetView zoomScale="80" zoomScaleNormal="8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8.00390625" style="266" customWidth="1"/>
    <col min="2" max="9" width="8.28125" style="216" customWidth="1"/>
    <col min="10" max="10" width="1.7109375" style="216" customWidth="1"/>
    <col min="11" max="12" width="9.28125" style="216" customWidth="1"/>
    <col min="13" max="13" width="2.421875" style="216" customWidth="1"/>
    <col min="14" max="21" width="8.28125" style="216" customWidth="1"/>
    <col min="22" max="22" width="1.7109375" style="216" customWidth="1"/>
    <col min="23" max="24" width="9.28125" style="216" customWidth="1"/>
    <col min="25" max="16384" width="9.140625" style="216" customWidth="1"/>
  </cols>
  <sheetData>
    <row r="1" spans="2:24" ht="15.75">
      <c r="B1" s="960" t="s">
        <v>338</v>
      </c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</row>
    <row r="2" spans="2:24" ht="15.75">
      <c r="B2" s="949" t="s">
        <v>328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</row>
    <row r="3" spans="1:24" s="388" customFormat="1" ht="15.75">
      <c r="A3" s="387"/>
      <c r="B3" s="961" t="s">
        <v>331</v>
      </c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</row>
    <row r="4" spans="2:31" ht="15.75">
      <c r="B4" s="942" t="s">
        <v>239</v>
      </c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332"/>
      <c r="Z4" s="332"/>
      <c r="AA4" s="332"/>
      <c r="AB4" s="332"/>
      <c r="AC4" s="332"/>
      <c r="AD4" s="332"/>
      <c r="AE4" s="332"/>
    </row>
    <row r="5" spans="2:31" ht="15.75">
      <c r="B5" s="942" t="s">
        <v>246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332"/>
      <c r="Z5" s="332"/>
      <c r="AA5" s="332"/>
      <c r="AB5" s="332"/>
      <c r="AC5" s="332"/>
      <c r="AD5" s="332"/>
      <c r="AE5" s="332"/>
    </row>
    <row r="6" spans="2:24" ht="12.75">
      <c r="B6" s="962" t="s">
        <v>114</v>
      </c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</row>
    <row r="7" spans="2:23" ht="15">
      <c r="B7" s="26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67"/>
      <c r="U7" s="267"/>
      <c r="V7" s="267"/>
      <c r="W7" s="267"/>
    </row>
    <row r="8" spans="2:24" ht="15.75">
      <c r="B8" s="961" t="s">
        <v>101</v>
      </c>
      <c r="C8" s="961"/>
      <c r="D8" s="961"/>
      <c r="E8" s="961"/>
      <c r="F8" s="961"/>
      <c r="G8" s="961"/>
      <c r="H8" s="961"/>
      <c r="I8" s="961"/>
      <c r="J8" s="961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1"/>
      <c r="V8" s="961"/>
      <c r="W8" s="961"/>
      <c r="X8" s="961"/>
    </row>
    <row r="9" spans="1:24" ht="18" customHeight="1">
      <c r="A9" s="269"/>
      <c r="B9" s="946" t="s">
        <v>163</v>
      </c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270"/>
      <c r="N9" s="946" t="s">
        <v>165</v>
      </c>
      <c r="O9" s="946"/>
      <c r="P9" s="946"/>
      <c r="Q9" s="946"/>
      <c r="R9" s="946"/>
      <c r="S9" s="946"/>
      <c r="T9" s="946"/>
      <c r="U9" s="946"/>
      <c r="V9" s="946"/>
      <c r="W9" s="946"/>
      <c r="X9" s="946"/>
    </row>
    <row r="10" spans="1:24" s="334" customFormat="1" ht="27">
      <c r="A10" s="959" t="s">
        <v>7</v>
      </c>
      <c r="B10" s="951" t="s">
        <v>289</v>
      </c>
      <c r="C10" s="952"/>
      <c r="D10" s="952"/>
      <c r="E10" s="952"/>
      <c r="F10" s="397" t="s">
        <v>254</v>
      </c>
      <c r="G10" s="950" t="s">
        <v>169</v>
      </c>
      <c r="H10" s="950"/>
      <c r="I10" s="950"/>
      <c r="J10" s="195"/>
      <c r="K10" s="333" t="s">
        <v>168</v>
      </c>
      <c r="L10" s="196" t="s">
        <v>104</v>
      </c>
      <c r="N10" s="951" t="s">
        <v>289</v>
      </c>
      <c r="O10" s="952"/>
      <c r="P10" s="952"/>
      <c r="Q10" s="952"/>
      <c r="R10" s="397" t="s">
        <v>254</v>
      </c>
      <c r="S10" s="950" t="s">
        <v>169</v>
      </c>
      <c r="T10" s="950"/>
      <c r="U10" s="950"/>
      <c r="V10" s="195"/>
      <c r="W10" s="333" t="s">
        <v>168</v>
      </c>
      <c r="X10" s="196" t="s">
        <v>104</v>
      </c>
    </row>
    <row r="11" spans="1:24" ht="12.75">
      <c r="A11" s="959"/>
      <c r="B11" s="197">
        <v>2006</v>
      </c>
      <c r="C11" s="198">
        <f>B11+1</f>
        <v>2007</v>
      </c>
      <c r="D11" s="198">
        <f>C11+1</f>
        <v>2008</v>
      </c>
      <c r="E11" s="198">
        <f>D11+1</f>
        <v>2009</v>
      </c>
      <c r="F11" s="198">
        <f>E11</f>
        <v>2009</v>
      </c>
      <c r="G11" s="199" t="str">
        <f>RIGHT(B11,2)&amp;"-"&amp;RIGHT(C11,2)</f>
        <v>06-07</v>
      </c>
      <c r="H11" s="199" t="str">
        <f>RIGHT(C11,2)&amp;"-"&amp;RIGHT(D11,2)</f>
        <v>07-08</v>
      </c>
      <c r="I11" s="199" t="str">
        <f>RIGHT(D11,2)&amp;"-"&amp;RIGHT(E11,2)</f>
        <v>08-09</v>
      </c>
      <c r="J11" s="200"/>
      <c r="K11" s="200" t="str">
        <f>RIGHT(B11,2)&amp;"-"&amp;RIGHT(E11,2)</f>
        <v>06-09</v>
      </c>
      <c r="L11" s="201" t="str">
        <f>K11</f>
        <v>06-09</v>
      </c>
      <c r="N11" s="197">
        <f>B11</f>
        <v>2006</v>
      </c>
      <c r="O11" s="198">
        <f>N11+1</f>
        <v>2007</v>
      </c>
      <c r="P11" s="198">
        <f>O11+1</f>
        <v>2008</v>
      </c>
      <c r="Q11" s="198">
        <f>P11+1</f>
        <v>2009</v>
      </c>
      <c r="R11" s="198">
        <f>Q11</f>
        <v>2009</v>
      </c>
      <c r="S11" s="199" t="str">
        <f>G11</f>
        <v>06-07</v>
      </c>
      <c r="T11" s="199" t="str">
        <f>H11</f>
        <v>07-08</v>
      </c>
      <c r="U11" s="199" t="str">
        <f>I11</f>
        <v>08-09</v>
      </c>
      <c r="V11" s="200"/>
      <c r="W11" s="200" t="str">
        <f>K11</f>
        <v>06-09</v>
      </c>
      <c r="X11" s="201" t="str">
        <f>L11</f>
        <v>06-09</v>
      </c>
    </row>
    <row r="12" spans="1:24" s="218" customFormat="1" ht="12.75">
      <c r="A12" s="271" t="s">
        <v>75</v>
      </c>
      <c r="B12" s="654">
        <v>0.935646817385925</v>
      </c>
      <c r="C12" s="655">
        <v>0.9828427599561249</v>
      </c>
      <c r="D12" s="656">
        <v>0.9611805406737088</v>
      </c>
      <c r="E12" s="656">
        <v>0.8939282827354009</v>
      </c>
      <c r="F12" s="680">
        <v>646</v>
      </c>
      <c r="G12" s="656">
        <f aca="true" t="shared" si="0" ref="G12:I17">C12/B12-1</f>
        <v>0.05044204895823734</v>
      </c>
      <c r="H12" s="656">
        <f t="shared" si="0"/>
        <v>-0.022040371222130317</v>
      </c>
      <c r="I12" s="656">
        <f t="shared" si="0"/>
        <v>-0.06996839312952552</v>
      </c>
      <c r="J12" s="656"/>
      <c r="K12" s="656">
        <f aca="true" t="shared" si="1" ref="K12:K17">E12/B12-1</f>
        <v>-0.04458790846644489</v>
      </c>
      <c r="L12" s="666">
        <f aca="true" t="shared" si="2" ref="L12:L17">((E12/B12)^(1/3))-1</f>
        <v>-0.015089174148257944</v>
      </c>
      <c r="M12" s="669"/>
      <c r="N12" s="670">
        <v>0.94862376675199</v>
      </c>
      <c r="O12" s="656">
        <v>0.9807524233275041</v>
      </c>
      <c r="P12" s="656">
        <v>0.9687688304441405</v>
      </c>
      <c r="Q12" s="656">
        <v>0.8854888181831795</v>
      </c>
      <c r="R12" s="680">
        <v>534</v>
      </c>
      <c r="S12" s="656">
        <f aca="true" t="shared" si="3" ref="S12:U17">O12/N12-1</f>
        <v>0.033868702958518515</v>
      </c>
      <c r="T12" s="656">
        <f t="shared" si="3"/>
        <v>-0.012218774685975875</v>
      </c>
      <c r="U12" s="656">
        <f t="shared" si="3"/>
        <v>-0.08596479329622997</v>
      </c>
      <c r="V12" s="656"/>
      <c r="W12" s="656">
        <f aca="true" t="shared" si="4" ref="W12:W17">Q12/N12-1</f>
        <v>-0.0665542555242733</v>
      </c>
      <c r="X12" s="666">
        <f aca="true" t="shared" si="5" ref="X12:X17">((Q12/N12)^(1/3))-1</f>
        <v>-0.02269596156574616</v>
      </c>
    </row>
    <row r="13" spans="1:24" s="218" customFormat="1" ht="12.75">
      <c r="A13" s="271" t="s">
        <v>16</v>
      </c>
      <c r="B13" s="654">
        <v>1.0195652783230553</v>
      </c>
      <c r="C13" s="655">
        <v>0.992108655400757</v>
      </c>
      <c r="D13" s="656">
        <v>0.9554824985079147</v>
      </c>
      <c r="E13" s="656">
        <v>0.9437743215814008</v>
      </c>
      <c r="F13" s="680">
        <v>876</v>
      </c>
      <c r="G13" s="656">
        <f t="shared" si="0"/>
        <v>-0.02692973515875119</v>
      </c>
      <c r="H13" s="656">
        <f t="shared" si="0"/>
        <v>-0.03691748549260199</v>
      </c>
      <c r="I13" s="656">
        <f t="shared" si="0"/>
        <v>-0.012253680150915769</v>
      </c>
      <c r="J13" s="656"/>
      <c r="K13" s="656">
        <f t="shared" si="1"/>
        <v>-0.07433654161537628</v>
      </c>
      <c r="L13" s="666">
        <f t="shared" si="2"/>
        <v>-0.025419524468576093</v>
      </c>
      <c r="M13" s="669"/>
      <c r="N13" s="670">
        <v>1.0181474394438201</v>
      </c>
      <c r="O13" s="656">
        <v>0.9951080708917465</v>
      </c>
      <c r="P13" s="656">
        <v>0.9499235623225991</v>
      </c>
      <c r="Q13" s="656">
        <v>0.9145040939299904</v>
      </c>
      <c r="R13" s="683">
        <v>651</v>
      </c>
      <c r="S13" s="656">
        <f t="shared" si="3"/>
        <v>-0.022628715311270975</v>
      </c>
      <c r="T13" s="656">
        <f t="shared" si="3"/>
        <v>-0.04540663460668759</v>
      </c>
      <c r="U13" s="656">
        <f t="shared" si="3"/>
        <v>-0.03728665105011897</v>
      </c>
      <c r="V13" s="656"/>
      <c r="W13" s="656">
        <f t="shared" si="4"/>
        <v>-0.10179600861192228</v>
      </c>
      <c r="X13" s="666">
        <f t="shared" si="5"/>
        <v>-0.03515327538871005</v>
      </c>
    </row>
    <row r="14" spans="1:24" s="218" customFormat="1" ht="12.75">
      <c r="A14" s="271" t="s">
        <v>17</v>
      </c>
      <c r="B14" s="654">
        <v>0.9595108375369822</v>
      </c>
      <c r="C14" s="655">
        <v>0.9619136572637688</v>
      </c>
      <c r="D14" s="656">
        <v>0.9193360546936846</v>
      </c>
      <c r="E14" s="656">
        <v>0.94122144760923</v>
      </c>
      <c r="F14" s="680">
        <v>725</v>
      </c>
      <c r="G14" s="656">
        <f t="shared" si="0"/>
        <v>0.002504213222806806</v>
      </c>
      <c r="H14" s="656">
        <f t="shared" si="0"/>
        <v>-0.04426343492325402</v>
      </c>
      <c r="I14" s="656">
        <f t="shared" si="0"/>
        <v>0.023805650614711737</v>
      </c>
      <c r="J14" s="656"/>
      <c r="K14" s="656">
        <f t="shared" si="1"/>
        <v>-0.019061160345723804</v>
      </c>
      <c r="L14" s="666">
        <f t="shared" si="2"/>
        <v>-0.006394522880933562</v>
      </c>
      <c r="M14" s="669"/>
      <c r="N14" s="670">
        <v>0.9702524329291426</v>
      </c>
      <c r="O14" s="656">
        <v>0.966590135249397</v>
      </c>
      <c r="P14" s="656">
        <v>0.9316496531108335</v>
      </c>
      <c r="Q14" s="656">
        <v>0.9345878742510404</v>
      </c>
      <c r="R14" s="683">
        <v>525</v>
      </c>
      <c r="S14" s="656">
        <f t="shared" si="3"/>
        <v>-0.003774582320488884</v>
      </c>
      <c r="T14" s="656">
        <f t="shared" si="3"/>
        <v>-0.036148188217903</v>
      </c>
      <c r="U14" s="656">
        <f t="shared" si="3"/>
        <v>0.0031537833244461577</v>
      </c>
      <c r="V14" s="656"/>
      <c r="W14" s="656">
        <f t="shared" si="4"/>
        <v>-0.03675802035397402</v>
      </c>
      <c r="X14" s="666">
        <f t="shared" si="5"/>
        <v>-0.012405944453312667</v>
      </c>
    </row>
    <row r="15" spans="1:24" s="218" customFormat="1" ht="12.75">
      <c r="A15" s="271" t="s">
        <v>18</v>
      </c>
      <c r="B15" s="654">
        <v>0.9837336477292372</v>
      </c>
      <c r="C15" s="655">
        <v>1.0078994025360173</v>
      </c>
      <c r="D15" s="656">
        <v>0.960466695104744</v>
      </c>
      <c r="E15" s="656">
        <v>0.8879688234767027</v>
      </c>
      <c r="F15" s="680">
        <v>286</v>
      </c>
      <c r="G15" s="656">
        <f t="shared" si="0"/>
        <v>0.024565343335121392</v>
      </c>
      <c r="H15" s="656">
        <f t="shared" si="0"/>
        <v>-0.04706095401180499</v>
      </c>
      <c r="I15" s="656">
        <f t="shared" si="0"/>
        <v>-0.07548192144250776</v>
      </c>
      <c r="J15" s="656"/>
      <c r="K15" s="656">
        <f t="shared" si="1"/>
        <v>-0.09734832642310187</v>
      </c>
      <c r="L15" s="666">
        <f t="shared" si="2"/>
        <v>-0.033563336706126434</v>
      </c>
      <c r="M15" s="669"/>
      <c r="N15" s="670">
        <v>1.0178373748082539</v>
      </c>
      <c r="O15" s="656">
        <v>1.0247118299364129</v>
      </c>
      <c r="P15" s="656">
        <v>0.9723218128395887</v>
      </c>
      <c r="Q15" s="656">
        <v>0.8698666066536236</v>
      </c>
      <c r="R15" s="683">
        <v>187</v>
      </c>
      <c r="S15" s="656">
        <f t="shared" si="3"/>
        <v>0.0067539818229351845</v>
      </c>
      <c r="T15" s="656">
        <f t="shared" si="3"/>
        <v>-0.051126585608048614</v>
      </c>
      <c r="U15" s="656">
        <f t="shared" si="3"/>
        <v>-0.10537170392871553</v>
      </c>
      <c r="V15" s="656"/>
      <c r="W15" s="656">
        <f t="shared" si="4"/>
        <v>-0.14537761317961617</v>
      </c>
      <c r="X15" s="666">
        <f t="shared" si="5"/>
        <v>-0.05101775224796945</v>
      </c>
    </row>
    <row r="16" spans="1:24" s="218" customFormat="1" ht="12.75">
      <c r="A16" s="272" t="s">
        <v>76</v>
      </c>
      <c r="B16" s="657">
        <v>0.6954393090115026</v>
      </c>
      <c r="C16" s="658">
        <v>0.8881398668656679</v>
      </c>
      <c r="D16" s="659">
        <v>0.6848982939731417</v>
      </c>
      <c r="E16" s="659">
        <v>0.7329223799962924</v>
      </c>
      <c r="F16" s="681">
        <v>52</v>
      </c>
      <c r="G16" s="659">
        <f t="shared" si="0"/>
        <v>0.27709184016081845</v>
      </c>
      <c r="H16" s="659">
        <f t="shared" si="0"/>
        <v>-0.22883960114276314</v>
      </c>
      <c r="I16" s="659">
        <f t="shared" si="0"/>
        <v>0.07011856569909036</v>
      </c>
      <c r="J16" s="659"/>
      <c r="K16" s="659">
        <f t="shared" si="1"/>
        <v>0.05389840709186866</v>
      </c>
      <c r="L16" s="667">
        <f t="shared" si="2"/>
        <v>0.01765268478979376</v>
      </c>
      <c r="M16" s="669"/>
      <c r="N16" s="671">
        <v>0.7560176738787728</v>
      </c>
      <c r="O16" s="659">
        <v>0.6995952142090585</v>
      </c>
      <c r="P16" s="659">
        <v>0.7404068193746237</v>
      </c>
      <c r="Q16" s="659">
        <v>0.8303619261304303</v>
      </c>
      <c r="R16" s="684">
        <v>29</v>
      </c>
      <c r="S16" s="659">
        <f t="shared" si="3"/>
        <v>-0.07463113842330849</v>
      </c>
      <c r="T16" s="659">
        <f t="shared" si="3"/>
        <v>0.05833602680044869</v>
      </c>
      <c r="U16" s="659">
        <f t="shared" si="3"/>
        <v>0.12149416294110593</v>
      </c>
      <c r="V16" s="659"/>
      <c r="W16" s="659">
        <f t="shared" si="4"/>
        <v>0.0983366590760133</v>
      </c>
      <c r="X16" s="667">
        <f t="shared" si="5"/>
        <v>0.0317595397147985</v>
      </c>
    </row>
    <row r="17" spans="1:24" ht="13.5" thickBot="1">
      <c r="A17" s="273" t="s">
        <v>74</v>
      </c>
      <c r="B17" s="660">
        <v>0.968736178682427</v>
      </c>
      <c r="C17" s="661">
        <v>0.9814178911906084</v>
      </c>
      <c r="D17" s="662">
        <v>0.9404105909753129</v>
      </c>
      <c r="E17" s="662">
        <v>0.9185725516158442</v>
      </c>
      <c r="F17" s="682">
        <v>2585</v>
      </c>
      <c r="G17" s="662">
        <f t="shared" si="0"/>
        <v>0.013090986779733749</v>
      </c>
      <c r="H17" s="662">
        <f t="shared" si="0"/>
        <v>-0.04178373003323532</v>
      </c>
      <c r="I17" s="662">
        <f t="shared" si="0"/>
        <v>-0.023221813502568245</v>
      </c>
      <c r="J17" s="662"/>
      <c r="K17" s="662">
        <f t="shared" si="1"/>
        <v>-0.05178254737508625</v>
      </c>
      <c r="L17" s="668">
        <f t="shared" si="2"/>
        <v>-0.01756766470742399</v>
      </c>
      <c r="M17" s="665"/>
      <c r="N17" s="672">
        <v>0.9811975206677461</v>
      </c>
      <c r="O17" s="673">
        <v>0.9820139807019863</v>
      </c>
      <c r="P17" s="673">
        <v>0.9491409269955815</v>
      </c>
      <c r="Q17" s="673">
        <v>0.9056868202408364</v>
      </c>
      <c r="R17" s="685">
        <v>1926</v>
      </c>
      <c r="S17" s="662">
        <f t="shared" si="3"/>
        <v>0.0008321056841689156</v>
      </c>
      <c r="T17" s="662">
        <f t="shared" si="3"/>
        <v>-0.0334751381878553</v>
      </c>
      <c r="U17" s="662">
        <f t="shared" si="3"/>
        <v>-0.04578256560097471</v>
      </c>
      <c r="V17" s="662"/>
      <c r="W17" s="662">
        <f t="shared" si="4"/>
        <v>-0.07695769591378665</v>
      </c>
      <c r="X17" s="668">
        <f t="shared" si="5"/>
        <v>-0.026340284151251225</v>
      </c>
    </row>
    <row r="18" spans="1:15" ht="13.5" thickTop="1">
      <c r="A18" s="271"/>
      <c r="B18" s="274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N18" s="275"/>
      <c r="O18" s="275"/>
    </row>
    <row r="19" spans="1:24" ht="12.75" customHeight="1">
      <c r="A19" s="271"/>
      <c r="B19" s="946" t="s">
        <v>164</v>
      </c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270"/>
      <c r="N19" s="946" t="s">
        <v>166</v>
      </c>
      <c r="O19" s="946"/>
      <c r="P19" s="946"/>
      <c r="Q19" s="946"/>
      <c r="R19" s="946"/>
      <c r="S19" s="946"/>
      <c r="T19" s="946"/>
      <c r="U19" s="946"/>
      <c r="V19" s="946"/>
      <c r="W19" s="946"/>
      <c r="X19" s="946"/>
    </row>
    <row r="20" spans="1:24" s="217" customFormat="1" ht="27">
      <c r="A20" s="959" t="s">
        <v>7</v>
      </c>
      <c r="B20" s="951" t="s">
        <v>289</v>
      </c>
      <c r="C20" s="952"/>
      <c r="D20" s="952"/>
      <c r="E20" s="952"/>
      <c r="F20" s="397" t="s">
        <v>255</v>
      </c>
      <c r="G20" s="950" t="s">
        <v>169</v>
      </c>
      <c r="H20" s="950"/>
      <c r="I20" s="950"/>
      <c r="J20" s="195"/>
      <c r="K20" s="333" t="s">
        <v>168</v>
      </c>
      <c r="L20" s="196" t="s">
        <v>104</v>
      </c>
      <c r="M20" s="334"/>
      <c r="N20" s="951" t="s">
        <v>289</v>
      </c>
      <c r="O20" s="952"/>
      <c r="P20" s="952"/>
      <c r="Q20" s="952"/>
      <c r="R20" s="397" t="s">
        <v>255</v>
      </c>
      <c r="S20" s="950" t="s">
        <v>169</v>
      </c>
      <c r="T20" s="950"/>
      <c r="U20" s="950"/>
      <c r="V20" s="195"/>
      <c r="W20" s="333" t="s">
        <v>168</v>
      </c>
      <c r="X20" s="196" t="s">
        <v>104</v>
      </c>
    </row>
    <row r="21" spans="1:24" ht="12.75">
      <c r="A21" s="959"/>
      <c r="B21" s="197">
        <f>B11</f>
        <v>2006</v>
      </c>
      <c r="C21" s="198">
        <f>B21+1</f>
        <v>2007</v>
      </c>
      <c r="D21" s="198">
        <f>C21+1</f>
        <v>2008</v>
      </c>
      <c r="E21" s="198">
        <f>D21+1</f>
        <v>2009</v>
      </c>
      <c r="F21" s="198">
        <f>E21</f>
        <v>2009</v>
      </c>
      <c r="G21" s="199" t="str">
        <f>G11</f>
        <v>06-07</v>
      </c>
      <c r="H21" s="199" t="str">
        <f>H11</f>
        <v>07-08</v>
      </c>
      <c r="I21" s="199" t="str">
        <f>I11</f>
        <v>08-09</v>
      </c>
      <c r="J21" s="200"/>
      <c r="K21" s="200" t="str">
        <f>K11</f>
        <v>06-09</v>
      </c>
      <c r="L21" s="201" t="str">
        <f>L11</f>
        <v>06-09</v>
      </c>
      <c r="M21" s="276"/>
      <c r="N21" s="197">
        <f>N11</f>
        <v>2006</v>
      </c>
      <c r="O21" s="198">
        <f>N21+1</f>
        <v>2007</v>
      </c>
      <c r="P21" s="198">
        <f>O21+1</f>
        <v>2008</v>
      </c>
      <c r="Q21" s="198">
        <f>P21+1</f>
        <v>2009</v>
      </c>
      <c r="R21" s="198">
        <f>Q21</f>
        <v>2009</v>
      </c>
      <c r="S21" s="199" t="str">
        <f>S11</f>
        <v>06-07</v>
      </c>
      <c r="T21" s="199" t="str">
        <f>T11</f>
        <v>07-08</v>
      </c>
      <c r="U21" s="199" t="str">
        <f>U11</f>
        <v>08-09</v>
      </c>
      <c r="V21" s="200"/>
      <c r="W21" s="200" t="str">
        <f>W11</f>
        <v>06-09</v>
      </c>
      <c r="X21" s="201" t="str">
        <f>X11</f>
        <v>06-09</v>
      </c>
    </row>
    <row r="22" spans="1:24" ht="12.75">
      <c r="A22" s="271" t="s">
        <v>75</v>
      </c>
      <c r="B22" s="654">
        <v>0.8861429064971327</v>
      </c>
      <c r="C22" s="655">
        <v>0.8847962228534936</v>
      </c>
      <c r="D22" s="656">
        <v>0.9847018402981635</v>
      </c>
      <c r="E22" s="656">
        <v>0.8378154700616111</v>
      </c>
      <c r="F22" s="219">
        <v>125.849806</v>
      </c>
      <c r="G22" s="656">
        <f aca="true" t="shared" si="6" ref="G22:I27">C22/B22-1</f>
        <v>-0.001519713844985171</v>
      </c>
      <c r="H22" s="656">
        <f t="shared" si="6"/>
        <v>0.1129137024596143</v>
      </c>
      <c r="I22" s="656">
        <f t="shared" si="6"/>
        <v>-0.14916837181097975</v>
      </c>
      <c r="J22" s="656"/>
      <c r="K22" s="656">
        <f aca="true" t="shared" si="7" ref="K22:K27">E22/B22-1</f>
        <v>-0.054536842851405254</v>
      </c>
      <c r="L22" s="666">
        <f aca="true" t="shared" si="8" ref="L22:L27">((E22/B22)^(1/3))-1</f>
        <v>-0.018519813789740103</v>
      </c>
      <c r="M22" s="665"/>
      <c r="N22" s="654">
        <v>0.8886357218477533</v>
      </c>
      <c r="O22" s="655">
        <v>0.8744698413312622</v>
      </c>
      <c r="P22" s="656">
        <v>1.0253814028444985</v>
      </c>
      <c r="Q22" s="656">
        <v>0.831726652206176</v>
      </c>
      <c r="R22" s="219">
        <v>102.640034</v>
      </c>
      <c r="S22" s="656">
        <f aca="true" t="shared" si="9" ref="S22:U27">O22/N22-1</f>
        <v>-0.01594115582821254</v>
      </c>
      <c r="T22" s="656">
        <f t="shared" si="9"/>
        <v>0.17257491840255335</v>
      </c>
      <c r="U22" s="656">
        <f t="shared" si="9"/>
        <v>-0.18886118872558755</v>
      </c>
      <c r="V22" s="656"/>
      <c r="W22" s="656">
        <f aca="true" t="shared" si="10" ref="W22:W27">Q22/N22-1</f>
        <v>-0.06404094303484154</v>
      </c>
      <c r="X22" s="666">
        <f aca="true" t="shared" si="11" ref="X22:X27">((Q22/N22)^(1/3))-1</f>
        <v>-0.021819613818474415</v>
      </c>
    </row>
    <row r="23" spans="1:24" ht="12.75">
      <c r="A23" s="271" t="s">
        <v>16</v>
      </c>
      <c r="B23" s="654">
        <v>0.9606845103276388</v>
      </c>
      <c r="C23" s="655">
        <v>0.9125259116768891</v>
      </c>
      <c r="D23" s="656">
        <v>0.9229983835946078</v>
      </c>
      <c r="E23" s="656">
        <v>0.8415481367146858</v>
      </c>
      <c r="F23" s="219">
        <v>171.80343</v>
      </c>
      <c r="G23" s="656">
        <f t="shared" si="6"/>
        <v>-0.05012946303706434</v>
      </c>
      <c r="H23" s="656">
        <f t="shared" si="6"/>
        <v>0.011476355666957705</v>
      </c>
      <c r="I23" s="656">
        <f t="shared" si="6"/>
        <v>-0.08824527575304619</v>
      </c>
      <c r="J23" s="656"/>
      <c r="K23" s="656">
        <f t="shared" si="7"/>
        <v>-0.1240119647316078</v>
      </c>
      <c r="L23" s="666">
        <f t="shared" si="8"/>
        <v>-0.04317453575308672</v>
      </c>
      <c r="M23" s="665"/>
      <c r="N23" s="654">
        <v>0.9606755002775379</v>
      </c>
      <c r="O23" s="655">
        <v>0.9151225726955928</v>
      </c>
      <c r="P23" s="656">
        <v>0.9303562661539148</v>
      </c>
      <c r="Q23" s="656">
        <v>0.8414781909499703</v>
      </c>
      <c r="R23" s="219">
        <v>133.918954</v>
      </c>
      <c r="S23" s="656">
        <f t="shared" si="9"/>
        <v>-0.04741760102009984</v>
      </c>
      <c r="T23" s="656">
        <f t="shared" si="9"/>
        <v>0.016646615341865623</v>
      </c>
      <c r="U23" s="656">
        <f t="shared" si="9"/>
        <v>-0.09553122651752066</v>
      </c>
      <c r="V23" s="656"/>
      <c r="W23" s="656">
        <f t="shared" si="10"/>
        <v>-0.1240765578940356</v>
      </c>
      <c r="X23" s="666">
        <f t="shared" si="11"/>
        <v>-0.04319805430178114</v>
      </c>
    </row>
    <row r="24" spans="1:24" ht="12.75">
      <c r="A24" s="271" t="s">
        <v>17</v>
      </c>
      <c r="B24" s="654">
        <v>0.8702328141565265</v>
      </c>
      <c r="C24" s="655">
        <v>0.9629250097055585</v>
      </c>
      <c r="D24" s="656">
        <v>0.8684605743755774</v>
      </c>
      <c r="E24" s="656">
        <v>0.9035506048939257</v>
      </c>
      <c r="F24" s="219">
        <v>155.161408</v>
      </c>
      <c r="G24" s="656">
        <f t="shared" si="6"/>
        <v>0.1065142500273033</v>
      </c>
      <c r="H24" s="656">
        <f t="shared" si="6"/>
        <v>-0.09810154931884696</v>
      </c>
      <c r="I24" s="656">
        <f t="shared" si="6"/>
        <v>0.04040486298825696</v>
      </c>
      <c r="J24" s="656"/>
      <c r="K24" s="656">
        <f t="shared" si="7"/>
        <v>0.03828606574631688</v>
      </c>
      <c r="L24" s="666">
        <f t="shared" si="8"/>
        <v>0.01260253093556507</v>
      </c>
      <c r="M24" s="665"/>
      <c r="N24" s="654">
        <v>0.8689484550080603</v>
      </c>
      <c r="O24" s="655">
        <v>0.9434561229785006</v>
      </c>
      <c r="P24" s="656">
        <v>0.8358289594733805</v>
      </c>
      <c r="Q24" s="656">
        <v>0.9253909128214346</v>
      </c>
      <c r="R24" s="219">
        <v>119.386198</v>
      </c>
      <c r="S24" s="656">
        <f t="shared" si="9"/>
        <v>0.0857446348411417</v>
      </c>
      <c r="T24" s="656">
        <f t="shared" si="9"/>
        <v>-0.11407755049099688</v>
      </c>
      <c r="U24" s="656">
        <f t="shared" si="9"/>
        <v>0.1071534460883996</v>
      </c>
      <c r="V24" s="656"/>
      <c r="W24" s="656">
        <f t="shared" si="10"/>
        <v>0.06495489748336203</v>
      </c>
      <c r="X24" s="666">
        <f t="shared" si="11"/>
        <v>0.021199056863739685</v>
      </c>
    </row>
    <row r="25" spans="1:24" ht="12.75">
      <c r="A25" s="271" t="s">
        <v>18</v>
      </c>
      <c r="B25" s="654">
        <v>0.909007232013841</v>
      </c>
      <c r="C25" s="655">
        <v>0.9053656036311345</v>
      </c>
      <c r="D25" s="656">
        <v>0.9553166955743783</v>
      </c>
      <c r="E25" s="656">
        <v>0.9417708353275018</v>
      </c>
      <c r="F25" s="219">
        <v>65.375311</v>
      </c>
      <c r="G25" s="656">
        <f t="shared" si="6"/>
        <v>-0.00400615996710918</v>
      </c>
      <c r="H25" s="656">
        <f t="shared" si="6"/>
        <v>0.05517228812637209</v>
      </c>
      <c r="I25" s="656">
        <f t="shared" si="6"/>
        <v>-0.01417944469057153</v>
      </c>
      <c r="J25" s="656"/>
      <c r="K25" s="656">
        <f t="shared" si="7"/>
        <v>0.03604328124109135</v>
      </c>
      <c r="L25" s="666">
        <f t="shared" si="8"/>
        <v>0.011872903355044206</v>
      </c>
      <c r="M25" s="665"/>
      <c r="N25" s="654">
        <v>0.8644586041848026</v>
      </c>
      <c r="O25" s="655">
        <v>0.9344594905326526</v>
      </c>
      <c r="P25" s="656">
        <v>0.9380488034052182</v>
      </c>
      <c r="Q25" s="656">
        <v>0.883656109902948</v>
      </c>
      <c r="R25" s="219">
        <v>42.250142</v>
      </c>
      <c r="S25" s="656">
        <f t="shared" si="9"/>
        <v>0.08097656268209863</v>
      </c>
      <c r="T25" s="656">
        <f t="shared" si="9"/>
        <v>0.0038410577547023372</v>
      </c>
      <c r="U25" s="656">
        <f t="shared" si="9"/>
        <v>-0.057984929254020656</v>
      </c>
      <c r="V25" s="656"/>
      <c r="W25" s="656">
        <f t="shared" si="10"/>
        <v>0.022207547735902278</v>
      </c>
      <c r="X25" s="666">
        <f t="shared" si="11"/>
        <v>0.007348384883677284</v>
      </c>
    </row>
    <row r="26" spans="1:24" ht="12.75">
      <c r="A26" s="272" t="s">
        <v>76</v>
      </c>
      <c r="B26" s="657">
        <v>0.5794272888156959</v>
      </c>
      <c r="C26" s="658">
        <v>0.6934842058801344</v>
      </c>
      <c r="D26" s="659">
        <v>0.8870746585590166</v>
      </c>
      <c r="E26" s="659">
        <v>0.6213412195882638</v>
      </c>
      <c r="F26" s="220">
        <v>12.10786</v>
      </c>
      <c r="G26" s="659">
        <f t="shared" si="6"/>
        <v>0.19684422750879027</v>
      </c>
      <c r="H26" s="659">
        <f t="shared" si="6"/>
        <v>0.2791562533615126</v>
      </c>
      <c r="I26" s="659">
        <f t="shared" si="6"/>
        <v>-0.29956152665032265</v>
      </c>
      <c r="J26" s="659"/>
      <c r="K26" s="659">
        <f t="shared" si="7"/>
        <v>0.07233682565803323</v>
      </c>
      <c r="L26" s="667">
        <f t="shared" si="8"/>
        <v>0.023553168104677003</v>
      </c>
      <c r="M26" s="665"/>
      <c r="N26" s="657">
        <v>0.5550577768860879</v>
      </c>
      <c r="O26" s="658">
        <v>0.5520012664974422</v>
      </c>
      <c r="P26" s="659">
        <v>1.1256820715660651</v>
      </c>
      <c r="Q26" s="659">
        <v>0.5908703657483269</v>
      </c>
      <c r="R26" s="220">
        <v>6.512484</v>
      </c>
      <c r="S26" s="659">
        <f t="shared" si="9"/>
        <v>-0.005506652669192369</v>
      </c>
      <c r="T26" s="659">
        <f t="shared" si="9"/>
        <v>1.039274436286608</v>
      </c>
      <c r="U26" s="659">
        <f t="shared" si="9"/>
        <v>-0.47510013646544136</v>
      </c>
      <c r="V26" s="659"/>
      <c r="W26" s="659">
        <f t="shared" si="10"/>
        <v>0.06452047039706388</v>
      </c>
      <c r="X26" s="667">
        <f t="shared" si="11"/>
        <v>0.021060178722906775</v>
      </c>
    </row>
    <row r="27" spans="1:24" ht="13.5" thickBot="1">
      <c r="A27" s="273" t="s">
        <v>74</v>
      </c>
      <c r="B27" s="660">
        <v>0.8992808544424878</v>
      </c>
      <c r="C27" s="661">
        <v>0.9132791766219786</v>
      </c>
      <c r="D27" s="662">
        <v>0.9251254871036002</v>
      </c>
      <c r="E27" s="662">
        <v>0.8622845701304162</v>
      </c>
      <c r="F27" s="221">
        <v>530.297815</v>
      </c>
      <c r="G27" s="662">
        <f t="shared" si="6"/>
        <v>0.015566129435913512</v>
      </c>
      <c r="H27" s="662">
        <f t="shared" si="6"/>
        <v>0.01297118207100545</v>
      </c>
      <c r="I27" s="662">
        <f t="shared" si="6"/>
        <v>-0.06792691137493956</v>
      </c>
      <c r="J27" s="662"/>
      <c r="K27" s="662">
        <f t="shared" si="7"/>
        <v>-0.04113985539590703</v>
      </c>
      <c r="L27" s="668">
        <f t="shared" si="8"/>
        <v>-0.013905758944306124</v>
      </c>
      <c r="M27" s="665"/>
      <c r="N27" s="660">
        <v>0.8990489759666253</v>
      </c>
      <c r="O27" s="661">
        <v>0.9065924903269066</v>
      </c>
      <c r="P27" s="662">
        <v>0.9339367898738156</v>
      </c>
      <c r="Q27" s="662">
        <v>0.8603489673849198</v>
      </c>
      <c r="R27" s="221">
        <v>404.707812</v>
      </c>
      <c r="S27" s="662">
        <f t="shared" si="9"/>
        <v>0.008390548859889213</v>
      </c>
      <c r="T27" s="662">
        <f t="shared" si="9"/>
        <v>0.03016162149881585</v>
      </c>
      <c r="U27" s="662">
        <f t="shared" si="9"/>
        <v>-0.07879315097849204</v>
      </c>
      <c r="V27" s="662"/>
      <c r="W27" s="662">
        <f t="shared" si="10"/>
        <v>-0.04304549542487002</v>
      </c>
      <c r="X27" s="668">
        <f t="shared" si="11"/>
        <v>-0.014559447219881227</v>
      </c>
    </row>
    <row r="28" ht="13.5" thickTop="1"/>
    <row r="29" spans="2:24" ht="15.75" customHeight="1">
      <c r="B29" s="961" t="s">
        <v>162</v>
      </c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961"/>
    </row>
    <row r="30" spans="1:24" ht="18" customHeight="1">
      <c r="A30" s="269"/>
      <c r="B30" s="946" t="s">
        <v>163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270"/>
      <c r="N30" s="946" t="s">
        <v>165</v>
      </c>
      <c r="O30" s="946"/>
      <c r="P30" s="946"/>
      <c r="Q30" s="946"/>
      <c r="R30" s="946"/>
      <c r="S30" s="946"/>
      <c r="T30" s="946"/>
      <c r="U30" s="946"/>
      <c r="V30" s="946"/>
      <c r="W30" s="946"/>
      <c r="X30" s="946"/>
    </row>
    <row r="31" spans="1:24" ht="27">
      <c r="A31" s="959" t="s">
        <v>7</v>
      </c>
      <c r="B31" s="951" t="s">
        <v>289</v>
      </c>
      <c r="C31" s="952"/>
      <c r="D31" s="952"/>
      <c r="E31" s="952"/>
      <c r="F31" s="397" t="s">
        <v>254</v>
      </c>
      <c r="G31" s="950" t="s">
        <v>169</v>
      </c>
      <c r="H31" s="950"/>
      <c r="I31" s="950"/>
      <c r="J31" s="195"/>
      <c r="K31" s="333" t="s">
        <v>168</v>
      </c>
      <c r="L31" s="196" t="s">
        <v>104</v>
      </c>
      <c r="M31" s="334"/>
      <c r="N31" s="951" t="s">
        <v>289</v>
      </c>
      <c r="O31" s="952"/>
      <c r="P31" s="952"/>
      <c r="Q31" s="952"/>
      <c r="R31" s="397" t="s">
        <v>254</v>
      </c>
      <c r="S31" s="950" t="s">
        <v>169</v>
      </c>
      <c r="T31" s="950"/>
      <c r="U31" s="950"/>
      <c r="V31" s="195"/>
      <c r="W31" s="333" t="s">
        <v>168</v>
      </c>
      <c r="X31" s="196" t="s">
        <v>104</v>
      </c>
    </row>
    <row r="32" spans="1:24" ht="12.75">
      <c r="A32" s="959"/>
      <c r="B32" s="197">
        <f>B21</f>
        <v>2006</v>
      </c>
      <c r="C32" s="198">
        <f>B32+1</f>
        <v>2007</v>
      </c>
      <c r="D32" s="198">
        <f>C32+1</f>
        <v>2008</v>
      </c>
      <c r="E32" s="198">
        <f>D32+1</f>
        <v>2009</v>
      </c>
      <c r="F32" s="198">
        <f>E32</f>
        <v>2009</v>
      </c>
      <c r="G32" s="199" t="str">
        <f>G21</f>
        <v>06-07</v>
      </c>
      <c r="H32" s="199" t="str">
        <f>H21</f>
        <v>07-08</v>
      </c>
      <c r="I32" s="199" t="str">
        <f>I21</f>
        <v>08-09</v>
      </c>
      <c r="J32" s="200"/>
      <c r="K32" s="200" t="str">
        <f>K21</f>
        <v>06-09</v>
      </c>
      <c r="L32" s="201" t="str">
        <f>L21</f>
        <v>06-09</v>
      </c>
      <c r="N32" s="197">
        <f>N21</f>
        <v>2006</v>
      </c>
      <c r="O32" s="198">
        <f>N32+1</f>
        <v>2007</v>
      </c>
      <c r="P32" s="198">
        <f>O32+1</f>
        <v>2008</v>
      </c>
      <c r="Q32" s="198">
        <f>P32+1</f>
        <v>2009</v>
      </c>
      <c r="R32" s="198">
        <f>Q32</f>
        <v>2009</v>
      </c>
      <c r="S32" s="199" t="str">
        <f>S21</f>
        <v>06-07</v>
      </c>
      <c r="T32" s="199" t="str">
        <f>T21</f>
        <v>07-08</v>
      </c>
      <c r="U32" s="199" t="str">
        <f>U21</f>
        <v>08-09</v>
      </c>
      <c r="V32" s="200"/>
      <c r="W32" s="200" t="str">
        <f>W21</f>
        <v>06-09</v>
      </c>
      <c r="X32" s="201" t="str">
        <f>X21</f>
        <v>06-09</v>
      </c>
    </row>
    <row r="33" spans="1:24" s="218" customFormat="1" ht="12.75">
      <c r="A33" s="271" t="s">
        <v>75</v>
      </c>
      <c r="B33" s="654">
        <v>1.25992352499328</v>
      </c>
      <c r="C33" s="655">
        <v>1.2052043997864568</v>
      </c>
      <c r="D33" s="656">
        <v>1.2131315395397126</v>
      </c>
      <c r="E33" s="656">
        <v>1.196205907084642</v>
      </c>
      <c r="F33" s="680">
        <v>1371</v>
      </c>
      <c r="G33" s="663">
        <f aca="true" t="shared" si="12" ref="G33:I38">C33/B33-1</f>
        <v>-0.043430513139371074</v>
      </c>
      <c r="H33" s="663">
        <f t="shared" si="12"/>
        <v>0.006577423509788405</v>
      </c>
      <c r="I33" s="663">
        <f t="shared" si="12"/>
        <v>-0.01395201748813868</v>
      </c>
      <c r="J33" s="656"/>
      <c r="K33" s="663">
        <f aca="true" t="shared" si="13" ref="K33:K38">E33/B33-1</f>
        <v>-0.05057260749931458</v>
      </c>
      <c r="L33" s="664">
        <f aca="true" t="shared" si="14" ref="L33:L38">((E33/B33)^(1/3))-1</f>
        <v>-0.017149976120779953</v>
      </c>
      <c r="M33" s="669"/>
      <c r="N33" s="670">
        <v>1.2554189568450067</v>
      </c>
      <c r="O33" s="656">
        <v>1.207326268857001</v>
      </c>
      <c r="P33" s="656">
        <v>1.193378362666834</v>
      </c>
      <c r="Q33" s="656">
        <v>1.1844355155456137</v>
      </c>
      <c r="R33" s="680">
        <v>1258</v>
      </c>
      <c r="S33" s="656">
        <f aca="true" t="shared" si="15" ref="S33:U38">O33/N33-1</f>
        <v>-0.03830807853090523</v>
      </c>
      <c r="T33" s="656">
        <f t="shared" si="15"/>
        <v>-0.011552723195008219</v>
      </c>
      <c r="U33" s="656">
        <f t="shared" si="15"/>
        <v>-0.007493723198764735</v>
      </c>
      <c r="V33" s="656"/>
      <c r="W33" s="656">
        <f aca="true" t="shared" si="16" ref="W33:W38">Q33/N33-1</f>
        <v>-0.05654163569250348</v>
      </c>
      <c r="X33" s="666">
        <f aca="true" t="shared" si="17" ref="X33:X38">((Q33/N33)^(1/3))-1</f>
        <v>-0.019214026231102577</v>
      </c>
    </row>
    <row r="34" spans="1:24" s="218" customFormat="1" ht="12.75">
      <c r="A34" s="271" t="s">
        <v>16</v>
      </c>
      <c r="B34" s="654">
        <v>1.2234576613135189</v>
      </c>
      <c r="C34" s="655">
        <v>1.2260458810790624</v>
      </c>
      <c r="D34" s="656">
        <v>1.2013238278260252</v>
      </c>
      <c r="E34" s="656">
        <v>1.188105712677871</v>
      </c>
      <c r="F34" s="680">
        <v>2420</v>
      </c>
      <c r="G34" s="656">
        <f t="shared" si="12"/>
        <v>0.0021154959810909535</v>
      </c>
      <c r="H34" s="656">
        <f t="shared" si="12"/>
        <v>-0.020164052287569345</v>
      </c>
      <c r="I34" s="656">
        <f t="shared" si="12"/>
        <v>-0.011002957605589558</v>
      </c>
      <c r="J34" s="656"/>
      <c r="K34" s="656">
        <f t="shared" si="13"/>
        <v>-0.028895114030912716</v>
      </c>
      <c r="L34" s="666">
        <f t="shared" si="14"/>
        <v>-0.009725992939052963</v>
      </c>
      <c r="M34" s="669"/>
      <c r="N34" s="670">
        <v>1.2187636458001054</v>
      </c>
      <c r="O34" s="656">
        <v>1.2230641998521383</v>
      </c>
      <c r="P34" s="656">
        <v>1.1911540007848038</v>
      </c>
      <c r="Q34" s="656">
        <v>1.2175829982470714</v>
      </c>
      <c r="R34" s="683">
        <v>2139</v>
      </c>
      <c r="S34" s="656">
        <f t="shared" si="15"/>
        <v>0.0035286202266147093</v>
      </c>
      <c r="T34" s="656">
        <f t="shared" si="15"/>
        <v>-0.02609037127502567</v>
      </c>
      <c r="U34" s="656">
        <f t="shared" si="15"/>
        <v>0.022187725050543117</v>
      </c>
      <c r="V34" s="656"/>
      <c r="W34" s="656">
        <f t="shared" si="16"/>
        <v>-0.0009687256073830364</v>
      </c>
      <c r="X34" s="666">
        <f t="shared" si="17"/>
        <v>-0.00032301286186919853</v>
      </c>
    </row>
    <row r="35" spans="1:24" s="218" customFormat="1" ht="12.75">
      <c r="A35" s="271" t="s">
        <v>17</v>
      </c>
      <c r="B35" s="654">
        <v>1.1347908825646689</v>
      </c>
      <c r="C35" s="655">
        <v>1.1241632708639124</v>
      </c>
      <c r="D35" s="656">
        <v>1.1213176612671971</v>
      </c>
      <c r="E35" s="656">
        <v>1.0661062335849463</v>
      </c>
      <c r="F35" s="680">
        <v>3088</v>
      </c>
      <c r="G35" s="656">
        <f t="shared" si="12"/>
        <v>-0.009365260035168466</v>
      </c>
      <c r="H35" s="656">
        <f t="shared" si="12"/>
        <v>-0.0025313134403763815</v>
      </c>
      <c r="I35" s="656">
        <f t="shared" si="12"/>
        <v>-0.04923798990185935</v>
      </c>
      <c r="J35" s="656"/>
      <c r="K35" s="656">
        <f t="shared" si="13"/>
        <v>-0.06052626086005619</v>
      </c>
      <c r="L35" s="666">
        <f t="shared" si="14"/>
        <v>-0.02059673315059596</v>
      </c>
      <c r="M35" s="669"/>
      <c r="N35" s="670">
        <v>1.1556242453736165</v>
      </c>
      <c r="O35" s="656">
        <v>1.107469033391914</v>
      </c>
      <c r="P35" s="656">
        <v>1.154807400005818</v>
      </c>
      <c r="Q35" s="656">
        <v>1.0893438127730153</v>
      </c>
      <c r="R35" s="683">
        <v>2583</v>
      </c>
      <c r="S35" s="656">
        <f t="shared" si="15"/>
        <v>-0.04167030258709559</v>
      </c>
      <c r="T35" s="656">
        <f t="shared" si="15"/>
        <v>0.042744641327728816</v>
      </c>
      <c r="U35" s="656">
        <f t="shared" si="15"/>
        <v>-0.05668788339291286</v>
      </c>
      <c r="V35" s="656"/>
      <c r="W35" s="656">
        <f t="shared" si="16"/>
        <v>-0.057354657334290016</v>
      </c>
      <c r="X35" s="666">
        <f t="shared" si="17"/>
        <v>-0.01949583671853561</v>
      </c>
    </row>
    <row r="36" spans="1:24" s="218" customFormat="1" ht="12.75">
      <c r="A36" s="271" t="s">
        <v>18</v>
      </c>
      <c r="B36" s="654">
        <v>1.0831635913852813</v>
      </c>
      <c r="C36" s="655">
        <v>1.0999821928321312</v>
      </c>
      <c r="D36" s="656">
        <v>0.9955853594281261</v>
      </c>
      <c r="E36" s="656">
        <v>1.0130243869521063</v>
      </c>
      <c r="F36" s="680">
        <v>2413</v>
      </c>
      <c r="G36" s="656">
        <f t="shared" si="12"/>
        <v>0.01552729576641343</v>
      </c>
      <c r="H36" s="656">
        <f t="shared" si="12"/>
        <v>-0.09490774858383288</v>
      </c>
      <c r="I36" s="656">
        <f t="shared" si="12"/>
        <v>0.017516355939582562</v>
      </c>
      <c r="J36" s="656"/>
      <c r="K36" s="656">
        <f t="shared" si="13"/>
        <v>-0.0647540269918715</v>
      </c>
      <c r="L36" s="666">
        <f t="shared" si="14"/>
        <v>-0.022068094045805342</v>
      </c>
      <c r="M36" s="669"/>
      <c r="N36" s="670">
        <v>1.1268277019657351</v>
      </c>
      <c r="O36" s="656">
        <v>1.0832182776420178</v>
      </c>
      <c r="P36" s="656">
        <v>1.0370361485923012</v>
      </c>
      <c r="Q36" s="656">
        <v>1.0700904862567173</v>
      </c>
      <c r="R36" s="683">
        <v>1943</v>
      </c>
      <c r="S36" s="656">
        <f t="shared" si="15"/>
        <v>-0.03870105806561308</v>
      </c>
      <c r="T36" s="656">
        <f t="shared" si="15"/>
        <v>-0.0426341855588398</v>
      </c>
      <c r="U36" s="656">
        <f t="shared" si="15"/>
        <v>0.03187385291176681</v>
      </c>
      <c r="V36" s="656"/>
      <c r="W36" s="656">
        <f t="shared" si="16"/>
        <v>-0.05035127873590661</v>
      </c>
      <c r="X36" s="666">
        <f t="shared" si="17"/>
        <v>-0.017073608659480377</v>
      </c>
    </row>
    <row r="37" spans="1:24" s="218" customFormat="1" ht="12.75">
      <c r="A37" s="272" t="s">
        <v>76</v>
      </c>
      <c r="B37" s="657">
        <v>0.9738809105812958</v>
      </c>
      <c r="C37" s="658">
        <v>1.020948343480169</v>
      </c>
      <c r="D37" s="659">
        <v>0.9243109291379787</v>
      </c>
      <c r="E37" s="659">
        <v>0.9352767747022931</v>
      </c>
      <c r="F37" s="681">
        <v>528</v>
      </c>
      <c r="G37" s="659">
        <f t="shared" si="12"/>
        <v>0.048329762281488</v>
      </c>
      <c r="H37" s="659">
        <f t="shared" si="12"/>
        <v>-0.0946545581461804</v>
      </c>
      <c r="I37" s="659">
        <f t="shared" si="12"/>
        <v>0.011863806018761691</v>
      </c>
      <c r="J37" s="659"/>
      <c r="K37" s="659">
        <f t="shared" si="13"/>
        <v>-0.03963948308213616</v>
      </c>
      <c r="L37" s="667">
        <f t="shared" si="14"/>
        <v>-0.013391698059399215</v>
      </c>
      <c r="M37" s="669"/>
      <c r="N37" s="671">
        <v>0.9857828941327448</v>
      </c>
      <c r="O37" s="659">
        <v>1.0515634436780958</v>
      </c>
      <c r="P37" s="659">
        <v>1.0925376532234017</v>
      </c>
      <c r="Q37" s="659">
        <v>1.0858606189309539</v>
      </c>
      <c r="R37" s="684">
        <v>362</v>
      </c>
      <c r="S37" s="659">
        <f t="shared" si="15"/>
        <v>0.06672924630450439</v>
      </c>
      <c r="T37" s="659">
        <f t="shared" si="15"/>
        <v>0.03896503800283191</v>
      </c>
      <c r="U37" s="659">
        <f t="shared" si="15"/>
        <v>-0.0061114912357922435</v>
      </c>
      <c r="V37" s="659"/>
      <c r="W37" s="659">
        <f t="shared" si="16"/>
        <v>0.10152106046256137</v>
      </c>
      <c r="X37" s="667">
        <f t="shared" si="17"/>
        <v>0.03275570251557092</v>
      </c>
    </row>
    <row r="38" spans="1:24" ht="13.5" thickBot="1">
      <c r="A38" s="273" t="s">
        <v>74</v>
      </c>
      <c r="B38" s="660">
        <v>1.1515936018348467</v>
      </c>
      <c r="C38" s="661">
        <v>1.1532948914877141</v>
      </c>
      <c r="D38" s="662">
        <v>1.1059501191361474</v>
      </c>
      <c r="E38" s="662">
        <v>1.0879661177836226</v>
      </c>
      <c r="F38" s="682">
        <v>9820</v>
      </c>
      <c r="G38" s="662">
        <f t="shared" si="12"/>
        <v>0.0014773351034225168</v>
      </c>
      <c r="H38" s="662">
        <f t="shared" si="12"/>
        <v>-0.04105174895077657</v>
      </c>
      <c r="I38" s="662">
        <f t="shared" si="12"/>
        <v>-0.016261132433867842</v>
      </c>
      <c r="J38" s="662"/>
      <c r="K38" s="662">
        <f t="shared" si="13"/>
        <v>-0.055251682494454446</v>
      </c>
      <c r="L38" s="668">
        <f t="shared" si="14"/>
        <v>-0.018767233210793988</v>
      </c>
      <c r="M38" s="665"/>
      <c r="N38" s="672">
        <v>1.1752590513665746</v>
      </c>
      <c r="O38" s="673">
        <v>1.1451580132536718</v>
      </c>
      <c r="P38" s="673">
        <v>1.1372525742815127</v>
      </c>
      <c r="Q38" s="673">
        <v>1.1288802371228925</v>
      </c>
      <c r="R38" s="685">
        <v>8285</v>
      </c>
      <c r="S38" s="662">
        <f t="shared" si="15"/>
        <v>-0.02561225806166023</v>
      </c>
      <c r="T38" s="662">
        <f t="shared" si="15"/>
        <v>-0.0069033608293914694</v>
      </c>
      <c r="U38" s="662">
        <f t="shared" si="15"/>
        <v>-0.007361897741941514</v>
      </c>
      <c r="V38" s="662"/>
      <c r="W38" s="662">
        <f t="shared" si="16"/>
        <v>-0.03946263097463787</v>
      </c>
      <c r="X38" s="668">
        <f t="shared" si="17"/>
        <v>-0.013331139881854859</v>
      </c>
    </row>
    <row r="39" spans="1:15" ht="13.5" thickTop="1">
      <c r="A39" s="271"/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N39" s="275"/>
      <c r="O39" s="275"/>
    </row>
    <row r="40" spans="1:24" ht="12.75" customHeight="1">
      <c r="A40" s="271"/>
      <c r="B40" s="946" t="s">
        <v>164</v>
      </c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270"/>
      <c r="N40" s="946" t="s">
        <v>166</v>
      </c>
      <c r="O40" s="946"/>
      <c r="P40" s="946"/>
      <c r="Q40" s="946"/>
      <c r="R40" s="946"/>
      <c r="S40" s="946"/>
      <c r="T40" s="946"/>
      <c r="U40" s="946"/>
      <c r="V40" s="946"/>
      <c r="W40" s="946"/>
      <c r="X40" s="946"/>
    </row>
    <row r="41" spans="1:24" s="217" customFormat="1" ht="27">
      <c r="A41" s="959" t="s">
        <v>7</v>
      </c>
      <c r="B41" s="951" t="s">
        <v>289</v>
      </c>
      <c r="C41" s="952"/>
      <c r="D41" s="952"/>
      <c r="E41" s="952"/>
      <c r="F41" s="397" t="s">
        <v>255</v>
      </c>
      <c r="G41" s="950" t="s">
        <v>169</v>
      </c>
      <c r="H41" s="950"/>
      <c r="I41" s="950"/>
      <c r="J41" s="195"/>
      <c r="K41" s="333" t="s">
        <v>168</v>
      </c>
      <c r="L41" s="196" t="s">
        <v>104</v>
      </c>
      <c r="M41" s="334"/>
      <c r="N41" s="951" t="s">
        <v>289</v>
      </c>
      <c r="O41" s="952"/>
      <c r="P41" s="952"/>
      <c r="Q41" s="952"/>
      <c r="R41" s="397" t="s">
        <v>255</v>
      </c>
      <c r="S41" s="950" t="s">
        <v>169</v>
      </c>
      <c r="T41" s="950"/>
      <c r="U41" s="950"/>
      <c r="V41" s="195"/>
      <c r="W41" s="333" t="s">
        <v>168</v>
      </c>
      <c r="X41" s="196" t="s">
        <v>104</v>
      </c>
    </row>
    <row r="42" spans="1:24" ht="12.75">
      <c r="A42" s="959"/>
      <c r="B42" s="197">
        <f>B32</f>
        <v>2006</v>
      </c>
      <c r="C42" s="198">
        <f>B42+1</f>
        <v>2007</v>
      </c>
      <c r="D42" s="198">
        <f>C42+1</f>
        <v>2008</v>
      </c>
      <c r="E42" s="198">
        <f>D42+1</f>
        <v>2009</v>
      </c>
      <c r="F42" s="198">
        <f>E42</f>
        <v>2009</v>
      </c>
      <c r="G42" s="199" t="str">
        <f>G32</f>
        <v>06-07</v>
      </c>
      <c r="H42" s="199" t="str">
        <f>H32</f>
        <v>07-08</v>
      </c>
      <c r="I42" s="199" t="str">
        <f>I32</f>
        <v>08-09</v>
      </c>
      <c r="J42" s="200"/>
      <c r="K42" s="200" t="str">
        <f>K32</f>
        <v>06-09</v>
      </c>
      <c r="L42" s="201" t="str">
        <f>L32</f>
        <v>06-09</v>
      </c>
      <c r="M42" s="276"/>
      <c r="N42" s="197">
        <f>N32</f>
        <v>2006</v>
      </c>
      <c r="O42" s="198">
        <f>N42+1</f>
        <v>2007</v>
      </c>
      <c r="P42" s="198">
        <f>O42+1</f>
        <v>2008</v>
      </c>
      <c r="Q42" s="198">
        <f>P42+1</f>
        <v>2009</v>
      </c>
      <c r="R42" s="198">
        <f>Q42</f>
        <v>2009</v>
      </c>
      <c r="S42" s="199" t="str">
        <f>S32</f>
        <v>06-07</v>
      </c>
      <c r="T42" s="199" t="str">
        <f>T32</f>
        <v>07-08</v>
      </c>
      <c r="U42" s="199" t="str">
        <f>U32</f>
        <v>08-09</v>
      </c>
      <c r="V42" s="200"/>
      <c r="W42" s="200" t="str">
        <f>W32</f>
        <v>06-09</v>
      </c>
      <c r="X42" s="201" t="str">
        <f>X32</f>
        <v>06-09</v>
      </c>
    </row>
    <row r="43" spans="1:24" ht="12.75">
      <c r="A43" s="271" t="s">
        <v>75</v>
      </c>
      <c r="B43" s="654">
        <v>1.192650944271123</v>
      </c>
      <c r="C43" s="655">
        <v>1.1186357918763432</v>
      </c>
      <c r="D43" s="656">
        <v>1.0974793695421443</v>
      </c>
      <c r="E43" s="656">
        <v>1.0816067351256768</v>
      </c>
      <c r="F43" s="219">
        <v>47.6965</v>
      </c>
      <c r="G43" s="663">
        <f aca="true" t="shared" si="18" ref="G43:I48">C43/B43-1</f>
        <v>-0.062059358398457</v>
      </c>
      <c r="H43" s="663">
        <f t="shared" si="18"/>
        <v>-0.018912699278745726</v>
      </c>
      <c r="I43" s="663">
        <f t="shared" si="18"/>
        <v>-0.014462808921036352</v>
      </c>
      <c r="J43" s="656"/>
      <c r="K43" s="663">
        <f aca="true" t="shared" si="19" ref="K43:K48">E43/B43-1</f>
        <v>-0.09310704836049899</v>
      </c>
      <c r="L43" s="664">
        <f aca="true" t="shared" si="20" ref="L43:L48">((E43/B43)^(1/3))-1</f>
        <v>-0.03205204001351203</v>
      </c>
      <c r="M43" s="665"/>
      <c r="N43" s="654">
        <v>1.1794395911844964</v>
      </c>
      <c r="O43" s="655">
        <v>1.1183698563187787</v>
      </c>
      <c r="P43" s="656">
        <v>1.0777437513613681</v>
      </c>
      <c r="Q43" s="656">
        <v>1.0707505755523665</v>
      </c>
      <c r="R43" s="219">
        <v>43.180428</v>
      </c>
      <c r="S43" s="656">
        <f aca="true" t="shared" si="21" ref="S43:U48">O43/N43-1</f>
        <v>-0.051778603433505266</v>
      </c>
      <c r="T43" s="656">
        <f t="shared" si="21"/>
        <v>-0.03632618022371892</v>
      </c>
      <c r="U43" s="656">
        <f t="shared" si="21"/>
        <v>-0.00648871849191246</v>
      </c>
      <c r="V43" s="656"/>
      <c r="W43" s="656">
        <f aca="true" t="shared" si="22" ref="W43:W48">Q43/N43-1</f>
        <v>-0.0921531008832549</v>
      </c>
      <c r="X43" s="666">
        <f aca="true" t="shared" si="23" ref="X43:X48">((Q43/N43)^(1/3))-1</f>
        <v>-0.031712768826990034</v>
      </c>
    </row>
    <row r="44" spans="1:24" ht="12.75">
      <c r="A44" s="271" t="s">
        <v>16</v>
      </c>
      <c r="B44" s="654">
        <v>1.1859432901598082</v>
      </c>
      <c r="C44" s="655">
        <v>1.1803600664137748</v>
      </c>
      <c r="D44" s="656">
        <v>1.1504535775345146</v>
      </c>
      <c r="E44" s="656">
        <v>1.10679215560858</v>
      </c>
      <c r="F44" s="219">
        <v>74.752298</v>
      </c>
      <c r="G44" s="656">
        <f t="shared" si="18"/>
        <v>-0.004707833664863492</v>
      </c>
      <c r="H44" s="656">
        <f t="shared" si="18"/>
        <v>-0.02533675081886111</v>
      </c>
      <c r="I44" s="656">
        <f t="shared" si="18"/>
        <v>-0.037951485204212654</v>
      </c>
      <c r="J44" s="656"/>
      <c r="K44" s="656">
        <f t="shared" si="19"/>
        <v>-0.06674107877499136</v>
      </c>
      <c r="L44" s="666">
        <f t="shared" si="20"/>
        <v>-0.022761166319490322</v>
      </c>
      <c r="M44" s="665"/>
      <c r="N44" s="654">
        <v>1.179308129610782</v>
      </c>
      <c r="O44" s="655">
        <v>1.1683798402567651</v>
      </c>
      <c r="P44" s="656">
        <v>1.1406443192319355</v>
      </c>
      <c r="Q44" s="656">
        <v>1.134519061801108</v>
      </c>
      <c r="R44" s="219">
        <v>64.373799</v>
      </c>
      <c r="S44" s="656">
        <f t="shared" si="21"/>
        <v>-0.009266695513770018</v>
      </c>
      <c r="T44" s="656">
        <f t="shared" si="21"/>
        <v>-0.023738445383253426</v>
      </c>
      <c r="U44" s="656">
        <f t="shared" si="21"/>
        <v>-0.005369997752631583</v>
      </c>
      <c r="V44" s="656"/>
      <c r="W44" s="656">
        <f t="shared" si="22"/>
        <v>-0.03797910544757799</v>
      </c>
      <c r="X44" s="666">
        <f t="shared" si="23"/>
        <v>-0.01282343951892051</v>
      </c>
    </row>
    <row r="45" spans="1:24" ht="12.75">
      <c r="A45" s="271" t="s">
        <v>17</v>
      </c>
      <c r="B45" s="654">
        <v>1.061059809035466</v>
      </c>
      <c r="C45" s="655">
        <v>1.0502550122106582</v>
      </c>
      <c r="D45" s="656">
        <v>1.0708925628870394</v>
      </c>
      <c r="E45" s="656">
        <v>1.0354010222773953</v>
      </c>
      <c r="F45" s="219">
        <v>78.236526</v>
      </c>
      <c r="G45" s="656">
        <f t="shared" si="18"/>
        <v>-0.01018302336286736</v>
      </c>
      <c r="H45" s="656">
        <f t="shared" si="18"/>
        <v>0.019650037787433794</v>
      </c>
      <c r="I45" s="656">
        <f t="shared" si="18"/>
        <v>-0.03314201801342409</v>
      </c>
      <c r="J45" s="656"/>
      <c r="K45" s="656">
        <f t="shared" si="19"/>
        <v>-0.02418222473377374</v>
      </c>
      <c r="L45" s="666">
        <f t="shared" si="20"/>
        <v>-0.008126604378394853</v>
      </c>
      <c r="M45" s="665"/>
      <c r="N45" s="654">
        <v>1.0768873720364676</v>
      </c>
      <c r="O45" s="655">
        <v>1.0268012166652083</v>
      </c>
      <c r="P45" s="656">
        <v>1.0978677218898272</v>
      </c>
      <c r="Q45" s="656">
        <v>1.057867581189</v>
      </c>
      <c r="R45" s="219">
        <v>62.985717</v>
      </c>
      <c r="S45" s="656">
        <f t="shared" si="21"/>
        <v>-0.046510114866091246</v>
      </c>
      <c r="T45" s="656">
        <f t="shared" si="21"/>
        <v>0.06921155143877322</v>
      </c>
      <c r="U45" s="656">
        <f t="shared" si="21"/>
        <v>-0.036434389957264224</v>
      </c>
      <c r="V45" s="656"/>
      <c r="W45" s="656">
        <f t="shared" si="22"/>
        <v>-0.01766181992783511</v>
      </c>
      <c r="X45" s="666">
        <f t="shared" si="23"/>
        <v>-0.005922277441293922</v>
      </c>
    </row>
    <row r="46" spans="1:24" ht="12.75">
      <c r="A46" s="271" t="s">
        <v>18</v>
      </c>
      <c r="B46" s="654">
        <v>1.0362640755971082</v>
      </c>
      <c r="C46" s="655">
        <v>1.0477032226567957</v>
      </c>
      <c r="D46" s="656">
        <v>0.925821994105987</v>
      </c>
      <c r="E46" s="656">
        <v>0.9324508948284519</v>
      </c>
      <c r="F46" s="219">
        <v>47.105694</v>
      </c>
      <c r="G46" s="656">
        <f t="shared" si="18"/>
        <v>0.011038833950792082</v>
      </c>
      <c r="H46" s="656">
        <f t="shared" si="18"/>
        <v>-0.11633182557340893</v>
      </c>
      <c r="I46" s="656">
        <f t="shared" si="18"/>
        <v>0.00716001646608766</v>
      </c>
      <c r="J46" s="656"/>
      <c r="K46" s="656">
        <f t="shared" si="19"/>
        <v>-0.10018023707792623</v>
      </c>
      <c r="L46" s="666">
        <f t="shared" si="20"/>
        <v>-0.034575070432575794</v>
      </c>
      <c r="M46" s="665"/>
      <c r="N46" s="654">
        <v>1.0785306998907342</v>
      </c>
      <c r="O46" s="655">
        <v>1.0379232332248922</v>
      </c>
      <c r="P46" s="656">
        <v>0.9660839495826601</v>
      </c>
      <c r="Q46" s="656">
        <v>0.9967230579211276</v>
      </c>
      <c r="R46" s="219">
        <v>35.777795</v>
      </c>
      <c r="S46" s="656">
        <f t="shared" si="21"/>
        <v>-0.037650728597670824</v>
      </c>
      <c r="T46" s="656">
        <f t="shared" si="21"/>
        <v>-0.0692144479886273</v>
      </c>
      <c r="U46" s="656">
        <f t="shared" si="21"/>
        <v>0.03171474730710866</v>
      </c>
      <c r="V46" s="656"/>
      <c r="W46" s="656">
        <f t="shared" si="22"/>
        <v>-0.07585100913483</v>
      </c>
      <c r="X46" s="666">
        <f t="shared" si="23"/>
        <v>-0.025951314625457522</v>
      </c>
    </row>
    <row r="47" spans="1:24" ht="12.75">
      <c r="A47" s="272" t="s">
        <v>76</v>
      </c>
      <c r="B47" s="657">
        <v>0.9925349707894676</v>
      </c>
      <c r="C47" s="658">
        <v>0.9762335873844474</v>
      </c>
      <c r="D47" s="659">
        <v>0.7859695861222764</v>
      </c>
      <c r="E47" s="659">
        <v>0.8120029888191485</v>
      </c>
      <c r="F47" s="220">
        <v>9.555754</v>
      </c>
      <c r="G47" s="659">
        <f t="shared" si="18"/>
        <v>-0.016423988962377845</v>
      </c>
      <c r="H47" s="659">
        <f t="shared" si="18"/>
        <v>-0.19489597952876392</v>
      </c>
      <c r="I47" s="659">
        <f t="shared" si="18"/>
        <v>0.033122659141701094</v>
      </c>
      <c r="J47" s="659"/>
      <c r="K47" s="659">
        <f t="shared" si="19"/>
        <v>-0.18188979460010668</v>
      </c>
      <c r="L47" s="667">
        <f t="shared" si="20"/>
        <v>-0.06472942700611017</v>
      </c>
      <c r="M47" s="665"/>
      <c r="N47" s="657">
        <v>0.9662666627415046</v>
      </c>
      <c r="O47" s="658">
        <v>0.9899777093547195</v>
      </c>
      <c r="P47" s="659">
        <v>0.8494909281380053</v>
      </c>
      <c r="Q47" s="659">
        <v>0.8579591207149483</v>
      </c>
      <c r="R47" s="220">
        <v>5.449439</v>
      </c>
      <c r="S47" s="659">
        <f t="shared" si="21"/>
        <v>0.02453882300558896</v>
      </c>
      <c r="T47" s="659">
        <f t="shared" si="21"/>
        <v>-0.14190903480875883</v>
      </c>
      <c r="U47" s="659">
        <f t="shared" si="21"/>
        <v>0.009968549747204847</v>
      </c>
      <c r="V47" s="659"/>
      <c r="W47" s="659">
        <f t="shared" si="22"/>
        <v>-0.11208866682750362</v>
      </c>
      <c r="X47" s="667">
        <f t="shared" si="23"/>
        <v>-0.03885288557829447</v>
      </c>
    </row>
    <row r="48" spans="1:24" ht="13.5" thickBot="1">
      <c r="A48" s="273" t="s">
        <v>74</v>
      </c>
      <c r="B48" s="660">
        <v>1.1135814416145573</v>
      </c>
      <c r="C48" s="661">
        <v>1.1006056530415818</v>
      </c>
      <c r="D48" s="662">
        <v>1.054227389811402</v>
      </c>
      <c r="E48" s="662">
        <v>1.0315109064848547</v>
      </c>
      <c r="F48" s="221">
        <v>257.346772</v>
      </c>
      <c r="G48" s="662">
        <f t="shared" si="18"/>
        <v>-0.011652303179695789</v>
      </c>
      <c r="H48" s="662">
        <f t="shared" si="18"/>
        <v>-0.042138856094379396</v>
      </c>
      <c r="I48" s="662">
        <f t="shared" si="18"/>
        <v>-0.02154799196652568</v>
      </c>
      <c r="J48" s="662"/>
      <c r="K48" s="662">
        <f t="shared" si="19"/>
        <v>-0.07369962542722552</v>
      </c>
      <c r="L48" s="668">
        <f t="shared" si="20"/>
        <v>-0.025196050964693018</v>
      </c>
      <c r="M48" s="665"/>
      <c r="N48" s="660">
        <v>1.126903286461112</v>
      </c>
      <c r="O48" s="661">
        <v>1.0893548514377152</v>
      </c>
      <c r="P48" s="662">
        <v>1.0740282668830823</v>
      </c>
      <c r="Q48" s="662">
        <v>1.0649293274850296</v>
      </c>
      <c r="R48" s="221">
        <v>211.767178</v>
      </c>
      <c r="S48" s="662">
        <f t="shared" si="21"/>
        <v>-0.033320015545710735</v>
      </c>
      <c r="T48" s="662">
        <f t="shared" si="21"/>
        <v>-0.014069414143981662</v>
      </c>
      <c r="U48" s="662">
        <f t="shared" si="21"/>
        <v>-0.008471787641547435</v>
      </c>
      <c r="V48" s="662"/>
      <c r="W48" s="662">
        <f t="shared" si="22"/>
        <v>-0.05499492256403227</v>
      </c>
      <c r="X48" s="668">
        <f t="shared" si="23"/>
        <v>-0.01867834941961455</v>
      </c>
    </row>
    <row r="49" ht="7.5" customHeight="1" thickTop="1"/>
    <row r="50" spans="1:4" ht="22.5" customHeight="1">
      <c r="A50" s="958" t="s">
        <v>167</v>
      </c>
      <c r="B50" s="958"/>
      <c r="C50" s="958"/>
      <c r="D50" s="958"/>
    </row>
    <row r="52" spans="1:2" ht="12.75">
      <c r="A52" s="216"/>
      <c r="B52" s="152" t="s">
        <v>378</v>
      </c>
    </row>
    <row r="53" ht="12.75">
      <c r="B53" s="152" t="s">
        <v>379</v>
      </c>
    </row>
  </sheetData>
  <sheetProtection/>
  <mergeCells count="37">
    <mergeCell ref="B4:X4"/>
    <mergeCell ref="B5:X5"/>
    <mergeCell ref="A10:A11"/>
    <mergeCell ref="A20:A21"/>
    <mergeCell ref="B29:X29"/>
    <mergeCell ref="G10:I10"/>
    <mergeCell ref="G20:I20"/>
    <mergeCell ref="S20:U20"/>
    <mergeCell ref="S10:U10"/>
    <mergeCell ref="N10:Q10"/>
    <mergeCell ref="B19:L19"/>
    <mergeCell ref="N19:X19"/>
    <mergeCell ref="B1:X1"/>
    <mergeCell ref="B2:X2"/>
    <mergeCell ref="B3:X3"/>
    <mergeCell ref="B9:L9"/>
    <mergeCell ref="N9:X9"/>
    <mergeCell ref="B10:E10"/>
    <mergeCell ref="B6:X6"/>
    <mergeCell ref="B8:X8"/>
    <mergeCell ref="B20:E20"/>
    <mergeCell ref="N20:Q20"/>
    <mergeCell ref="N30:X30"/>
    <mergeCell ref="B31:E31"/>
    <mergeCell ref="N31:Q31"/>
    <mergeCell ref="G31:I31"/>
    <mergeCell ref="S31:U31"/>
    <mergeCell ref="A50:D50"/>
    <mergeCell ref="B40:L40"/>
    <mergeCell ref="N40:X40"/>
    <mergeCell ref="B41:E41"/>
    <mergeCell ref="N41:Q41"/>
    <mergeCell ref="B30:L30"/>
    <mergeCell ref="A31:A32"/>
    <mergeCell ref="A41:A42"/>
    <mergeCell ref="G41:I41"/>
    <mergeCell ref="S41:U41"/>
  </mergeCells>
  <printOptions horizontalCentered="1"/>
  <pageMargins left="0.7" right="0.7" top="0.75" bottom="0.75" header="0.3" footer="0.3"/>
  <pageSetup fitToHeight="0" fitToWidth="1" horizontalDpi="300" verticalDpi="300" orientation="landscape" scale="65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53"/>
  <sheetViews>
    <sheetView zoomScale="80" zoomScaleNormal="8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8.00390625" style="266" customWidth="1"/>
    <col min="2" max="9" width="8.28125" style="216" customWidth="1"/>
    <col min="10" max="10" width="1.7109375" style="216" customWidth="1"/>
    <col min="11" max="12" width="9.28125" style="216" customWidth="1"/>
    <col min="13" max="13" width="2.421875" style="216" customWidth="1"/>
    <col min="14" max="21" width="8.28125" style="216" customWidth="1"/>
    <col min="22" max="22" width="1.7109375" style="216" customWidth="1"/>
    <col min="23" max="24" width="9.28125" style="216" customWidth="1"/>
    <col min="25" max="16384" width="9.140625" style="216" customWidth="1"/>
  </cols>
  <sheetData>
    <row r="1" spans="2:24" ht="15.75">
      <c r="B1" s="960" t="s">
        <v>339</v>
      </c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</row>
    <row r="2" spans="2:24" ht="15.75">
      <c r="B2" s="949" t="s">
        <v>328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</row>
    <row r="3" spans="2:24" ht="15.75">
      <c r="B3" s="961" t="s">
        <v>331</v>
      </c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</row>
    <row r="4" spans="2:31" ht="15.75">
      <c r="B4" s="942" t="s">
        <v>239</v>
      </c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332"/>
      <c r="Z4" s="332"/>
      <c r="AA4" s="332"/>
      <c r="AB4" s="332"/>
      <c r="AC4" s="332"/>
      <c r="AD4" s="332"/>
      <c r="AE4" s="332"/>
    </row>
    <row r="5" spans="2:31" ht="15.75">
      <c r="B5" s="942" t="s">
        <v>246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332"/>
      <c r="Z5" s="332"/>
      <c r="AA5" s="332"/>
      <c r="AB5" s="332"/>
      <c r="AC5" s="332"/>
      <c r="AD5" s="332"/>
      <c r="AE5" s="332"/>
    </row>
    <row r="6" spans="2:24" ht="12.75">
      <c r="B6" s="962" t="s">
        <v>114</v>
      </c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</row>
    <row r="7" spans="2:23" ht="15">
      <c r="B7" s="26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67"/>
      <c r="U7" s="267"/>
      <c r="V7" s="267"/>
      <c r="W7" s="267"/>
    </row>
    <row r="8" spans="2:24" ht="15.75">
      <c r="B8" s="961" t="s">
        <v>103</v>
      </c>
      <c r="C8" s="961"/>
      <c r="D8" s="961"/>
      <c r="E8" s="961"/>
      <c r="F8" s="961"/>
      <c r="G8" s="961"/>
      <c r="H8" s="961"/>
      <c r="I8" s="961"/>
      <c r="J8" s="961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1"/>
      <c r="V8" s="961"/>
      <c r="W8" s="961"/>
      <c r="X8" s="961"/>
    </row>
    <row r="9" spans="1:24" ht="18" customHeight="1">
      <c r="A9" s="269"/>
      <c r="B9" s="946" t="s">
        <v>163</v>
      </c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270"/>
      <c r="N9" s="946" t="s">
        <v>165</v>
      </c>
      <c r="O9" s="946"/>
      <c r="P9" s="946"/>
      <c r="Q9" s="946"/>
      <c r="R9" s="946"/>
      <c r="S9" s="946"/>
      <c r="T9" s="946"/>
      <c r="U9" s="946"/>
      <c r="V9" s="946"/>
      <c r="W9" s="946"/>
      <c r="X9" s="946"/>
    </row>
    <row r="10" spans="1:24" s="334" customFormat="1" ht="27">
      <c r="A10" s="959" t="s">
        <v>7</v>
      </c>
      <c r="B10" s="951" t="s">
        <v>289</v>
      </c>
      <c r="C10" s="952"/>
      <c r="D10" s="952"/>
      <c r="E10" s="952"/>
      <c r="F10" s="397" t="s">
        <v>254</v>
      </c>
      <c r="G10" s="950" t="s">
        <v>169</v>
      </c>
      <c r="H10" s="950"/>
      <c r="I10" s="950"/>
      <c r="J10" s="195"/>
      <c r="K10" s="333" t="s">
        <v>168</v>
      </c>
      <c r="L10" s="196" t="s">
        <v>104</v>
      </c>
      <c r="N10" s="951" t="s">
        <v>289</v>
      </c>
      <c r="O10" s="952"/>
      <c r="P10" s="952"/>
      <c r="Q10" s="952"/>
      <c r="R10" s="397" t="s">
        <v>254</v>
      </c>
      <c r="S10" s="950" t="s">
        <v>169</v>
      </c>
      <c r="T10" s="950"/>
      <c r="U10" s="950"/>
      <c r="V10" s="195"/>
      <c r="W10" s="333" t="s">
        <v>168</v>
      </c>
      <c r="X10" s="196" t="s">
        <v>104</v>
      </c>
    </row>
    <row r="11" spans="1:24" ht="12.75">
      <c r="A11" s="959"/>
      <c r="B11" s="197">
        <v>2006</v>
      </c>
      <c r="C11" s="198">
        <f>B11+1</f>
        <v>2007</v>
      </c>
      <c r="D11" s="198">
        <f>C11+1</f>
        <v>2008</v>
      </c>
      <c r="E11" s="198">
        <f>D11+1</f>
        <v>2009</v>
      </c>
      <c r="F11" s="198">
        <f>E11</f>
        <v>2009</v>
      </c>
      <c r="G11" s="199" t="str">
        <f>RIGHT(B11,2)&amp;"-"&amp;RIGHT(C11,2)</f>
        <v>06-07</v>
      </c>
      <c r="H11" s="199" t="str">
        <f>RIGHT(C11,2)&amp;"-"&amp;RIGHT(D11,2)</f>
        <v>07-08</v>
      </c>
      <c r="I11" s="199" t="str">
        <f>RIGHT(D11,2)&amp;"-"&amp;RIGHT(E11,2)</f>
        <v>08-09</v>
      </c>
      <c r="J11" s="200"/>
      <c r="K11" s="200" t="str">
        <f>RIGHT(B11,2)&amp;"-"&amp;RIGHT(E11,2)</f>
        <v>06-09</v>
      </c>
      <c r="L11" s="201" t="str">
        <f>K11</f>
        <v>06-09</v>
      </c>
      <c r="N11" s="197">
        <f>B11</f>
        <v>2006</v>
      </c>
      <c r="O11" s="198">
        <f>N11+1</f>
        <v>2007</v>
      </c>
      <c r="P11" s="198">
        <f>O11+1</f>
        <v>2008</v>
      </c>
      <c r="Q11" s="198">
        <f>P11+1</f>
        <v>2009</v>
      </c>
      <c r="R11" s="198">
        <f>Q11</f>
        <v>2009</v>
      </c>
      <c r="S11" s="199" t="str">
        <f>G11</f>
        <v>06-07</v>
      </c>
      <c r="T11" s="199" t="str">
        <f>H11</f>
        <v>07-08</v>
      </c>
      <c r="U11" s="199" t="str">
        <f>I11</f>
        <v>08-09</v>
      </c>
      <c r="V11" s="200"/>
      <c r="W11" s="200" t="str">
        <f>K11</f>
        <v>06-09</v>
      </c>
      <c r="X11" s="201" t="str">
        <f>L11</f>
        <v>06-09</v>
      </c>
    </row>
    <row r="12" spans="1:24" s="218" customFormat="1" ht="12.75">
      <c r="A12" s="271" t="s">
        <v>75</v>
      </c>
      <c r="B12" s="654">
        <v>0.8625831951461648</v>
      </c>
      <c r="C12" s="655">
        <v>0.9690960186468752</v>
      </c>
      <c r="D12" s="656">
        <v>0.8695773412046075</v>
      </c>
      <c r="E12" s="656">
        <v>0.8389757395593228</v>
      </c>
      <c r="F12" s="680">
        <v>190</v>
      </c>
      <c r="G12" s="656">
        <f aca="true" t="shared" si="0" ref="G12:I17">C12/B12-1</f>
        <v>0.1234812179278102</v>
      </c>
      <c r="H12" s="656">
        <f t="shared" si="0"/>
        <v>-0.10269227767669831</v>
      </c>
      <c r="I12" s="656">
        <f t="shared" si="0"/>
        <v>-0.035191351240699165</v>
      </c>
      <c r="J12" s="656"/>
      <c r="K12" s="656">
        <f aca="true" t="shared" si="1" ref="K12:K17">E12/B12-1</f>
        <v>-0.02736832310168258</v>
      </c>
      <c r="L12" s="666">
        <f aca="true" t="shared" si="2" ref="L12:L17">((E12/B12)^(1/3))-1</f>
        <v>-0.009207288345870479</v>
      </c>
      <c r="M12" s="669"/>
      <c r="N12" s="670">
        <v>0.8205239211294815</v>
      </c>
      <c r="O12" s="656">
        <v>0.9625848388330682</v>
      </c>
      <c r="P12" s="656">
        <v>0.8693144773530772</v>
      </c>
      <c r="Q12" s="656">
        <v>0.8470542514775484</v>
      </c>
      <c r="R12" s="680">
        <v>166</v>
      </c>
      <c r="S12" s="656">
        <f aca="true" t="shared" si="3" ref="S12:U17">O12/N12-1</f>
        <v>0.17313440113730594</v>
      </c>
      <c r="T12" s="656">
        <f t="shared" si="3"/>
        <v>-0.0968957308667584</v>
      </c>
      <c r="U12" s="656">
        <f t="shared" si="3"/>
        <v>-0.025606643459231915</v>
      </c>
      <c r="V12" s="656"/>
      <c r="W12" s="656">
        <f aca="true" t="shared" si="4" ref="W12:W17">Q12/N12-1</f>
        <v>0.03233340267709317</v>
      </c>
      <c r="X12" s="666">
        <f aca="true" t="shared" si="5" ref="X12:X17">((Q12/N12)^(1/3))-1</f>
        <v>0.010663682562784382</v>
      </c>
    </row>
    <row r="13" spans="1:24" s="218" customFormat="1" ht="12.75">
      <c r="A13" s="271" t="s">
        <v>16</v>
      </c>
      <c r="B13" s="654">
        <v>0.9121450100667011</v>
      </c>
      <c r="C13" s="655">
        <v>1.0405377739628912</v>
      </c>
      <c r="D13" s="656">
        <v>0.9371854205344278</v>
      </c>
      <c r="E13" s="656">
        <v>0.9049082365820734</v>
      </c>
      <c r="F13" s="680">
        <v>253</v>
      </c>
      <c r="G13" s="656">
        <f t="shared" si="0"/>
        <v>0.1407591583347052</v>
      </c>
      <c r="H13" s="656">
        <f t="shared" si="0"/>
        <v>-0.0993259024464298</v>
      </c>
      <c r="I13" s="656">
        <f t="shared" si="0"/>
        <v>-0.03444055279258229</v>
      </c>
      <c r="J13" s="656"/>
      <c r="K13" s="656">
        <f t="shared" si="1"/>
        <v>-0.007933797153698685</v>
      </c>
      <c r="L13" s="666">
        <f t="shared" si="2"/>
        <v>-0.002651623946165249</v>
      </c>
      <c r="M13" s="669"/>
      <c r="N13" s="670">
        <v>0.9990806113116288</v>
      </c>
      <c r="O13" s="656">
        <v>1.0377237088210354</v>
      </c>
      <c r="P13" s="656">
        <v>1.0173041932422686</v>
      </c>
      <c r="Q13" s="656">
        <v>0.8711165386511032</v>
      </c>
      <c r="R13" s="683">
        <v>192</v>
      </c>
      <c r="S13" s="656">
        <f t="shared" si="3"/>
        <v>0.03867865823026473</v>
      </c>
      <c r="T13" s="656">
        <f t="shared" si="3"/>
        <v>-0.019677217938834146</v>
      </c>
      <c r="U13" s="656">
        <f t="shared" si="3"/>
        <v>-0.14370102429760767</v>
      </c>
      <c r="V13" s="656"/>
      <c r="W13" s="656">
        <f t="shared" si="4"/>
        <v>-0.128081829645888</v>
      </c>
      <c r="X13" s="666">
        <f t="shared" si="5"/>
        <v>-0.044658649165898345</v>
      </c>
    </row>
    <row r="14" spans="1:24" s="218" customFormat="1" ht="12.75">
      <c r="A14" s="271" t="s">
        <v>17</v>
      </c>
      <c r="B14" s="654">
        <v>0.9184862374292323</v>
      </c>
      <c r="C14" s="655">
        <v>0.8434274129755428</v>
      </c>
      <c r="D14" s="656">
        <v>0.7953062235921146</v>
      </c>
      <c r="E14" s="656">
        <v>0.931118002438062</v>
      </c>
      <c r="F14" s="680">
        <v>216</v>
      </c>
      <c r="G14" s="656">
        <f t="shared" si="0"/>
        <v>-0.08172014059108057</v>
      </c>
      <c r="H14" s="656">
        <f t="shared" si="0"/>
        <v>-0.05705433406967486</v>
      </c>
      <c r="I14" s="656">
        <f t="shared" si="0"/>
        <v>0.17076664914368966</v>
      </c>
      <c r="J14" s="656"/>
      <c r="K14" s="656">
        <f t="shared" si="1"/>
        <v>0.013752808146788364</v>
      </c>
      <c r="L14" s="666">
        <f t="shared" si="2"/>
        <v>0.004563412967061753</v>
      </c>
      <c r="M14" s="669"/>
      <c r="N14" s="670">
        <v>0.9392490456023013</v>
      </c>
      <c r="O14" s="656">
        <v>0.7953124889012928</v>
      </c>
      <c r="P14" s="656">
        <v>0.8509910628516533</v>
      </c>
      <c r="Q14" s="656">
        <v>0.8914242771348293</v>
      </c>
      <c r="R14" s="683">
        <v>145</v>
      </c>
      <c r="S14" s="656">
        <f t="shared" si="3"/>
        <v>-0.1532464231664009</v>
      </c>
      <c r="T14" s="656">
        <f t="shared" si="3"/>
        <v>0.0700084240186889</v>
      </c>
      <c r="U14" s="656">
        <f t="shared" si="3"/>
        <v>0.04751308920646613</v>
      </c>
      <c r="V14" s="656"/>
      <c r="W14" s="656">
        <f t="shared" si="4"/>
        <v>-0.05091809109777046</v>
      </c>
      <c r="X14" s="666">
        <f t="shared" si="5"/>
        <v>-0.017269205795740983</v>
      </c>
    </row>
    <row r="15" spans="1:24" s="218" customFormat="1" ht="12.75">
      <c r="A15" s="271" t="s">
        <v>18</v>
      </c>
      <c r="B15" s="654">
        <v>1.0353447277334544</v>
      </c>
      <c r="C15" s="655">
        <v>1.0690709474657871</v>
      </c>
      <c r="D15" s="656">
        <v>0.8358590876689661</v>
      </c>
      <c r="E15" s="656">
        <v>1.137020230760443</v>
      </c>
      <c r="F15" s="680">
        <v>208</v>
      </c>
      <c r="G15" s="656">
        <f t="shared" si="0"/>
        <v>0.03257486982733293</v>
      </c>
      <c r="H15" s="656">
        <f t="shared" si="0"/>
        <v>-0.21814441815077423</v>
      </c>
      <c r="I15" s="656">
        <f t="shared" si="0"/>
        <v>0.3603013325264566</v>
      </c>
      <c r="J15" s="656"/>
      <c r="K15" s="656">
        <f t="shared" si="1"/>
        <v>0.09820449199521541</v>
      </c>
      <c r="L15" s="666">
        <f t="shared" si="2"/>
        <v>0.03171815285481361</v>
      </c>
      <c r="M15" s="669"/>
      <c r="N15" s="670">
        <v>1.0986175846856978</v>
      </c>
      <c r="O15" s="656">
        <v>1.0642975129017211</v>
      </c>
      <c r="P15" s="656">
        <v>0.9131918138728992</v>
      </c>
      <c r="Q15" s="656">
        <v>1.196457594366055</v>
      </c>
      <c r="R15" s="683">
        <v>145</v>
      </c>
      <c r="S15" s="656">
        <f t="shared" si="3"/>
        <v>-0.03123932500479254</v>
      </c>
      <c r="T15" s="656">
        <f t="shared" si="3"/>
        <v>-0.14197693520568744</v>
      </c>
      <c r="U15" s="656">
        <f t="shared" si="3"/>
        <v>0.31019307903320903</v>
      </c>
      <c r="V15" s="656"/>
      <c r="W15" s="656">
        <f t="shared" si="4"/>
        <v>0.08905738543075303</v>
      </c>
      <c r="X15" s="666">
        <f t="shared" si="5"/>
        <v>0.028845719031704187</v>
      </c>
    </row>
    <row r="16" spans="1:24" s="218" customFormat="1" ht="12.75">
      <c r="A16" s="272" t="s">
        <v>76</v>
      </c>
      <c r="B16" s="657">
        <v>1.033057486382183</v>
      </c>
      <c r="C16" s="658">
        <v>1.0642655417025133</v>
      </c>
      <c r="D16" s="659">
        <v>1.082621755579439</v>
      </c>
      <c r="E16" s="659">
        <v>0.9246625226555922</v>
      </c>
      <c r="F16" s="681">
        <v>85</v>
      </c>
      <c r="G16" s="659">
        <f t="shared" si="0"/>
        <v>0.030209408219500355</v>
      </c>
      <c r="H16" s="659">
        <f t="shared" si="0"/>
        <v>0.017247776196494424</v>
      </c>
      <c r="I16" s="659">
        <f t="shared" si="0"/>
        <v>-0.1459043586643094</v>
      </c>
      <c r="J16" s="659"/>
      <c r="K16" s="659">
        <f t="shared" si="1"/>
        <v>-0.10492636194544724</v>
      </c>
      <c r="L16" s="667">
        <f t="shared" si="2"/>
        <v>-0.036275450573809875</v>
      </c>
      <c r="M16" s="669"/>
      <c r="N16" s="671">
        <v>0.8954229996524293</v>
      </c>
      <c r="O16" s="659">
        <v>1.1027147261250445</v>
      </c>
      <c r="P16" s="659">
        <v>1.1194054628883887</v>
      </c>
      <c r="Q16" s="659">
        <v>1.194291061243245</v>
      </c>
      <c r="R16" s="684">
        <v>63</v>
      </c>
      <c r="S16" s="659">
        <f t="shared" si="3"/>
        <v>0.23150145412065393</v>
      </c>
      <c r="T16" s="659">
        <f t="shared" si="3"/>
        <v>0.015136042321657994</v>
      </c>
      <c r="U16" s="659">
        <f t="shared" si="3"/>
        <v>0.066897653118138</v>
      </c>
      <c r="V16" s="659"/>
      <c r="W16" s="659">
        <f t="shared" si="4"/>
        <v>0.33377304548445297</v>
      </c>
      <c r="X16" s="667">
        <f t="shared" si="5"/>
        <v>0.10076339446141214</v>
      </c>
    </row>
    <row r="17" spans="1:24" ht="13.5" thickBot="1">
      <c r="A17" s="273" t="s">
        <v>74</v>
      </c>
      <c r="B17" s="660">
        <v>0.9364295279854346</v>
      </c>
      <c r="C17" s="661">
        <v>0.9869508787681848</v>
      </c>
      <c r="D17" s="662">
        <v>0.8854157029376182</v>
      </c>
      <c r="E17" s="662">
        <v>0.9398831207950176</v>
      </c>
      <c r="F17" s="682">
        <v>952</v>
      </c>
      <c r="G17" s="662">
        <f t="shared" si="0"/>
        <v>0.05395104412335017</v>
      </c>
      <c r="H17" s="662">
        <f t="shared" si="0"/>
        <v>-0.10287763860881594</v>
      </c>
      <c r="I17" s="662">
        <f t="shared" si="0"/>
        <v>0.061516209478427175</v>
      </c>
      <c r="J17" s="662"/>
      <c r="K17" s="662">
        <f t="shared" si="1"/>
        <v>0.0036880434740378387</v>
      </c>
      <c r="L17" s="668">
        <f t="shared" si="2"/>
        <v>0.0012278396175267048</v>
      </c>
      <c r="M17" s="665"/>
      <c r="N17" s="672">
        <v>0.9447125649085513</v>
      </c>
      <c r="O17" s="673">
        <v>0.9752264012884444</v>
      </c>
      <c r="P17" s="673">
        <v>0.9341807570459317</v>
      </c>
      <c r="Q17" s="673">
        <v>0.9442442245321876</v>
      </c>
      <c r="R17" s="685">
        <v>711</v>
      </c>
      <c r="S17" s="662">
        <f t="shared" si="3"/>
        <v>0.032299598325811196</v>
      </c>
      <c r="T17" s="662">
        <f t="shared" si="3"/>
        <v>-0.04208832347881908</v>
      </c>
      <c r="U17" s="662">
        <f t="shared" si="3"/>
        <v>0.01077250565305854</v>
      </c>
      <c r="V17" s="662"/>
      <c r="W17" s="662">
        <f t="shared" si="4"/>
        <v>-0.0004957490709451839</v>
      </c>
      <c r="X17" s="668">
        <f t="shared" si="5"/>
        <v>-0.0001652770052985586</v>
      </c>
    </row>
    <row r="18" spans="1:17" ht="13.5" thickTop="1">
      <c r="A18" s="271"/>
      <c r="B18" s="274"/>
      <c r="C18" s="275"/>
      <c r="D18" s="275"/>
      <c r="E18" s="275"/>
      <c r="F18" s="275"/>
      <c r="G18" s="686"/>
      <c r="H18" s="686"/>
      <c r="I18" s="686"/>
      <c r="J18" s="686"/>
      <c r="K18" s="686"/>
      <c r="L18" s="686"/>
      <c r="M18" s="665"/>
      <c r="N18" s="686"/>
      <c r="O18" s="686"/>
      <c r="P18" s="665"/>
      <c r="Q18" s="665"/>
    </row>
    <row r="19" spans="1:24" ht="12.75" customHeight="1">
      <c r="A19" s="271"/>
      <c r="B19" s="946" t="s">
        <v>164</v>
      </c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270"/>
      <c r="N19" s="946" t="s">
        <v>166</v>
      </c>
      <c r="O19" s="946"/>
      <c r="P19" s="946"/>
      <c r="Q19" s="946"/>
      <c r="R19" s="946"/>
      <c r="S19" s="946"/>
      <c r="T19" s="946"/>
      <c r="U19" s="946"/>
      <c r="V19" s="946"/>
      <c r="W19" s="946"/>
      <c r="X19" s="946"/>
    </row>
    <row r="20" spans="1:24" s="217" customFormat="1" ht="27">
      <c r="A20" s="959" t="s">
        <v>7</v>
      </c>
      <c r="B20" s="951" t="s">
        <v>289</v>
      </c>
      <c r="C20" s="952"/>
      <c r="D20" s="952"/>
      <c r="E20" s="952"/>
      <c r="F20" s="397" t="s">
        <v>255</v>
      </c>
      <c r="G20" s="950" t="s">
        <v>169</v>
      </c>
      <c r="H20" s="950"/>
      <c r="I20" s="950"/>
      <c r="J20" s="195"/>
      <c r="K20" s="333" t="s">
        <v>168</v>
      </c>
      <c r="L20" s="196" t="s">
        <v>104</v>
      </c>
      <c r="M20" s="334"/>
      <c r="N20" s="951" t="s">
        <v>289</v>
      </c>
      <c r="O20" s="952"/>
      <c r="P20" s="952"/>
      <c r="Q20" s="952"/>
      <c r="R20" s="397" t="s">
        <v>255</v>
      </c>
      <c r="S20" s="950" t="s">
        <v>169</v>
      </c>
      <c r="T20" s="950"/>
      <c r="U20" s="950"/>
      <c r="V20" s="195"/>
      <c r="W20" s="333" t="s">
        <v>168</v>
      </c>
      <c r="X20" s="196" t="s">
        <v>104</v>
      </c>
    </row>
    <row r="21" spans="1:24" ht="12.75">
      <c r="A21" s="959"/>
      <c r="B21" s="197">
        <f>B11</f>
        <v>2006</v>
      </c>
      <c r="C21" s="198">
        <f>B21+1</f>
        <v>2007</v>
      </c>
      <c r="D21" s="198">
        <f>C21+1</f>
        <v>2008</v>
      </c>
      <c r="E21" s="198">
        <f>D21+1</f>
        <v>2009</v>
      </c>
      <c r="F21" s="198">
        <f>E21</f>
        <v>2009</v>
      </c>
      <c r="G21" s="199" t="str">
        <f>G11</f>
        <v>06-07</v>
      </c>
      <c r="H21" s="199" t="str">
        <f>H11</f>
        <v>07-08</v>
      </c>
      <c r="I21" s="199" t="str">
        <f>I11</f>
        <v>08-09</v>
      </c>
      <c r="J21" s="200"/>
      <c r="K21" s="200" t="str">
        <f>K11</f>
        <v>06-09</v>
      </c>
      <c r="L21" s="201" t="str">
        <f>L11</f>
        <v>06-09</v>
      </c>
      <c r="M21" s="276"/>
      <c r="N21" s="197">
        <f>N11</f>
        <v>2006</v>
      </c>
      <c r="O21" s="198">
        <f>N21+1</f>
        <v>2007</v>
      </c>
      <c r="P21" s="198">
        <f>O21+1</f>
        <v>2008</v>
      </c>
      <c r="Q21" s="198">
        <f>P21+1</f>
        <v>2009</v>
      </c>
      <c r="R21" s="198">
        <f>Q21</f>
        <v>2009</v>
      </c>
      <c r="S21" s="199" t="str">
        <f>S11</f>
        <v>06-07</v>
      </c>
      <c r="T21" s="199" t="str">
        <f>T11</f>
        <v>07-08</v>
      </c>
      <c r="U21" s="199" t="str">
        <f>U11</f>
        <v>08-09</v>
      </c>
      <c r="V21" s="200"/>
      <c r="W21" s="200" t="str">
        <f>W11</f>
        <v>06-09</v>
      </c>
      <c r="X21" s="201" t="str">
        <f>X11</f>
        <v>06-09</v>
      </c>
    </row>
    <row r="22" spans="1:24" ht="12.75">
      <c r="A22" s="271" t="s">
        <v>75</v>
      </c>
      <c r="B22" s="654">
        <v>0.7905305217086885</v>
      </c>
      <c r="C22" s="655">
        <v>0.8766243500638494</v>
      </c>
      <c r="D22" s="656">
        <v>0.8063738114667218</v>
      </c>
      <c r="E22" s="656">
        <v>0.7811595944947876</v>
      </c>
      <c r="F22" s="219">
        <v>29.919517</v>
      </c>
      <c r="G22" s="656">
        <f aca="true" t="shared" si="6" ref="G22:I27">C22/B22-1</f>
        <v>0.10890639385949807</v>
      </c>
      <c r="H22" s="656">
        <f t="shared" si="6"/>
        <v>-0.08013756244851156</v>
      </c>
      <c r="I22" s="656">
        <f t="shared" si="6"/>
        <v>-0.03126864564967935</v>
      </c>
      <c r="J22" s="656"/>
      <c r="K22" s="656">
        <f aca="true" t="shared" si="7" ref="K22:K27">E22/B22-1</f>
        <v>-0.011853972688677716</v>
      </c>
      <c r="L22" s="666">
        <f aca="true" t="shared" si="8" ref="L22:L27">((E22/B22)^(1/3))-1</f>
        <v>-0.003967040832203672</v>
      </c>
      <c r="M22" s="665"/>
      <c r="N22" s="654">
        <v>0.7355956115042881</v>
      </c>
      <c r="O22" s="655">
        <v>0.8670122762166551</v>
      </c>
      <c r="P22" s="656">
        <v>0.8044857779717282</v>
      </c>
      <c r="Q22" s="656">
        <v>0.7704066774541157</v>
      </c>
      <c r="R22" s="219">
        <v>24.939087</v>
      </c>
      <c r="S22" s="656">
        <f aca="true" t="shared" si="9" ref="S22:U27">O22/N22-1</f>
        <v>0.17865341045689598</v>
      </c>
      <c r="T22" s="656">
        <f t="shared" si="9"/>
        <v>-0.07211720059809446</v>
      </c>
      <c r="U22" s="656">
        <f t="shared" si="9"/>
        <v>-0.04236134615522069</v>
      </c>
      <c r="V22" s="656"/>
      <c r="W22" s="656">
        <f aca="true" t="shared" si="10" ref="W22:W27">Q22/N22-1</f>
        <v>0.04732364549951473</v>
      </c>
      <c r="X22" s="666">
        <f aca="true" t="shared" si="11" ref="X22:X27">((Q22/N22)^(1/3))-1</f>
        <v>0.015532054765827974</v>
      </c>
    </row>
    <row r="23" spans="1:24" ht="12.75">
      <c r="A23" s="271" t="s">
        <v>16</v>
      </c>
      <c r="B23" s="654">
        <v>0.8743592882803214</v>
      </c>
      <c r="C23" s="655">
        <v>0.9754017866025206</v>
      </c>
      <c r="D23" s="656">
        <v>0.8652015023663847</v>
      </c>
      <c r="E23" s="656">
        <v>0.9432209589275379</v>
      </c>
      <c r="F23" s="219">
        <v>46.463495</v>
      </c>
      <c r="G23" s="656">
        <f t="shared" si="6"/>
        <v>0.11556176010999808</v>
      </c>
      <c r="H23" s="656">
        <f t="shared" si="6"/>
        <v>-0.1129793750121999</v>
      </c>
      <c r="I23" s="656">
        <f t="shared" si="6"/>
        <v>0.09017489723233796</v>
      </c>
      <c r="J23" s="656"/>
      <c r="K23" s="656">
        <f t="shared" si="7"/>
        <v>0.07875672114452259</v>
      </c>
      <c r="L23" s="666">
        <f t="shared" si="8"/>
        <v>0.025591717402872582</v>
      </c>
      <c r="M23" s="665"/>
      <c r="N23" s="654">
        <v>0.9664929709734837</v>
      </c>
      <c r="O23" s="655">
        <v>0.9885812342929643</v>
      </c>
      <c r="P23" s="656">
        <v>0.9005539796667681</v>
      </c>
      <c r="Q23" s="656">
        <v>0.850019902375509</v>
      </c>
      <c r="R23" s="219">
        <v>32.727173</v>
      </c>
      <c r="S23" s="656">
        <f t="shared" si="9"/>
        <v>0.022854034103561682</v>
      </c>
      <c r="T23" s="656">
        <f t="shared" si="9"/>
        <v>-0.08904402751398932</v>
      </c>
      <c r="U23" s="656">
        <f t="shared" si="9"/>
        <v>-0.05611443448393649</v>
      </c>
      <c r="V23" s="656"/>
      <c r="W23" s="656">
        <f t="shared" si="10"/>
        <v>-0.12051103535772145</v>
      </c>
      <c r="X23" s="666">
        <f t="shared" si="11"/>
        <v>-0.04190156336744377</v>
      </c>
    </row>
    <row r="24" spans="1:24" ht="12.75">
      <c r="A24" s="271" t="s">
        <v>17</v>
      </c>
      <c r="B24" s="654">
        <v>0.8621646497944015</v>
      </c>
      <c r="C24" s="655">
        <v>0.873647999508261</v>
      </c>
      <c r="D24" s="656">
        <v>0.7115250152145072</v>
      </c>
      <c r="E24" s="656">
        <v>0.890230784540961</v>
      </c>
      <c r="F24" s="219">
        <v>41.546187</v>
      </c>
      <c r="G24" s="656">
        <f t="shared" si="6"/>
        <v>0.013319207319156368</v>
      </c>
      <c r="H24" s="656">
        <f t="shared" si="6"/>
        <v>-0.1855701431068415</v>
      </c>
      <c r="I24" s="656">
        <f t="shared" si="6"/>
        <v>0.25115880047109584</v>
      </c>
      <c r="J24" s="656"/>
      <c r="K24" s="656">
        <f t="shared" si="7"/>
        <v>0.03255310311464554</v>
      </c>
      <c r="L24" s="666">
        <f t="shared" si="8"/>
        <v>0.01073537371180966</v>
      </c>
      <c r="M24" s="665"/>
      <c r="N24" s="654">
        <v>0.9067483207232703</v>
      </c>
      <c r="O24" s="655">
        <v>0.8021420641921235</v>
      </c>
      <c r="P24" s="656">
        <v>0.7926409437605589</v>
      </c>
      <c r="Q24" s="656">
        <v>0.8204708637780844</v>
      </c>
      <c r="R24" s="219">
        <v>26.89531</v>
      </c>
      <c r="S24" s="656">
        <f t="shared" si="9"/>
        <v>-0.11536415799227207</v>
      </c>
      <c r="T24" s="656">
        <f t="shared" si="9"/>
        <v>-0.011844685443760716</v>
      </c>
      <c r="U24" s="656">
        <f t="shared" si="9"/>
        <v>0.03511037404337314</v>
      </c>
      <c r="V24" s="656"/>
      <c r="W24" s="656">
        <f t="shared" si="10"/>
        <v>-0.09515039065786901</v>
      </c>
      <c r="X24" s="666">
        <f t="shared" si="11"/>
        <v>-0.03277955561619761</v>
      </c>
    </row>
    <row r="25" spans="1:24" ht="12.75">
      <c r="A25" s="271" t="s">
        <v>18</v>
      </c>
      <c r="B25" s="654">
        <v>1.1496572598177586</v>
      </c>
      <c r="C25" s="655">
        <v>0.9307635514309931</v>
      </c>
      <c r="D25" s="656">
        <v>1.0469907002976142</v>
      </c>
      <c r="E25" s="656">
        <v>1.3061034892004253</v>
      </c>
      <c r="F25" s="219">
        <v>57.920518</v>
      </c>
      <c r="G25" s="656">
        <f t="shared" si="6"/>
        <v>-0.19039910070368626</v>
      </c>
      <c r="H25" s="656">
        <f t="shared" si="6"/>
        <v>0.12487290535596163</v>
      </c>
      <c r="I25" s="656">
        <f t="shared" si="6"/>
        <v>0.24748337194318593</v>
      </c>
      <c r="J25" s="656"/>
      <c r="K25" s="656">
        <f t="shared" si="7"/>
        <v>0.13608075628336946</v>
      </c>
      <c r="L25" s="666">
        <f t="shared" si="8"/>
        <v>0.04344541366257948</v>
      </c>
      <c r="M25" s="665"/>
      <c r="N25" s="654">
        <v>1.262151065588558</v>
      </c>
      <c r="O25" s="655">
        <v>0.960576381023809</v>
      </c>
      <c r="P25" s="656">
        <v>1.1759572562469878</v>
      </c>
      <c r="Q25" s="656">
        <v>1.4351623895105974</v>
      </c>
      <c r="R25" s="219">
        <v>42.107414</v>
      </c>
      <c r="S25" s="656">
        <f t="shared" si="9"/>
        <v>-0.23893707559017163</v>
      </c>
      <c r="T25" s="656">
        <f t="shared" si="9"/>
        <v>0.2242204570901689</v>
      </c>
      <c r="U25" s="656">
        <f t="shared" si="9"/>
        <v>0.22042053985095555</v>
      </c>
      <c r="V25" s="656"/>
      <c r="W25" s="656">
        <f t="shared" si="10"/>
        <v>0.1370765581387534</v>
      </c>
      <c r="X25" s="666">
        <f t="shared" si="11"/>
        <v>0.0437501928878663</v>
      </c>
    </row>
    <row r="26" spans="1:24" ht="12.75">
      <c r="A26" s="272" t="s">
        <v>76</v>
      </c>
      <c r="B26" s="657">
        <v>1.108077625602425</v>
      </c>
      <c r="C26" s="658">
        <v>1.159481401220063</v>
      </c>
      <c r="D26" s="659">
        <v>1.0056846383610862</v>
      </c>
      <c r="E26" s="659">
        <v>1.0172953458883531</v>
      </c>
      <c r="F26" s="220">
        <v>27.753364</v>
      </c>
      <c r="G26" s="659">
        <f t="shared" si="6"/>
        <v>0.046390049243789644</v>
      </c>
      <c r="H26" s="659">
        <f t="shared" si="6"/>
        <v>-0.1326427165603038</v>
      </c>
      <c r="I26" s="659">
        <f t="shared" si="6"/>
        <v>0.011545077934359549</v>
      </c>
      <c r="J26" s="659"/>
      <c r="K26" s="659">
        <f t="shared" si="7"/>
        <v>-0.08192772565434348</v>
      </c>
      <c r="L26" s="667">
        <f t="shared" si="8"/>
        <v>-0.02809095474979051</v>
      </c>
      <c r="M26" s="665"/>
      <c r="N26" s="657">
        <v>0.877097067899138</v>
      </c>
      <c r="O26" s="658">
        <v>1.2511448135716072</v>
      </c>
      <c r="P26" s="659">
        <v>1.016978815242985</v>
      </c>
      <c r="Q26" s="659">
        <v>1.2285214993622366</v>
      </c>
      <c r="R26" s="220">
        <v>21.01207</v>
      </c>
      <c r="S26" s="659">
        <f t="shared" si="9"/>
        <v>0.42646106042562093</v>
      </c>
      <c r="T26" s="659">
        <f t="shared" si="9"/>
        <v>-0.18716138674639526</v>
      </c>
      <c r="U26" s="659">
        <f t="shared" si="9"/>
        <v>0.20801090538814027</v>
      </c>
      <c r="V26" s="659"/>
      <c r="W26" s="659">
        <f t="shared" si="10"/>
        <v>0.4006676619098113</v>
      </c>
      <c r="X26" s="667">
        <f t="shared" si="11"/>
        <v>0.11886674857985069</v>
      </c>
    </row>
    <row r="27" spans="1:24" ht="13.5" thickBot="1">
      <c r="A27" s="273" t="s">
        <v>74</v>
      </c>
      <c r="B27" s="660">
        <v>0.9529020564916726</v>
      </c>
      <c r="C27" s="661">
        <v>0.9473654131527106</v>
      </c>
      <c r="D27" s="662">
        <v>0.8794239648135597</v>
      </c>
      <c r="E27" s="662">
        <v>0.9890441326254935</v>
      </c>
      <c r="F27" s="221">
        <v>203.603081</v>
      </c>
      <c r="G27" s="662">
        <f t="shared" si="6"/>
        <v>-0.005810296348133015</v>
      </c>
      <c r="H27" s="662">
        <f t="shared" si="6"/>
        <v>-0.071716200946212</v>
      </c>
      <c r="I27" s="662">
        <f t="shared" si="6"/>
        <v>0.12464996656666472</v>
      </c>
      <c r="J27" s="662"/>
      <c r="K27" s="662">
        <f t="shared" si="7"/>
        <v>0.03792842704830157</v>
      </c>
      <c r="L27" s="668">
        <f t="shared" si="8"/>
        <v>0.012486253591205143</v>
      </c>
      <c r="M27" s="665"/>
      <c r="N27" s="660">
        <v>0.9490242880686959</v>
      </c>
      <c r="O27" s="661">
        <v>0.945362608125337</v>
      </c>
      <c r="P27" s="662">
        <v>0.9264943846903112</v>
      </c>
      <c r="Q27" s="662">
        <v>0.9839061594216121</v>
      </c>
      <c r="R27" s="221">
        <v>147.681054</v>
      </c>
      <c r="S27" s="662">
        <f t="shared" si="9"/>
        <v>-0.00385836273043183</v>
      </c>
      <c r="T27" s="662">
        <f t="shared" si="9"/>
        <v>-0.019958715600611354</v>
      </c>
      <c r="U27" s="662">
        <f t="shared" si="9"/>
        <v>0.06196667317146365</v>
      </c>
      <c r="V27" s="662"/>
      <c r="W27" s="662">
        <f t="shared" si="10"/>
        <v>0.03675550962336516</v>
      </c>
      <c r="X27" s="668">
        <f t="shared" si="11"/>
        <v>0.012104721057430545</v>
      </c>
    </row>
    <row r="28" ht="13.5" thickTop="1"/>
    <row r="29" spans="2:24" ht="15.75" customHeight="1">
      <c r="B29" s="961" t="s">
        <v>102</v>
      </c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961"/>
    </row>
    <row r="30" spans="1:24" ht="18" customHeight="1">
      <c r="A30" s="269"/>
      <c r="B30" s="946" t="s">
        <v>163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270"/>
      <c r="N30" s="946" t="s">
        <v>165</v>
      </c>
      <c r="O30" s="946"/>
      <c r="P30" s="946"/>
      <c r="Q30" s="946"/>
      <c r="R30" s="946"/>
      <c r="S30" s="946"/>
      <c r="T30" s="946"/>
      <c r="U30" s="946"/>
      <c r="V30" s="946"/>
      <c r="W30" s="946"/>
      <c r="X30" s="946"/>
    </row>
    <row r="31" spans="1:24" ht="27">
      <c r="A31" s="959" t="s">
        <v>7</v>
      </c>
      <c r="B31" s="951" t="s">
        <v>289</v>
      </c>
      <c r="C31" s="952"/>
      <c r="D31" s="952"/>
      <c r="E31" s="952"/>
      <c r="F31" s="397" t="s">
        <v>254</v>
      </c>
      <c r="G31" s="950" t="s">
        <v>169</v>
      </c>
      <c r="H31" s="950"/>
      <c r="I31" s="950"/>
      <c r="J31" s="195"/>
      <c r="K31" s="333" t="s">
        <v>168</v>
      </c>
      <c r="L31" s="196" t="s">
        <v>104</v>
      </c>
      <c r="M31" s="334"/>
      <c r="N31" s="951" t="s">
        <v>289</v>
      </c>
      <c r="O31" s="952"/>
      <c r="P31" s="952"/>
      <c r="Q31" s="952"/>
      <c r="R31" s="397" t="s">
        <v>254</v>
      </c>
      <c r="S31" s="950" t="s">
        <v>169</v>
      </c>
      <c r="T31" s="950"/>
      <c r="U31" s="950"/>
      <c r="V31" s="195"/>
      <c r="W31" s="333" t="s">
        <v>168</v>
      </c>
      <c r="X31" s="196" t="s">
        <v>104</v>
      </c>
    </row>
    <row r="32" spans="1:24" ht="12.75">
      <c r="A32" s="959"/>
      <c r="B32" s="197">
        <f>B21</f>
        <v>2006</v>
      </c>
      <c r="C32" s="198">
        <f>B32+1</f>
        <v>2007</v>
      </c>
      <c r="D32" s="198">
        <f>C32+1</f>
        <v>2008</v>
      </c>
      <c r="E32" s="198">
        <f>D32+1</f>
        <v>2009</v>
      </c>
      <c r="F32" s="198">
        <f>E32</f>
        <v>2009</v>
      </c>
      <c r="G32" s="199" t="str">
        <f>G21</f>
        <v>06-07</v>
      </c>
      <c r="H32" s="199" t="str">
        <f>H21</f>
        <v>07-08</v>
      </c>
      <c r="I32" s="199" t="str">
        <f>I21</f>
        <v>08-09</v>
      </c>
      <c r="J32" s="200"/>
      <c r="K32" s="200" t="str">
        <f>K21</f>
        <v>06-09</v>
      </c>
      <c r="L32" s="201" t="str">
        <f>L21</f>
        <v>06-09</v>
      </c>
      <c r="N32" s="197">
        <f>N21</f>
        <v>2006</v>
      </c>
      <c r="O32" s="198">
        <f>N32+1</f>
        <v>2007</v>
      </c>
      <c r="P32" s="198">
        <f>O32+1</f>
        <v>2008</v>
      </c>
      <c r="Q32" s="198">
        <f>P32+1</f>
        <v>2009</v>
      </c>
      <c r="R32" s="198">
        <f>Q32</f>
        <v>2009</v>
      </c>
      <c r="S32" s="199" t="str">
        <f>S21</f>
        <v>06-07</v>
      </c>
      <c r="T32" s="199" t="str">
        <f>T21</f>
        <v>07-08</v>
      </c>
      <c r="U32" s="199" t="str">
        <f>U21</f>
        <v>08-09</v>
      </c>
      <c r="V32" s="200"/>
      <c r="W32" s="200" t="str">
        <f>W21</f>
        <v>06-09</v>
      </c>
      <c r="X32" s="201" t="str">
        <f>X21</f>
        <v>06-09</v>
      </c>
    </row>
    <row r="33" spans="1:24" s="218" customFormat="1" ht="12.75">
      <c r="A33" s="271" t="s">
        <v>75</v>
      </c>
      <c r="B33" s="654">
        <v>1.16047264312473</v>
      </c>
      <c r="C33" s="655">
        <v>1.0927057998396736</v>
      </c>
      <c r="D33" s="656">
        <v>1.1647815543666311</v>
      </c>
      <c r="E33" s="656">
        <v>1.1998569047368137</v>
      </c>
      <c r="F33" s="680">
        <v>876</v>
      </c>
      <c r="G33" s="663">
        <f aca="true" t="shared" si="12" ref="G33:I38">C33/B33-1</f>
        <v>-0.058395899021440933</v>
      </c>
      <c r="H33" s="663">
        <f t="shared" si="12"/>
        <v>0.06596080531240234</v>
      </c>
      <c r="I33" s="663">
        <f t="shared" si="12"/>
        <v>0.03011324332763432</v>
      </c>
      <c r="J33" s="656"/>
      <c r="K33" s="663">
        <f aca="true" t="shared" si="13" ref="K33:K38">E33/B33-1</f>
        <v>0.033938121545059596</v>
      </c>
      <c r="L33" s="664">
        <f aca="true" t="shared" si="14" ref="L33:L38">((E33/B33)^(1/3))-1</f>
        <v>0.011187089518092108</v>
      </c>
      <c r="M33" s="669"/>
      <c r="N33" s="670">
        <v>1.16987513913214</v>
      </c>
      <c r="O33" s="656">
        <v>1.078400741887687</v>
      </c>
      <c r="P33" s="656">
        <v>1.161562435469727</v>
      </c>
      <c r="Q33" s="656">
        <v>1.185452701158108</v>
      </c>
      <c r="R33" s="680">
        <v>814</v>
      </c>
      <c r="S33" s="656">
        <f aca="true" t="shared" si="15" ref="S33:U38">O33/N33-1</f>
        <v>-0.07819159001217202</v>
      </c>
      <c r="T33" s="656">
        <f t="shared" si="15"/>
        <v>0.07711576072960535</v>
      </c>
      <c r="U33" s="656">
        <f t="shared" si="15"/>
        <v>0.020567353900972085</v>
      </c>
      <c r="V33" s="656"/>
      <c r="W33" s="656">
        <f aca="true" t="shared" si="16" ref="W33:W38">Q33/N33-1</f>
        <v>0.013315576598647905</v>
      </c>
      <c r="X33" s="666">
        <f aca="true" t="shared" si="17" ref="X33:X38">((Q33/N33)^(1/3))-1</f>
        <v>0.004418969478132695</v>
      </c>
    </row>
    <row r="34" spans="1:24" s="218" customFormat="1" ht="12.75">
      <c r="A34" s="271" t="s">
        <v>16</v>
      </c>
      <c r="B34" s="654">
        <v>1.1274053133584536</v>
      </c>
      <c r="C34" s="655">
        <v>1.10293454386271</v>
      </c>
      <c r="D34" s="656">
        <v>1.1236158168065011</v>
      </c>
      <c r="E34" s="656">
        <v>1.0288121107755708</v>
      </c>
      <c r="F34" s="680">
        <v>1582</v>
      </c>
      <c r="G34" s="656">
        <f t="shared" si="12"/>
        <v>-0.021705387765866613</v>
      </c>
      <c r="H34" s="656">
        <f t="shared" si="12"/>
        <v>0.018751133563521316</v>
      </c>
      <c r="I34" s="656">
        <f t="shared" si="12"/>
        <v>-0.0843737731463926</v>
      </c>
      <c r="J34" s="656"/>
      <c r="K34" s="656">
        <f t="shared" si="13"/>
        <v>-0.08745142622149016</v>
      </c>
      <c r="L34" s="666">
        <f t="shared" si="14"/>
        <v>-0.03004408257212221</v>
      </c>
      <c r="M34" s="669"/>
      <c r="N34" s="670">
        <v>1.1362583889017726</v>
      </c>
      <c r="O34" s="656">
        <v>1.0879660586167856</v>
      </c>
      <c r="P34" s="656">
        <v>1.1301579515252356</v>
      </c>
      <c r="Q34" s="656">
        <v>1.032229338026605</v>
      </c>
      <c r="R34" s="683">
        <v>1421</v>
      </c>
      <c r="S34" s="656">
        <f t="shared" si="15"/>
        <v>-0.04250118701580097</v>
      </c>
      <c r="T34" s="656">
        <f t="shared" si="15"/>
        <v>0.03878052313699176</v>
      </c>
      <c r="U34" s="656">
        <f t="shared" si="15"/>
        <v>-0.08665037782238172</v>
      </c>
      <c r="V34" s="656"/>
      <c r="W34" s="656">
        <f t="shared" si="16"/>
        <v>-0.09155404430123915</v>
      </c>
      <c r="X34" s="666">
        <f t="shared" si="17"/>
        <v>-0.031499835971039</v>
      </c>
    </row>
    <row r="35" spans="1:24" s="218" customFormat="1" ht="12.75">
      <c r="A35" s="271" t="s">
        <v>17</v>
      </c>
      <c r="B35" s="654">
        <v>1.1380409664500992</v>
      </c>
      <c r="C35" s="655">
        <v>1.1508148390920359</v>
      </c>
      <c r="D35" s="656">
        <v>1.0972730192172266</v>
      </c>
      <c r="E35" s="656">
        <v>1.0900197081128007</v>
      </c>
      <c r="F35" s="680">
        <v>2899</v>
      </c>
      <c r="G35" s="656">
        <f t="shared" si="12"/>
        <v>0.01122444008477319</v>
      </c>
      <c r="H35" s="656">
        <f t="shared" si="12"/>
        <v>-0.04652513858532825</v>
      </c>
      <c r="I35" s="656">
        <f t="shared" si="12"/>
        <v>-0.006610306621409823</v>
      </c>
      <c r="J35" s="656"/>
      <c r="K35" s="656">
        <f t="shared" si="13"/>
        <v>-0.04219642328614204</v>
      </c>
      <c r="L35" s="666">
        <f t="shared" si="14"/>
        <v>-0.01426808443844807</v>
      </c>
      <c r="M35" s="669"/>
      <c r="N35" s="670">
        <v>1.1529403346448757</v>
      </c>
      <c r="O35" s="656">
        <v>1.1473666552772084</v>
      </c>
      <c r="P35" s="656">
        <v>1.1207613385222968</v>
      </c>
      <c r="Q35" s="656">
        <v>1.1169290714900741</v>
      </c>
      <c r="R35" s="683">
        <v>2616</v>
      </c>
      <c r="S35" s="656">
        <f t="shared" si="15"/>
        <v>-0.004834317267063182</v>
      </c>
      <c r="T35" s="656">
        <f t="shared" si="15"/>
        <v>-0.02318815579356681</v>
      </c>
      <c r="U35" s="656">
        <f t="shared" si="15"/>
        <v>-0.0034193426383491987</v>
      </c>
      <c r="V35" s="656"/>
      <c r="W35" s="656">
        <f t="shared" si="16"/>
        <v>-0.031234281664621943</v>
      </c>
      <c r="X35" s="666">
        <f t="shared" si="17"/>
        <v>-0.01052174608473766</v>
      </c>
    </row>
    <row r="36" spans="1:24" s="218" customFormat="1" ht="12.75">
      <c r="A36" s="271" t="s">
        <v>18</v>
      </c>
      <c r="B36" s="654">
        <v>1.1073590632590435</v>
      </c>
      <c r="C36" s="655">
        <v>1.1352884379399857</v>
      </c>
      <c r="D36" s="656">
        <v>1.0753876756428136</v>
      </c>
      <c r="E36" s="656">
        <v>1.0682711957395115</v>
      </c>
      <c r="F36" s="680">
        <v>3645</v>
      </c>
      <c r="G36" s="656">
        <f t="shared" si="12"/>
        <v>0.02522160662029882</v>
      </c>
      <c r="H36" s="656">
        <f t="shared" si="12"/>
        <v>-0.0527625934479381</v>
      </c>
      <c r="I36" s="656">
        <f t="shared" si="12"/>
        <v>-0.0066175948120739125</v>
      </c>
      <c r="J36" s="656"/>
      <c r="K36" s="656">
        <f t="shared" si="13"/>
        <v>-0.03529827751126491</v>
      </c>
      <c r="L36" s="666">
        <f t="shared" si="14"/>
        <v>-0.011907313871365455</v>
      </c>
      <c r="M36" s="669"/>
      <c r="N36" s="670">
        <v>1.1360155444793687</v>
      </c>
      <c r="O36" s="656">
        <v>1.129598224701034</v>
      </c>
      <c r="P36" s="656">
        <v>1.0822427402726544</v>
      </c>
      <c r="Q36" s="656">
        <v>1.0824418861077258</v>
      </c>
      <c r="R36" s="683">
        <v>3273</v>
      </c>
      <c r="S36" s="656">
        <f t="shared" si="15"/>
        <v>-0.005648971802824754</v>
      </c>
      <c r="T36" s="656">
        <f t="shared" si="15"/>
        <v>-0.041922413998935815</v>
      </c>
      <c r="U36" s="656">
        <f t="shared" si="15"/>
        <v>0.00018401216996966063</v>
      </c>
      <c r="V36" s="656"/>
      <c r="W36" s="656">
        <f t="shared" si="16"/>
        <v>-0.04715926523364211</v>
      </c>
      <c r="X36" s="666">
        <f t="shared" si="17"/>
        <v>-0.01597355083048202</v>
      </c>
    </row>
    <row r="37" spans="1:24" s="218" customFormat="1" ht="12.75">
      <c r="A37" s="272" t="s">
        <v>76</v>
      </c>
      <c r="B37" s="657">
        <v>0.8875511115233296</v>
      </c>
      <c r="C37" s="658">
        <v>1.0495013913344895</v>
      </c>
      <c r="D37" s="659">
        <v>1.06112716823853</v>
      </c>
      <c r="E37" s="659">
        <v>1.1377972498357425</v>
      </c>
      <c r="F37" s="681">
        <v>935</v>
      </c>
      <c r="G37" s="659">
        <f t="shared" si="12"/>
        <v>0.1824686800664359</v>
      </c>
      <c r="H37" s="659">
        <f t="shared" si="12"/>
        <v>0.011077428767633846</v>
      </c>
      <c r="I37" s="659">
        <f t="shared" si="12"/>
        <v>0.0722534337938825</v>
      </c>
      <c r="J37" s="659"/>
      <c r="K37" s="659">
        <f t="shared" si="13"/>
        <v>0.2819512420900565</v>
      </c>
      <c r="L37" s="667">
        <f t="shared" si="14"/>
        <v>0.08631848380936846</v>
      </c>
      <c r="M37" s="669"/>
      <c r="N37" s="671">
        <v>0.9872517558329863</v>
      </c>
      <c r="O37" s="659">
        <v>1.0163014288276273</v>
      </c>
      <c r="P37" s="659">
        <v>1.1750953847237988</v>
      </c>
      <c r="Q37" s="659">
        <v>1.2313170504904707</v>
      </c>
      <c r="R37" s="684">
        <v>700</v>
      </c>
      <c r="S37" s="659">
        <f t="shared" si="15"/>
        <v>0.02942478736857801</v>
      </c>
      <c r="T37" s="659">
        <f t="shared" si="15"/>
        <v>0.15624690804513697</v>
      </c>
      <c r="U37" s="659">
        <f t="shared" si="15"/>
        <v>0.04784434225302192</v>
      </c>
      <c r="V37" s="659"/>
      <c r="W37" s="659">
        <f t="shared" si="16"/>
        <v>0.2472168757517743</v>
      </c>
      <c r="X37" s="667">
        <f t="shared" si="17"/>
        <v>0.07641727634741402</v>
      </c>
    </row>
    <row r="38" spans="1:24" ht="13.5" thickBot="1">
      <c r="A38" s="273" t="s">
        <v>74</v>
      </c>
      <c r="B38" s="660">
        <v>1.108580077586296</v>
      </c>
      <c r="C38" s="661">
        <v>1.1244948493987037</v>
      </c>
      <c r="D38" s="662">
        <v>1.095951319363973</v>
      </c>
      <c r="E38" s="662">
        <v>1.08468489278946</v>
      </c>
      <c r="F38" s="682">
        <v>9937</v>
      </c>
      <c r="G38" s="662">
        <f t="shared" si="12"/>
        <v>0.014355996588950815</v>
      </c>
      <c r="H38" s="662">
        <f t="shared" si="12"/>
        <v>-0.025383424432751878</v>
      </c>
      <c r="I38" s="662">
        <f t="shared" si="12"/>
        <v>-0.010280042895565278</v>
      </c>
      <c r="J38" s="662"/>
      <c r="K38" s="662">
        <f t="shared" si="13"/>
        <v>-0.021554766570280548</v>
      </c>
      <c r="L38" s="668">
        <f t="shared" si="14"/>
        <v>-0.007237172502942313</v>
      </c>
      <c r="M38" s="665"/>
      <c r="N38" s="672">
        <v>1.1372142049359268</v>
      </c>
      <c r="O38" s="673">
        <v>1.1156161582340607</v>
      </c>
      <c r="P38" s="673">
        <v>1.1153199205647273</v>
      </c>
      <c r="Q38" s="673">
        <v>1.1033252561480456</v>
      </c>
      <c r="R38" s="685">
        <v>8824</v>
      </c>
      <c r="S38" s="662">
        <f t="shared" si="15"/>
        <v>-0.018992065530067048</v>
      </c>
      <c r="T38" s="662">
        <f t="shared" si="15"/>
        <v>-0.0002655372702761172</v>
      </c>
      <c r="U38" s="662">
        <f t="shared" si="15"/>
        <v>-0.010754460846183367</v>
      </c>
      <c r="V38" s="662"/>
      <c r="W38" s="662">
        <f t="shared" si="16"/>
        <v>-0.029799969645815882</v>
      </c>
      <c r="X38" s="668">
        <f t="shared" si="17"/>
        <v>-0.010033660854656179</v>
      </c>
    </row>
    <row r="39" spans="1:15" ht="13.5" thickTop="1">
      <c r="A39" s="271"/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N39" s="275"/>
      <c r="O39" s="275"/>
    </row>
    <row r="40" spans="1:24" ht="12.75" customHeight="1">
      <c r="A40" s="271"/>
      <c r="B40" s="946" t="s">
        <v>164</v>
      </c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270"/>
      <c r="N40" s="946" t="s">
        <v>166</v>
      </c>
      <c r="O40" s="946"/>
      <c r="P40" s="946"/>
      <c r="Q40" s="946"/>
      <c r="R40" s="946"/>
      <c r="S40" s="946"/>
      <c r="T40" s="946"/>
      <c r="U40" s="946"/>
      <c r="V40" s="946"/>
      <c r="W40" s="946"/>
      <c r="X40" s="946"/>
    </row>
    <row r="41" spans="1:24" s="217" customFormat="1" ht="27">
      <c r="A41" s="959" t="s">
        <v>7</v>
      </c>
      <c r="B41" s="951" t="s">
        <v>289</v>
      </c>
      <c r="C41" s="952"/>
      <c r="D41" s="952"/>
      <c r="E41" s="952"/>
      <c r="F41" s="397" t="s">
        <v>255</v>
      </c>
      <c r="G41" s="950" t="s">
        <v>169</v>
      </c>
      <c r="H41" s="950"/>
      <c r="I41" s="950"/>
      <c r="J41" s="195"/>
      <c r="K41" s="333" t="s">
        <v>168</v>
      </c>
      <c r="L41" s="196" t="s">
        <v>104</v>
      </c>
      <c r="M41" s="334"/>
      <c r="N41" s="951" t="s">
        <v>289</v>
      </c>
      <c r="O41" s="952"/>
      <c r="P41" s="952"/>
      <c r="Q41" s="952"/>
      <c r="R41" s="397" t="s">
        <v>255</v>
      </c>
      <c r="S41" s="950" t="s">
        <v>169</v>
      </c>
      <c r="T41" s="950"/>
      <c r="U41" s="950"/>
      <c r="V41" s="195"/>
      <c r="W41" s="333" t="s">
        <v>168</v>
      </c>
      <c r="X41" s="196" t="s">
        <v>104</v>
      </c>
    </row>
    <row r="42" spans="1:24" ht="12.75">
      <c r="A42" s="959"/>
      <c r="B42" s="197">
        <f>B32</f>
        <v>2006</v>
      </c>
      <c r="C42" s="198">
        <f>B42+1</f>
        <v>2007</v>
      </c>
      <c r="D42" s="198">
        <f>C42+1</f>
        <v>2008</v>
      </c>
      <c r="E42" s="198">
        <f>D42+1</f>
        <v>2009</v>
      </c>
      <c r="F42" s="198">
        <f>E42</f>
        <v>2009</v>
      </c>
      <c r="G42" s="199" t="str">
        <f>G32</f>
        <v>06-07</v>
      </c>
      <c r="H42" s="199" t="str">
        <f>H32</f>
        <v>07-08</v>
      </c>
      <c r="I42" s="199" t="str">
        <f>I32</f>
        <v>08-09</v>
      </c>
      <c r="J42" s="200"/>
      <c r="K42" s="200" t="str">
        <f>K32</f>
        <v>06-09</v>
      </c>
      <c r="L42" s="201" t="str">
        <f>L32</f>
        <v>06-09</v>
      </c>
      <c r="M42" s="276"/>
      <c r="N42" s="197">
        <f>N32</f>
        <v>2006</v>
      </c>
      <c r="O42" s="198">
        <f>N42+1</f>
        <v>2007</v>
      </c>
      <c r="P42" s="198">
        <f>O42+1</f>
        <v>2008</v>
      </c>
      <c r="Q42" s="198">
        <f>P42+1</f>
        <v>2009</v>
      </c>
      <c r="R42" s="198">
        <f>Q42</f>
        <v>2009</v>
      </c>
      <c r="S42" s="199" t="str">
        <f>S32</f>
        <v>06-07</v>
      </c>
      <c r="T42" s="199" t="str">
        <f>T32</f>
        <v>07-08</v>
      </c>
      <c r="U42" s="199" t="str">
        <f>U32</f>
        <v>08-09</v>
      </c>
      <c r="V42" s="200"/>
      <c r="W42" s="200" t="str">
        <f>W32</f>
        <v>06-09</v>
      </c>
      <c r="X42" s="201" t="str">
        <f>X32</f>
        <v>06-09</v>
      </c>
    </row>
    <row r="43" spans="1:24" ht="12.75">
      <c r="A43" s="271" t="s">
        <v>75</v>
      </c>
      <c r="B43" s="654">
        <v>1.1421604096726776</v>
      </c>
      <c r="C43" s="655">
        <v>1.066226821091317</v>
      </c>
      <c r="D43" s="656">
        <v>1.108055619048397</v>
      </c>
      <c r="E43" s="656">
        <v>1.1227603720275643</v>
      </c>
      <c r="F43" s="219">
        <v>26.288093</v>
      </c>
      <c r="G43" s="663">
        <f aca="true" t="shared" si="18" ref="G43:I48">C43/B43-1</f>
        <v>-0.06648242045363995</v>
      </c>
      <c r="H43" s="663">
        <f t="shared" si="18"/>
        <v>0.03923067505867728</v>
      </c>
      <c r="I43" s="663">
        <f t="shared" si="18"/>
        <v>0.013270771544659388</v>
      </c>
      <c r="J43" s="656"/>
      <c r="K43" s="663">
        <f aca="true" t="shared" si="19" ref="K43:K48">E43/B43-1</f>
        <v>-0.01698538793747284</v>
      </c>
      <c r="L43" s="664">
        <f aca="true" t="shared" si="20" ref="L43:L48">((E43/B43)^(1/3))-1</f>
        <v>-0.00569415787164107</v>
      </c>
      <c r="M43" s="665"/>
      <c r="N43" s="654">
        <v>1.1597838066270487</v>
      </c>
      <c r="O43" s="655">
        <v>1.054983655878701</v>
      </c>
      <c r="P43" s="656">
        <v>1.1101427157642991</v>
      </c>
      <c r="Q43" s="656">
        <v>1.1091564972473322</v>
      </c>
      <c r="R43" s="219">
        <v>23.998166</v>
      </c>
      <c r="S43" s="656">
        <f aca="true" t="shared" si="21" ref="S43:U48">O43/N43-1</f>
        <v>-0.09036179859514826</v>
      </c>
      <c r="T43" s="656">
        <f t="shared" si="21"/>
        <v>0.052284279076964424</v>
      </c>
      <c r="U43" s="656">
        <f t="shared" si="21"/>
        <v>-0.0008883709301177323</v>
      </c>
      <c r="V43" s="656"/>
      <c r="W43" s="656">
        <f aca="true" t="shared" si="22" ref="W43:W48">Q43/N43-1</f>
        <v>-0.04365236787272775</v>
      </c>
      <c r="X43" s="666">
        <f aca="true" t="shared" si="23" ref="X43:X48">((Q43/N43)^(1/3))-1</f>
        <v>-0.014767803758355402</v>
      </c>
    </row>
    <row r="44" spans="1:24" ht="12.75">
      <c r="A44" s="271" t="s">
        <v>16</v>
      </c>
      <c r="B44" s="654">
        <v>1.096510158936955</v>
      </c>
      <c r="C44" s="655">
        <v>1.093016498167625</v>
      </c>
      <c r="D44" s="656">
        <v>1.1261839565899496</v>
      </c>
      <c r="E44" s="656">
        <v>0.9673768923425305</v>
      </c>
      <c r="F44" s="219">
        <v>35.200834</v>
      </c>
      <c r="G44" s="656">
        <f t="shared" si="18"/>
        <v>-0.0031861636126719883</v>
      </c>
      <c r="H44" s="656">
        <f t="shared" si="18"/>
        <v>0.030344883611480578</v>
      </c>
      <c r="I44" s="656">
        <f t="shared" si="18"/>
        <v>-0.1410134315252386</v>
      </c>
      <c r="J44" s="656"/>
      <c r="K44" s="656">
        <f t="shared" si="19"/>
        <v>-0.11776750588395513</v>
      </c>
      <c r="L44" s="666">
        <f t="shared" si="20"/>
        <v>-0.040906348004750015</v>
      </c>
      <c r="M44" s="665"/>
      <c r="N44" s="654">
        <v>1.1014259932766375</v>
      </c>
      <c r="O44" s="655">
        <v>1.0795144421051355</v>
      </c>
      <c r="P44" s="656">
        <v>1.1382777649778082</v>
      </c>
      <c r="Q44" s="656">
        <v>0.9811598282546309</v>
      </c>
      <c r="R44" s="219">
        <v>30.808472</v>
      </c>
      <c r="S44" s="656">
        <f t="shared" si="21"/>
        <v>-0.019893802493545</v>
      </c>
      <c r="T44" s="656">
        <f t="shared" si="21"/>
        <v>0.0544349575889691</v>
      </c>
      <c r="U44" s="656">
        <f t="shared" si="21"/>
        <v>-0.13803127984867603</v>
      </c>
      <c r="V44" s="656"/>
      <c r="W44" s="656">
        <f t="shared" si="22"/>
        <v>-0.10919132629531125</v>
      </c>
      <c r="X44" s="666">
        <f t="shared" si="23"/>
        <v>-0.0378085819879731</v>
      </c>
    </row>
    <row r="45" spans="1:24" ht="12.75">
      <c r="A45" s="271" t="s">
        <v>17</v>
      </c>
      <c r="B45" s="654">
        <v>1.0842449022758764</v>
      </c>
      <c r="C45" s="655">
        <v>1.0746068087168354</v>
      </c>
      <c r="D45" s="656">
        <v>1.020769073762882</v>
      </c>
      <c r="E45" s="656">
        <v>0.9891394108509052</v>
      </c>
      <c r="F45" s="219">
        <v>40.650801</v>
      </c>
      <c r="G45" s="656">
        <f t="shared" si="18"/>
        <v>-0.008889221926531743</v>
      </c>
      <c r="H45" s="656">
        <f t="shared" si="18"/>
        <v>-0.05009993843072691</v>
      </c>
      <c r="I45" s="656">
        <f t="shared" si="18"/>
        <v>-0.03098611010556951</v>
      </c>
      <c r="J45" s="656"/>
      <c r="K45" s="656">
        <f t="shared" si="19"/>
        <v>-0.08771587602149733</v>
      </c>
      <c r="L45" s="666">
        <f t="shared" si="20"/>
        <v>-0.030137786964945734</v>
      </c>
      <c r="M45" s="665"/>
      <c r="N45" s="654">
        <v>1.1062681032798345</v>
      </c>
      <c r="O45" s="655">
        <v>1.0680324103094179</v>
      </c>
      <c r="P45" s="656">
        <v>1.0501695077472901</v>
      </c>
      <c r="Q45" s="656">
        <v>1.0301749405170417</v>
      </c>
      <c r="R45" s="219">
        <v>34.960414</v>
      </c>
      <c r="S45" s="656">
        <f t="shared" si="21"/>
        <v>-0.03456277267423369</v>
      </c>
      <c r="T45" s="656">
        <f t="shared" si="21"/>
        <v>-0.016725056645942704</v>
      </c>
      <c r="U45" s="656">
        <f t="shared" si="21"/>
        <v>-0.01903937134219269</v>
      </c>
      <c r="V45" s="656"/>
      <c r="W45" s="656">
        <f t="shared" si="22"/>
        <v>-0.06878365428524402</v>
      </c>
      <c r="X45" s="666">
        <f t="shared" si="23"/>
        <v>-0.02347463110372494</v>
      </c>
    </row>
    <row r="46" spans="1:24" ht="12.75">
      <c r="A46" s="271" t="s">
        <v>18</v>
      </c>
      <c r="B46" s="654">
        <v>1.028543696628218</v>
      </c>
      <c r="C46" s="655">
        <v>1.1473720310946476</v>
      </c>
      <c r="D46" s="656">
        <v>1.0814930383271768</v>
      </c>
      <c r="E46" s="656">
        <v>0.9923805624794027</v>
      </c>
      <c r="F46" s="219">
        <v>37.285016</v>
      </c>
      <c r="G46" s="656">
        <f t="shared" si="18"/>
        <v>0.11553066229074549</v>
      </c>
      <c r="H46" s="656">
        <f t="shared" si="18"/>
        <v>-0.05741729010477892</v>
      </c>
      <c r="I46" s="656">
        <f t="shared" si="18"/>
        <v>-0.0823976416765575</v>
      </c>
      <c r="J46" s="656"/>
      <c r="K46" s="656">
        <f t="shared" si="19"/>
        <v>-0.03515955060282383</v>
      </c>
      <c r="L46" s="666">
        <f t="shared" si="20"/>
        <v>-0.011859952609214686</v>
      </c>
      <c r="M46" s="665"/>
      <c r="N46" s="654">
        <v>1.0848385633669024</v>
      </c>
      <c r="O46" s="655">
        <v>1.1313064927413983</v>
      </c>
      <c r="P46" s="656">
        <v>1.1133269695026506</v>
      </c>
      <c r="Q46" s="656">
        <v>1.0073546281286572</v>
      </c>
      <c r="R46" s="219">
        <v>29.147314</v>
      </c>
      <c r="S46" s="656">
        <f t="shared" si="21"/>
        <v>0.042833957921147414</v>
      </c>
      <c r="T46" s="656">
        <f t="shared" si="21"/>
        <v>-0.015892707550170027</v>
      </c>
      <c r="U46" s="656">
        <f t="shared" si="21"/>
        <v>-0.09518528184162633</v>
      </c>
      <c r="V46" s="656"/>
      <c r="W46" s="656">
        <f t="shared" si="22"/>
        <v>-0.07142439239785714</v>
      </c>
      <c r="X46" s="666">
        <f t="shared" si="23"/>
        <v>-0.02439858009385476</v>
      </c>
    </row>
    <row r="47" spans="1:24" ht="12.75">
      <c r="A47" s="272" t="s">
        <v>76</v>
      </c>
      <c r="B47" s="657">
        <v>0.8403690944980051</v>
      </c>
      <c r="C47" s="658">
        <v>1.0405896099221617</v>
      </c>
      <c r="D47" s="659">
        <v>0.9321524804666609</v>
      </c>
      <c r="E47" s="659">
        <v>1.0157085933105767</v>
      </c>
      <c r="F47" s="220">
        <v>13.785379</v>
      </c>
      <c r="G47" s="659">
        <f t="shared" si="18"/>
        <v>0.23825306848505456</v>
      </c>
      <c r="H47" s="659">
        <f t="shared" si="18"/>
        <v>-0.10420739206074925</v>
      </c>
      <c r="I47" s="659">
        <f t="shared" si="18"/>
        <v>0.0896378163388949</v>
      </c>
      <c r="J47" s="659"/>
      <c r="K47" s="659">
        <f t="shared" si="19"/>
        <v>0.20864581998617027</v>
      </c>
      <c r="L47" s="667">
        <f t="shared" si="20"/>
        <v>0.06520456296285171</v>
      </c>
      <c r="M47" s="665"/>
      <c r="N47" s="657">
        <v>1.007738330700897</v>
      </c>
      <c r="O47" s="658">
        <v>1.0058137597195207</v>
      </c>
      <c r="P47" s="659">
        <v>1.0152445744591296</v>
      </c>
      <c r="Q47" s="659">
        <v>1.172922431494493</v>
      </c>
      <c r="R47" s="220">
        <v>8.763473</v>
      </c>
      <c r="S47" s="659">
        <f t="shared" si="21"/>
        <v>-0.0019097923763975455</v>
      </c>
      <c r="T47" s="659">
        <f t="shared" si="21"/>
        <v>0.009376303165944844</v>
      </c>
      <c r="U47" s="659">
        <f t="shared" si="21"/>
        <v>0.15531021883999352</v>
      </c>
      <c r="V47" s="659"/>
      <c r="W47" s="659">
        <f t="shared" si="22"/>
        <v>0.16391566715409955</v>
      </c>
      <c r="X47" s="667">
        <f t="shared" si="23"/>
        <v>0.05189850542533492</v>
      </c>
    </row>
    <row r="48" spans="1:24" ht="13.5" thickBot="1">
      <c r="A48" s="273" t="s">
        <v>74</v>
      </c>
      <c r="B48" s="660">
        <v>1.0637395545504453</v>
      </c>
      <c r="C48" s="661">
        <v>1.091490253087434</v>
      </c>
      <c r="D48" s="662">
        <v>1.0660977531677727</v>
      </c>
      <c r="E48" s="662">
        <v>1.007680683306046</v>
      </c>
      <c r="F48" s="221">
        <v>153.210123</v>
      </c>
      <c r="G48" s="662">
        <f t="shared" si="18"/>
        <v>0.026087869364523675</v>
      </c>
      <c r="H48" s="662">
        <f t="shared" si="18"/>
        <v>-0.02326406474802234</v>
      </c>
      <c r="I48" s="662">
        <f t="shared" si="18"/>
        <v>-0.05479522838140094</v>
      </c>
      <c r="J48" s="662"/>
      <c r="K48" s="662">
        <f t="shared" si="19"/>
        <v>-0.052699808900206424</v>
      </c>
      <c r="L48" s="668">
        <f t="shared" si="20"/>
        <v>-0.017884553381713464</v>
      </c>
      <c r="M48" s="665"/>
      <c r="N48" s="660">
        <v>1.1062693623804143</v>
      </c>
      <c r="O48" s="661">
        <v>1.0787511593616246</v>
      </c>
      <c r="P48" s="662">
        <v>1.0957887666332846</v>
      </c>
      <c r="Q48" s="662">
        <v>1.034843824021306</v>
      </c>
      <c r="R48" s="221">
        <v>127.677839</v>
      </c>
      <c r="S48" s="662">
        <f t="shared" si="21"/>
        <v>-0.0248747763922319</v>
      </c>
      <c r="T48" s="662">
        <f t="shared" si="21"/>
        <v>0.015793825224477587</v>
      </c>
      <c r="U48" s="662">
        <f t="shared" si="21"/>
        <v>-0.05561741867388059</v>
      </c>
      <c r="V48" s="662"/>
      <c r="W48" s="662">
        <f t="shared" si="22"/>
        <v>-0.06456432835256176</v>
      </c>
      <c r="X48" s="668">
        <f t="shared" si="23"/>
        <v>-0.022001979598912813</v>
      </c>
    </row>
    <row r="49" ht="7.5" customHeight="1" thickTop="1"/>
    <row r="50" spans="1:4" ht="22.5" customHeight="1">
      <c r="A50" s="958" t="s">
        <v>167</v>
      </c>
      <c r="B50" s="958"/>
      <c r="C50" s="958"/>
      <c r="D50" s="958"/>
    </row>
    <row r="52" spans="1:2" ht="12.75">
      <c r="A52" s="216"/>
      <c r="B52" s="152" t="s">
        <v>378</v>
      </c>
    </row>
    <row r="53" ht="12.75">
      <c r="B53" s="152" t="s">
        <v>379</v>
      </c>
    </row>
  </sheetData>
  <sheetProtection/>
  <mergeCells count="37">
    <mergeCell ref="A10:A11"/>
    <mergeCell ref="A20:A21"/>
    <mergeCell ref="A31:A32"/>
    <mergeCell ref="A41:A42"/>
    <mergeCell ref="G10:I10"/>
    <mergeCell ref="G20:I20"/>
    <mergeCell ref="G31:I31"/>
    <mergeCell ref="G41:I41"/>
    <mergeCell ref="B3:X3"/>
    <mergeCell ref="B6:X6"/>
    <mergeCell ref="S31:U31"/>
    <mergeCell ref="S20:U20"/>
    <mergeCell ref="S10:U10"/>
    <mergeCell ref="B30:L30"/>
    <mergeCell ref="B8:X8"/>
    <mergeCell ref="B4:X4"/>
    <mergeCell ref="B5:X5"/>
    <mergeCell ref="B1:X1"/>
    <mergeCell ref="B10:E10"/>
    <mergeCell ref="N10:Q10"/>
    <mergeCell ref="N9:X9"/>
    <mergeCell ref="N20:Q20"/>
    <mergeCell ref="B20:E20"/>
    <mergeCell ref="N19:X19"/>
    <mergeCell ref="B9:L9"/>
    <mergeCell ref="B19:L19"/>
    <mergeCell ref="B2:X2"/>
    <mergeCell ref="A50:D50"/>
    <mergeCell ref="B41:E41"/>
    <mergeCell ref="N41:Q41"/>
    <mergeCell ref="B31:E31"/>
    <mergeCell ref="B29:X29"/>
    <mergeCell ref="B40:L40"/>
    <mergeCell ref="N40:X40"/>
    <mergeCell ref="N30:X30"/>
    <mergeCell ref="N31:Q31"/>
    <mergeCell ref="S41:U41"/>
  </mergeCells>
  <printOptions horizontalCentered="1"/>
  <pageMargins left="0.7" right="0.7" top="0.75" bottom="0.75" header="0.3" footer="0.3"/>
  <pageSetup fitToHeight="0" fitToWidth="1" horizontalDpi="300" verticalDpi="300" orientation="landscape" scale="65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Z50"/>
  <sheetViews>
    <sheetView zoomScale="90" zoomScaleNormal="90" zoomScaleSheetLayoutView="85" zoomScalePageLayoutView="0" workbookViewId="0" topLeftCell="A1">
      <selection activeCell="A1" sqref="A1:W1"/>
    </sheetView>
  </sheetViews>
  <sheetFormatPr defaultColWidth="9.140625" defaultRowHeight="12.75"/>
  <cols>
    <col min="1" max="1" width="6.7109375" style="34" bestFit="1" customWidth="1"/>
    <col min="2" max="2" width="8.8515625" style="34" customWidth="1"/>
    <col min="3" max="10" width="8.8515625" style="148" customWidth="1"/>
    <col min="11" max="11" width="9.57421875" style="148" customWidth="1"/>
    <col min="12" max="12" width="4.57421875" style="148" customWidth="1"/>
    <col min="13" max="13" width="7.28125" style="148" customWidth="1"/>
    <col min="14" max="15" width="8.140625" style="148" customWidth="1"/>
    <col min="16" max="17" width="8.28125" style="148" customWidth="1"/>
    <col min="18" max="18" width="8.140625" style="148" customWidth="1"/>
    <col min="19" max="21" width="8.421875" style="148" bestFit="1" customWidth="1"/>
    <col min="22" max="22" width="8.28125" style="148" customWidth="1"/>
    <col min="23" max="23" width="9.57421875" style="148" customWidth="1"/>
    <col min="24" max="24" width="3.00390625" style="148" customWidth="1"/>
    <col min="25" max="25" width="9.140625" style="148" customWidth="1"/>
    <col min="26" max="26" width="9.140625" style="95" customWidth="1"/>
    <col min="27" max="16384" width="9.140625" style="148" customWidth="1"/>
  </cols>
  <sheetData>
    <row r="1" spans="1:23" s="98" customFormat="1" ht="15.75">
      <c r="A1" s="941" t="s">
        <v>384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</row>
    <row r="2" spans="1:23" s="98" customFormat="1" ht="15.75">
      <c r="A2" s="942" t="s">
        <v>303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</row>
    <row r="3" spans="1:23" s="98" customFormat="1" ht="15.75">
      <c r="A3" s="942" t="s">
        <v>239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</row>
    <row r="4" spans="1:23" s="98" customFormat="1" ht="15.75">
      <c r="A4" s="942" t="s">
        <v>246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</row>
    <row r="5" spans="1:23" ht="12.75">
      <c r="A5" s="973" t="s">
        <v>114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</row>
    <row r="6" spans="1:23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ht="15">
      <c r="A7" s="43"/>
      <c r="B7" s="44"/>
      <c r="C7" s="44"/>
      <c r="D7" s="44"/>
      <c r="E7" s="44"/>
      <c r="F7" s="44"/>
      <c r="G7" s="965" t="s">
        <v>96</v>
      </c>
      <c r="H7" s="965"/>
      <c r="I7" s="965"/>
      <c r="J7" s="965"/>
      <c r="K7" s="965"/>
      <c r="L7" s="965"/>
      <c r="M7" s="965"/>
      <c r="N7" s="965"/>
      <c r="O7" s="965"/>
      <c r="P7" s="44"/>
      <c r="Q7" s="44"/>
      <c r="R7" s="44"/>
      <c r="S7" s="44"/>
      <c r="T7" s="44"/>
      <c r="U7" s="44"/>
      <c r="V7" s="44"/>
      <c r="W7" s="27"/>
    </row>
    <row r="8" spans="1:23" ht="15">
      <c r="A8" s="45"/>
      <c r="B8" s="974" t="s">
        <v>64</v>
      </c>
      <c r="C8" s="974"/>
      <c r="D8" s="974"/>
      <c r="E8" s="974"/>
      <c r="F8" s="974"/>
      <c r="G8" s="974"/>
      <c r="H8" s="974"/>
      <c r="I8" s="974"/>
      <c r="J8" s="46"/>
      <c r="K8" s="46"/>
      <c r="L8" s="47"/>
      <c r="M8" s="47"/>
      <c r="N8" s="974" t="s">
        <v>141</v>
      </c>
      <c r="O8" s="974"/>
      <c r="P8" s="974"/>
      <c r="Q8" s="974"/>
      <c r="R8" s="974"/>
      <c r="S8" s="974"/>
      <c r="T8" s="974"/>
      <c r="U8" s="974"/>
      <c r="V8" s="46"/>
      <c r="W8" s="37"/>
    </row>
    <row r="9" spans="1:23" ht="15" customHeight="1">
      <c r="A9" s="966" t="s">
        <v>7</v>
      </c>
      <c r="B9" s="968" t="s">
        <v>24</v>
      </c>
      <c r="C9" s="969"/>
      <c r="D9" s="969"/>
      <c r="E9" s="969"/>
      <c r="F9" s="969"/>
      <c r="G9" s="969"/>
      <c r="H9" s="969"/>
      <c r="I9" s="970"/>
      <c r="J9" s="971" t="s">
        <v>74</v>
      </c>
      <c r="K9" s="963" t="s">
        <v>255</v>
      </c>
      <c r="L9" s="47"/>
      <c r="M9" s="966" t="s">
        <v>7</v>
      </c>
      <c r="N9" s="968" t="s">
        <v>24</v>
      </c>
      <c r="O9" s="969"/>
      <c r="P9" s="969"/>
      <c r="Q9" s="969"/>
      <c r="R9" s="969"/>
      <c r="S9" s="969"/>
      <c r="T9" s="969"/>
      <c r="U9" s="970"/>
      <c r="V9" s="971" t="s">
        <v>74</v>
      </c>
      <c r="W9" s="963" t="s">
        <v>254</v>
      </c>
    </row>
    <row r="10" spans="1:23" ht="12.75" customHeight="1">
      <c r="A10" s="967"/>
      <c r="B10" s="48" t="s">
        <v>88</v>
      </c>
      <c r="C10" s="49" t="s">
        <v>89</v>
      </c>
      <c r="D10" s="49" t="s">
        <v>90</v>
      </c>
      <c r="E10" s="49" t="s">
        <v>91</v>
      </c>
      <c r="F10" s="49" t="s">
        <v>92</v>
      </c>
      <c r="G10" s="49" t="s">
        <v>30</v>
      </c>
      <c r="H10" s="49" t="s">
        <v>31</v>
      </c>
      <c r="I10" s="222" t="s">
        <v>32</v>
      </c>
      <c r="J10" s="972"/>
      <c r="K10" s="964"/>
      <c r="L10" s="50"/>
      <c r="M10" s="967"/>
      <c r="N10" s="48" t="s">
        <v>88</v>
      </c>
      <c r="O10" s="49" t="s">
        <v>89</v>
      </c>
      <c r="P10" s="49" t="s">
        <v>90</v>
      </c>
      <c r="Q10" s="49" t="s">
        <v>91</v>
      </c>
      <c r="R10" s="49" t="s">
        <v>92</v>
      </c>
      <c r="S10" s="49" t="s">
        <v>30</v>
      </c>
      <c r="T10" s="49" t="s">
        <v>31</v>
      </c>
      <c r="U10" s="222" t="s">
        <v>32</v>
      </c>
      <c r="V10" s="972"/>
      <c r="W10" s="964"/>
    </row>
    <row r="11" spans="1:23" ht="12.75">
      <c r="A11" s="40" t="s">
        <v>12</v>
      </c>
      <c r="B11" s="687">
        <v>0.6970488348314683</v>
      </c>
      <c r="C11" s="688">
        <v>1.6168442705923836</v>
      </c>
      <c r="D11" s="688">
        <v>0.8569753231779699</v>
      </c>
      <c r="E11" s="688">
        <v>0.8343128694975409</v>
      </c>
      <c r="F11" s="688">
        <v>0.807094582261742</v>
      </c>
      <c r="G11" s="688">
        <v>0.9893945316235249</v>
      </c>
      <c r="H11" s="688">
        <v>0.8249014733222274</v>
      </c>
      <c r="I11" s="688">
        <v>0.9479216280815349</v>
      </c>
      <c r="J11" s="689">
        <v>0.9207300279131904</v>
      </c>
      <c r="K11" s="150">
        <v>67.278296</v>
      </c>
      <c r="L11" s="149"/>
      <c r="M11" s="42" t="s">
        <v>12</v>
      </c>
      <c r="N11" s="696">
        <v>1.1438340068089323</v>
      </c>
      <c r="O11" s="696">
        <v>0.8448467166440424</v>
      </c>
      <c r="P11" s="696">
        <v>0.8587729761319874</v>
      </c>
      <c r="Q11" s="696">
        <v>1.1515661162089235</v>
      </c>
      <c r="R11" s="696">
        <v>0.8969052285090302</v>
      </c>
      <c r="S11" s="696">
        <v>0.881577671400737</v>
      </c>
      <c r="T11" s="696">
        <v>0.7618880729279253</v>
      </c>
      <c r="U11" s="696">
        <v>0.9779494956789685</v>
      </c>
      <c r="V11" s="689">
        <v>0.9226988968578974</v>
      </c>
      <c r="W11" s="151">
        <v>357</v>
      </c>
    </row>
    <row r="12" spans="1:23" ht="12.75">
      <c r="A12" s="40" t="s">
        <v>13</v>
      </c>
      <c r="B12" s="690">
        <v>0.7264238031609241</v>
      </c>
      <c r="C12" s="688">
        <v>0.7099720881601653</v>
      </c>
      <c r="D12" s="688">
        <v>0.7441792922578151</v>
      </c>
      <c r="E12" s="688">
        <v>0.7586692536016041</v>
      </c>
      <c r="F12" s="688">
        <v>0.9247755586015202</v>
      </c>
      <c r="G12" s="688">
        <v>0.992045439381386</v>
      </c>
      <c r="H12" s="688">
        <v>0.9118617854813792</v>
      </c>
      <c r="I12" s="688">
        <v>0.8818968682900025</v>
      </c>
      <c r="J12" s="689">
        <v>0.8716822345285803</v>
      </c>
      <c r="K12" s="150">
        <v>220.250331</v>
      </c>
      <c r="L12" s="149"/>
      <c r="M12" s="42" t="s">
        <v>13</v>
      </c>
      <c r="N12" s="696">
        <v>1.0930375330871567</v>
      </c>
      <c r="O12" s="696">
        <v>0.7501708648103688</v>
      </c>
      <c r="P12" s="696">
        <v>0.8434148616228261</v>
      </c>
      <c r="Q12" s="696">
        <v>0.9309230732434529</v>
      </c>
      <c r="R12" s="696">
        <v>1.0686325868366306</v>
      </c>
      <c r="S12" s="696">
        <v>1.0468895550363455</v>
      </c>
      <c r="T12" s="696">
        <v>0.8819741500639933</v>
      </c>
      <c r="U12" s="696">
        <v>0.9106721359489701</v>
      </c>
      <c r="V12" s="689">
        <v>0.9508963157517845</v>
      </c>
      <c r="W12" s="151">
        <v>1075</v>
      </c>
    </row>
    <row r="13" spans="1:23" ht="12.75">
      <c r="A13" s="40" t="s">
        <v>14</v>
      </c>
      <c r="B13" s="690">
        <v>1.29452600229569</v>
      </c>
      <c r="C13" s="688">
        <v>0.633387312930395</v>
      </c>
      <c r="D13" s="688">
        <v>0.7593177362776278</v>
      </c>
      <c r="E13" s="688">
        <v>1.0672986034840357</v>
      </c>
      <c r="F13" s="688">
        <v>0.8848911410141319</v>
      </c>
      <c r="G13" s="688">
        <v>0.8716819766127986</v>
      </c>
      <c r="H13" s="688">
        <v>0.8242746128675363</v>
      </c>
      <c r="I13" s="688">
        <v>0.9774923996110815</v>
      </c>
      <c r="J13" s="689">
        <v>0.9002834728004596</v>
      </c>
      <c r="K13" s="150">
        <v>573.97062</v>
      </c>
      <c r="L13" s="149"/>
      <c r="M13" s="42" t="s">
        <v>14</v>
      </c>
      <c r="N13" s="696">
        <v>1.5301089929423743</v>
      </c>
      <c r="O13" s="696">
        <v>0.894638257882588</v>
      </c>
      <c r="P13" s="696">
        <v>1.1269916002120106</v>
      </c>
      <c r="Q13" s="696">
        <v>1.2251349578969384</v>
      </c>
      <c r="R13" s="696">
        <v>0.9608284267792919</v>
      </c>
      <c r="S13" s="696">
        <v>0.9202731904587732</v>
      </c>
      <c r="T13" s="696">
        <v>0.8784420905107747</v>
      </c>
      <c r="U13" s="696">
        <v>1.00110143870856</v>
      </c>
      <c r="V13" s="689">
        <v>0.9692958818192997</v>
      </c>
      <c r="W13" s="151">
        <v>2207</v>
      </c>
    </row>
    <row r="14" spans="1:23" ht="12.75">
      <c r="A14" s="40" t="s">
        <v>15</v>
      </c>
      <c r="B14" s="690">
        <v>0.9579644827118509</v>
      </c>
      <c r="C14" s="688">
        <v>0.8483989617271644</v>
      </c>
      <c r="D14" s="688">
        <v>1.0620210327431496</v>
      </c>
      <c r="E14" s="688">
        <v>1.00124970767199</v>
      </c>
      <c r="F14" s="688">
        <v>0.9686781616224774</v>
      </c>
      <c r="G14" s="688">
        <v>0.8207207827762892</v>
      </c>
      <c r="H14" s="688">
        <v>0.710269418298835</v>
      </c>
      <c r="I14" s="688">
        <v>0.8589954794051252</v>
      </c>
      <c r="J14" s="689">
        <v>0.8840273580862588</v>
      </c>
      <c r="K14" s="150">
        <v>929.89505</v>
      </c>
      <c r="L14" s="149"/>
      <c r="M14" s="42" t="s">
        <v>15</v>
      </c>
      <c r="N14" s="696">
        <v>1.314876575206728</v>
      </c>
      <c r="O14" s="696">
        <v>1.1053058458227076</v>
      </c>
      <c r="P14" s="696">
        <v>1.1626170877788127</v>
      </c>
      <c r="Q14" s="696">
        <v>1.090825981261906</v>
      </c>
      <c r="R14" s="696">
        <v>1.0560188905486654</v>
      </c>
      <c r="S14" s="696">
        <v>0.8560187936154844</v>
      </c>
      <c r="T14" s="696">
        <v>0.8183572112193271</v>
      </c>
      <c r="U14" s="696">
        <v>0.934835024802528</v>
      </c>
      <c r="V14" s="689">
        <v>0.9390371594833029</v>
      </c>
      <c r="W14" s="151">
        <v>3118</v>
      </c>
    </row>
    <row r="15" spans="1:23" ht="12.75">
      <c r="A15" s="40" t="s">
        <v>77</v>
      </c>
      <c r="B15" s="690">
        <v>0.8019730251907486</v>
      </c>
      <c r="C15" s="688">
        <v>1.0367821741377186</v>
      </c>
      <c r="D15" s="688">
        <v>0.9829843448973826</v>
      </c>
      <c r="E15" s="688">
        <v>0.8494394728213933</v>
      </c>
      <c r="F15" s="688">
        <v>0.9171226297321076</v>
      </c>
      <c r="G15" s="688">
        <v>0.7064517879041953</v>
      </c>
      <c r="H15" s="688">
        <v>0.9067913302616294</v>
      </c>
      <c r="I15" s="688">
        <v>0.8691004033996524</v>
      </c>
      <c r="J15" s="689">
        <v>0.8686508875812985</v>
      </c>
      <c r="K15" s="150">
        <v>1081.722601</v>
      </c>
      <c r="L15" s="149"/>
      <c r="M15" s="42" t="s">
        <v>77</v>
      </c>
      <c r="N15" s="696">
        <v>0.9890648577219909</v>
      </c>
      <c r="O15" s="696">
        <v>1.0034763854939026</v>
      </c>
      <c r="P15" s="696">
        <v>1.170675156838834</v>
      </c>
      <c r="Q15" s="696">
        <v>0.9676306856447663</v>
      </c>
      <c r="R15" s="696">
        <v>0.9247390614362649</v>
      </c>
      <c r="S15" s="696">
        <v>0.8404687083869493</v>
      </c>
      <c r="T15" s="696">
        <v>0.8962329391765461</v>
      </c>
      <c r="U15" s="696">
        <v>0.9757834809514416</v>
      </c>
      <c r="V15" s="689">
        <v>0.9239168736425531</v>
      </c>
      <c r="W15" s="151">
        <v>3461</v>
      </c>
    </row>
    <row r="16" spans="1:23" ht="12.75">
      <c r="A16" s="40" t="s">
        <v>78</v>
      </c>
      <c r="B16" s="690">
        <v>2.043923974095111</v>
      </c>
      <c r="C16" s="688">
        <v>0.6664882833425926</v>
      </c>
      <c r="D16" s="688">
        <v>0.6779314850263397</v>
      </c>
      <c r="E16" s="688">
        <v>0.776044808920222</v>
      </c>
      <c r="F16" s="688">
        <v>0.8306150910199049</v>
      </c>
      <c r="G16" s="688">
        <v>0.7494332574462791</v>
      </c>
      <c r="H16" s="688">
        <v>0.8345301981541318</v>
      </c>
      <c r="I16" s="688">
        <v>0.9330123502752701</v>
      </c>
      <c r="J16" s="689">
        <v>0.8420277282518891</v>
      </c>
      <c r="K16" s="150">
        <v>1111.111717</v>
      </c>
      <c r="L16" s="149"/>
      <c r="M16" s="42" t="s">
        <v>78</v>
      </c>
      <c r="N16" s="696">
        <v>1.5736562942317636</v>
      </c>
      <c r="O16" s="696">
        <v>0.8047550362249485</v>
      </c>
      <c r="P16" s="696">
        <v>0.9268069902100224</v>
      </c>
      <c r="Q16" s="696">
        <v>0.9916691144314489</v>
      </c>
      <c r="R16" s="696">
        <v>0.9530413521356352</v>
      </c>
      <c r="S16" s="696">
        <v>0.8110998719949878</v>
      </c>
      <c r="T16" s="696">
        <v>0.9078485368262038</v>
      </c>
      <c r="U16" s="696">
        <v>0.8929872752502517</v>
      </c>
      <c r="V16" s="689">
        <v>0.9122188562252276</v>
      </c>
      <c r="W16" s="151">
        <v>3558</v>
      </c>
    </row>
    <row r="17" spans="1:23" ht="12.75">
      <c r="A17" s="40" t="s">
        <v>79</v>
      </c>
      <c r="B17" s="690">
        <v>0.8610710044191126</v>
      </c>
      <c r="C17" s="688">
        <v>1.0085639495570846</v>
      </c>
      <c r="D17" s="688">
        <v>0.8025506854935237</v>
      </c>
      <c r="E17" s="688">
        <v>1.128575644386225</v>
      </c>
      <c r="F17" s="688">
        <v>0.8522368457583698</v>
      </c>
      <c r="G17" s="688">
        <v>0.859282146628163</v>
      </c>
      <c r="H17" s="688">
        <v>0.8774490944564769</v>
      </c>
      <c r="I17" s="688">
        <v>0.8239032063883012</v>
      </c>
      <c r="J17" s="689">
        <v>0.8930561027411247</v>
      </c>
      <c r="K17" s="150">
        <v>1149.857347</v>
      </c>
      <c r="L17" s="149"/>
      <c r="M17" s="42" t="s">
        <v>79</v>
      </c>
      <c r="N17" s="696">
        <v>1.0612127508556999</v>
      </c>
      <c r="O17" s="696">
        <v>1.1157746890421762</v>
      </c>
      <c r="P17" s="696">
        <v>1.0437703148629802</v>
      </c>
      <c r="Q17" s="696">
        <v>0.9323116978370971</v>
      </c>
      <c r="R17" s="696">
        <v>0.8448546007493501</v>
      </c>
      <c r="S17" s="696">
        <v>0.85814086553936</v>
      </c>
      <c r="T17" s="696">
        <v>0.9077381604045254</v>
      </c>
      <c r="U17" s="696">
        <v>0.8722019584625965</v>
      </c>
      <c r="V17" s="689">
        <v>0.8889379253274425</v>
      </c>
      <c r="W17" s="151">
        <v>3498</v>
      </c>
    </row>
    <row r="18" spans="1:23" ht="12.75">
      <c r="A18" s="40" t="s">
        <v>80</v>
      </c>
      <c r="B18" s="690">
        <v>0.7923560743116366</v>
      </c>
      <c r="C18" s="688">
        <v>0.9565663982794441</v>
      </c>
      <c r="D18" s="688">
        <v>0.8431740916215514</v>
      </c>
      <c r="E18" s="688">
        <v>0.922401752935694</v>
      </c>
      <c r="F18" s="688">
        <v>1.0262371461104256</v>
      </c>
      <c r="G18" s="688">
        <v>0.9806541497656438</v>
      </c>
      <c r="H18" s="688">
        <v>0.9948486500548658</v>
      </c>
      <c r="I18" s="688">
        <v>0.7781662083840307</v>
      </c>
      <c r="J18" s="689">
        <v>0.9377472494095486</v>
      </c>
      <c r="K18" s="150">
        <v>1141.365535</v>
      </c>
      <c r="L18" s="149"/>
      <c r="M18" s="42" t="s">
        <v>80</v>
      </c>
      <c r="N18" s="696">
        <v>0.9158839845655787</v>
      </c>
      <c r="O18" s="696">
        <v>1.1111783080506885</v>
      </c>
      <c r="P18" s="696">
        <v>0.9200429274222662</v>
      </c>
      <c r="Q18" s="696">
        <v>1.0150265824183866</v>
      </c>
      <c r="R18" s="696">
        <v>0.9258312924639225</v>
      </c>
      <c r="S18" s="696">
        <v>0.9133025561647244</v>
      </c>
      <c r="T18" s="696">
        <v>0.8676450936499239</v>
      </c>
      <c r="U18" s="696">
        <v>0.8945862121415044</v>
      </c>
      <c r="V18" s="689">
        <v>0.9202625918731984</v>
      </c>
      <c r="W18" s="151">
        <v>3521</v>
      </c>
    </row>
    <row r="19" spans="1:23" ht="12.75">
      <c r="A19" s="40" t="s">
        <v>81</v>
      </c>
      <c r="B19" s="690">
        <v>1.6600052024128618</v>
      </c>
      <c r="C19" s="688">
        <v>0.6868849783091908</v>
      </c>
      <c r="D19" s="688">
        <v>0.5457694867012118</v>
      </c>
      <c r="E19" s="688">
        <v>0.7350074097692832</v>
      </c>
      <c r="F19" s="688">
        <v>0.8754437036543455</v>
      </c>
      <c r="G19" s="688">
        <v>0.964322565976119</v>
      </c>
      <c r="H19" s="688">
        <v>0.8801042094089039</v>
      </c>
      <c r="I19" s="688">
        <v>0.8393363123922437</v>
      </c>
      <c r="J19" s="689">
        <v>0.8658702396549076</v>
      </c>
      <c r="K19" s="150">
        <v>794.332839</v>
      </c>
      <c r="L19" s="149"/>
      <c r="M19" s="42" t="s">
        <v>81</v>
      </c>
      <c r="N19" s="696">
        <v>1.016072772131356</v>
      </c>
      <c r="O19" s="696">
        <v>1.0041145430195124</v>
      </c>
      <c r="P19" s="696">
        <v>0.756260817595615</v>
      </c>
      <c r="Q19" s="696">
        <v>0.9281400515851611</v>
      </c>
      <c r="R19" s="696">
        <v>0.8469539645060461</v>
      </c>
      <c r="S19" s="696">
        <v>0.9291834476393261</v>
      </c>
      <c r="T19" s="696">
        <v>0.9523431264500946</v>
      </c>
      <c r="U19" s="696">
        <v>0.9891869578436988</v>
      </c>
      <c r="V19" s="689">
        <v>0.9232454664026385</v>
      </c>
      <c r="W19" s="151">
        <v>2787</v>
      </c>
    </row>
    <row r="20" spans="1:23" ht="12.75">
      <c r="A20" s="40" t="s">
        <v>82</v>
      </c>
      <c r="B20" s="690">
        <v>0.3825815614297858</v>
      </c>
      <c r="C20" s="688">
        <v>0.5328098262503584</v>
      </c>
      <c r="D20" s="688">
        <v>0.8904076065738696</v>
      </c>
      <c r="E20" s="688">
        <v>0.6173972761395075</v>
      </c>
      <c r="F20" s="688">
        <v>0.888815876309768</v>
      </c>
      <c r="G20" s="688">
        <v>0.7970789508756376</v>
      </c>
      <c r="H20" s="688">
        <v>0.867266072316265</v>
      </c>
      <c r="I20" s="688">
        <v>0.7930809205927349</v>
      </c>
      <c r="J20" s="689">
        <v>0.794252818239658</v>
      </c>
      <c r="K20" s="150">
        <v>476.468954</v>
      </c>
      <c r="L20" s="149"/>
      <c r="M20" s="42" t="s">
        <v>82</v>
      </c>
      <c r="N20" s="696">
        <v>0.872109977428703</v>
      </c>
      <c r="O20" s="696">
        <v>0.9863263604004958</v>
      </c>
      <c r="P20" s="696">
        <v>0.9099357016684823</v>
      </c>
      <c r="Q20" s="696">
        <v>0.9560754066290549</v>
      </c>
      <c r="R20" s="696">
        <v>0.9238038438391122</v>
      </c>
      <c r="S20" s="696">
        <v>0.9303472898939692</v>
      </c>
      <c r="T20" s="696">
        <v>0.9955269951760513</v>
      </c>
      <c r="U20" s="696">
        <v>1.0107108930852837</v>
      </c>
      <c r="V20" s="689">
        <v>0.9559813483638109</v>
      </c>
      <c r="W20" s="151">
        <v>1803</v>
      </c>
    </row>
    <row r="21" spans="1:23" ht="12.75">
      <c r="A21" s="40" t="s">
        <v>83</v>
      </c>
      <c r="B21" s="690">
        <v>0.642246400639174</v>
      </c>
      <c r="C21" s="688">
        <v>0.5622459511835258</v>
      </c>
      <c r="D21" s="688">
        <v>0.3611394767706316</v>
      </c>
      <c r="E21" s="688">
        <v>0.63188432873818</v>
      </c>
      <c r="F21" s="688">
        <v>0.7381433873828566</v>
      </c>
      <c r="G21" s="688">
        <v>0.9603222065528392</v>
      </c>
      <c r="H21" s="688">
        <v>0.9143999225191274</v>
      </c>
      <c r="I21" s="688">
        <v>1.0331136619409949</v>
      </c>
      <c r="J21" s="689">
        <v>0.7275683904417682</v>
      </c>
      <c r="K21" s="150">
        <v>305.916729</v>
      </c>
      <c r="L21" s="149"/>
      <c r="M21" s="42" t="s">
        <v>83</v>
      </c>
      <c r="N21" s="696">
        <v>1.0694029122514817</v>
      </c>
      <c r="O21" s="696">
        <v>1.2419180667273477</v>
      </c>
      <c r="P21" s="696">
        <v>0.9214505900473429</v>
      </c>
      <c r="Q21" s="696">
        <v>0.8374158138355018</v>
      </c>
      <c r="R21" s="696">
        <v>0.8772790816738709</v>
      </c>
      <c r="S21" s="696">
        <v>0.9414506711059485</v>
      </c>
      <c r="T21" s="696">
        <v>1.0598795243097636</v>
      </c>
      <c r="U21" s="696">
        <v>0.9986219017755494</v>
      </c>
      <c r="V21" s="689">
        <v>0.945966889472183</v>
      </c>
      <c r="W21" s="151">
        <v>931</v>
      </c>
    </row>
    <row r="22" spans="1:23" ht="12.75">
      <c r="A22" s="40" t="s">
        <v>84</v>
      </c>
      <c r="B22" s="690">
        <v>0.30785839563820533</v>
      </c>
      <c r="C22" s="688">
        <v>0.15035692805278555</v>
      </c>
      <c r="D22" s="688">
        <v>0.9090309583320542</v>
      </c>
      <c r="E22" s="688">
        <v>0.9081858045164811</v>
      </c>
      <c r="F22" s="688">
        <v>0.6932341088275948</v>
      </c>
      <c r="G22" s="688">
        <v>0.6351829117783859</v>
      </c>
      <c r="H22" s="688">
        <v>0.7723806930801181</v>
      </c>
      <c r="I22" s="688">
        <v>0.31714770635726847</v>
      </c>
      <c r="J22" s="689">
        <v>0.6595537110164978</v>
      </c>
      <c r="K22" s="150">
        <v>223.246062</v>
      </c>
      <c r="L22" s="149"/>
      <c r="M22" s="42" t="s">
        <v>84</v>
      </c>
      <c r="N22" s="696">
        <v>0.6441208274054087</v>
      </c>
      <c r="O22" s="696">
        <v>0.4511000751983829</v>
      </c>
      <c r="P22" s="696">
        <v>0.7848926376756622</v>
      </c>
      <c r="Q22" s="696">
        <v>0.7606037146779097</v>
      </c>
      <c r="R22" s="696">
        <v>0.9177334110025616</v>
      </c>
      <c r="S22" s="696">
        <v>0.8274724027984116</v>
      </c>
      <c r="T22" s="696">
        <v>0.8237194014643615</v>
      </c>
      <c r="U22" s="696">
        <v>0.9628160443665635</v>
      </c>
      <c r="V22" s="689">
        <v>0.824860384196837</v>
      </c>
      <c r="W22" s="151">
        <v>378</v>
      </c>
    </row>
    <row r="23" spans="1:23" ht="12.75">
      <c r="A23" s="40" t="s">
        <v>85</v>
      </c>
      <c r="B23" s="690">
        <v>0.00809188938317738</v>
      </c>
      <c r="C23" s="688">
        <v>0.08542871830340336</v>
      </c>
      <c r="D23" s="688">
        <v>0.5717995376402274</v>
      </c>
      <c r="E23" s="688">
        <v>0.3978884526557916</v>
      </c>
      <c r="F23" s="688">
        <v>0.5604228932331683</v>
      </c>
      <c r="G23" s="688">
        <v>0.5869973096716394</v>
      </c>
      <c r="H23" s="688">
        <v>0.17107081956005937</v>
      </c>
      <c r="I23" s="688"/>
      <c r="J23" s="689">
        <v>0.4172193119601112</v>
      </c>
      <c r="K23" s="150">
        <v>108.311342</v>
      </c>
      <c r="L23" s="149"/>
      <c r="M23" s="42" t="s">
        <v>85</v>
      </c>
      <c r="N23" s="696">
        <v>0.18049824736201817</v>
      </c>
      <c r="O23" s="696">
        <v>0.1594025592080881</v>
      </c>
      <c r="P23" s="696">
        <v>0.5717809392865411</v>
      </c>
      <c r="Q23" s="696">
        <v>0.3835868407619019</v>
      </c>
      <c r="R23" s="696">
        <v>0.7640300924487646</v>
      </c>
      <c r="S23" s="696">
        <v>0.9330229476993988</v>
      </c>
      <c r="T23" s="696">
        <v>0.3369260885239605</v>
      </c>
      <c r="U23" s="696"/>
      <c r="V23" s="689">
        <v>0.5958121178705942</v>
      </c>
      <c r="W23" s="151">
        <v>132</v>
      </c>
    </row>
    <row r="24" spans="1:23" ht="12.75">
      <c r="A24" s="42" t="s">
        <v>86</v>
      </c>
      <c r="B24" s="690">
        <v>0.06604254565764957</v>
      </c>
      <c r="C24" s="688">
        <v>0.3098162900828631</v>
      </c>
      <c r="D24" s="688">
        <v>0.5074047759301029</v>
      </c>
      <c r="E24" s="688">
        <v>0.30345774304852</v>
      </c>
      <c r="F24" s="688">
        <v>0.18873796826572128</v>
      </c>
      <c r="G24" s="688">
        <v>0</v>
      </c>
      <c r="H24" s="688"/>
      <c r="I24" s="688"/>
      <c r="J24" s="689">
        <v>0.3066071523808043</v>
      </c>
      <c r="K24" s="150">
        <v>25.377837</v>
      </c>
      <c r="L24" s="149"/>
      <c r="M24" s="42" t="s">
        <v>86</v>
      </c>
      <c r="N24" s="696">
        <v>1.0690956519879835</v>
      </c>
      <c r="O24" s="696">
        <v>0.6957610756466228</v>
      </c>
      <c r="P24" s="696">
        <v>0.7985508963068352</v>
      </c>
      <c r="Q24" s="696">
        <v>0.3509260763692346</v>
      </c>
      <c r="R24" s="696">
        <v>0.41116223228199145</v>
      </c>
      <c r="S24" s="696">
        <v>0</v>
      </c>
      <c r="T24" s="696"/>
      <c r="U24" s="696"/>
      <c r="V24" s="689">
        <v>0.44518307309568317</v>
      </c>
      <c r="W24" s="151">
        <v>29</v>
      </c>
    </row>
    <row r="25" spans="1:23" ht="13.5" thickBot="1">
      <c r="A25" s="42" t="s">
        <v>87</v>
      </c>
      <c r="B25" s="691"/>
      <c r="C25" s="692"/>
      <c r="D25" s="692"/>
      <c r="E25" s="692">
        <v>0</v>
      </c>
      <c r="F25" s="692">
        <v>0</v>
      </c>
      <c r="G25" s="692"/>
      <c r="H25" s="692"/>
      <c r="I25" s="692"/>
      <c r="J25" s="693">
        <v>0</v>
      </c>
      <c r="K25" s="150">
        <v>0</v>
      </c>
      <c r="L25" s="149"/>
      <c r="M25" s="42" t="s">
        <v>87</v>
      </c>
      <c r="N25" s="696"/>
      <c r="O25" s="696"/>
      <c r="P25" s="696"/>
      <c r="Q25" s="696">
        <v>0</v>
      </c>
      <c r="R25" s="696">
        <v>0</v>
      </c>
      <c r="S25" s="696"/>
      <c r="T25" s="696"/>
      <c r="U25" s="696"/>
      <c r="V25" s="693">
        <v>0</v>
      </c>
      <c r="W25" s="151">
        <v>0</v>
      </c>
    </row>
    <row r="26" spans="1:26" s="228" customFormat="1" ht="13.5" thickTop="1">
      <c r="A26" s="51" t="s">
        <v>74</v>
      </c>
      <c r="B26" s="694">
        <v>0.9519305219549921</v>
      </c>
      <c r="C26" s="694">
        <v>0.6939579722992011</v>
      </c>
      <c r="D26" s="694">
        <v>0.7685204600313305</v>
      </c>
      <c r="E26" s="694">
        <v>0.8282974213304615</v>
      </c>
      <c r="F26" s="694">
        <v>0.8769507020244711</v>
      </c>
      <c r="G26" s="694">
        <v>0.8346699663680995</v>
      </c>
      <c r="H26" s="694">
        <v>0.8642690600868124</v>
      </c>
      <c r="I26" s="694">
        <v>0.8566373222508008</v>
      </c>
      <c r="J26" s="695">
        <v>0.8452515928809458</v>
      </c>
      <c r="K26" s="50"/>
      <c r="L26" s="50"/>
      <c r="M26" s="227" t="s">
        <v>74</v>
      </c>
      <c r="N26" s="699">
        <v>1.1150415285617818</v>
      </c>
      <c r="O26" s="699">
        <v>0.9727380913411122</v>
      </c>
      <c r="P26" s="699">
        <v>0.9611737213408954</v>
      </c>
      <c r="Q26" s="699">
        <v>0.9581065128389383</v>
      </c>
      <c r="R26" s="699">
        <v>0.9189976206341116</v>
      </c>
      <c r="S26" s="699">
        <v>0.8805572447778477</v>
      </c>
      <c r="T26" s="699">
        <v>0.896568542319259</v>
      </c>
      <c r="U26" s="699">
        <v>0.9372768852125297</v>
      </c>
      <c r="V26" s="695">
        <v>0.9209486000071324</v>
      </c>
      <c r="W26" s="35"/>
      <c r="Z26" s="104"/>
    </row>
    <row r="27" spans="1:26" s="228" customFormat="1" ht="12.75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50"/>
      <c r="L27" s="50"/>
      <c r="M27" s="330"/>
      <c r="N27" s="331"/>
      <c r="O27" s="331"/>
      <c r="P27" s="331"/>
      <c r="Q27" s="331"/>
      <c r="R27" s="331"/>
      <c r="S27" s="331"/>
      <c r="T27" s="331"/>
      <c r="U27" s="331"/>
      <c r="V27" s="329"/>
      <c r="W27" s="35"/>
      <c r="Z27" s="104"/>
    </row>
    <row r="28" spans="1:23" s="36" customFormat="1" ht="15">
      <c r="A28" s="40"/>
      <c r="B28" s="40"/>
      <c r="C28" s="53"/>
      <c r="D28" s="53"/>
      <c r="E28" s="53"/>
      <c r="F28" s="53"/>
      <c r="G28" s="965" t="s">
        <v>61</v>
      </c>
      <c r="H28" s="965"/>
      <c r="I28" s="965"/>
      <c r="J28" s="965"/>
      <c r="K28" s="965"/>
      <c r="L28" s="965"/>
      <c r="M28" s="965"/>
      <c r="N28" s="965"/>
      <c r="O28" s="965"/>
      <c r="P28" s="53"/>
      <c r="Q28" s="53"/>
      <c r="R28" s="53"/>
      <c r="S28" s="54"/>
      <c r="T28" s="55"/>
      <c r="U28" s="55"/>
      <c r="V28" s="55"/>
      <c r="W28" s="31"/>
    </row>
    <row r="29" spans="1:26" ht="15">
      <c r="A29" s="45"/>
      <c r="B29" s="974" t="s">
        <v>64</v>
      </c>
      <c r="C29" s="974"/>
      <c r="D29" s="974"/>
      <c r="E29" s="974"/>
      <c r="F29" s="974"/>
      <c r="G29" s="974"/>
      <c r="H29" s="974"/>
      <c r="I29" s="974"/>
      <c r="J29" s="46"/>
      <c r="K29" s="46"/>
      <c r="L29" s="47"/>
      <c r="M29" s="47"/>
      <c r="N29" s="974" t="s">
        <v>141</v>
      </c>
      <c r="O29" s="974"/>
      <c r="P29" s="974"/>
      <c r="Q29" s="974"/>
      <c r="R29" s="974"/>
      <c r="S29" s="974"/>
      <c r="T29" s="974"/>
      <c r="U29" s="974"/>
      <c r="V29" s="46"/>
      <c r="W29" s="37"/>
      <c r="Z29" s="148"/>
    </row>
    <row r="30" spans="1:26" ht="15" customHeight="1">
      <c r="A30" s="966" t="s">
        <v>7</v>
      </c>
      <c r="B30" s="968" t="s">
        <v>24</v>
      </c>
      <c r="C30" s="969"/>
      <c r="D30" s="969"/>
      <c r="E30" s="969"/>
      <c r="F30" s="969"/>
      <c r="G30" s="969"/>
      <c r="H30" s="969"/>
      <c r="I30" s="970"/>
      <c r="J30" s="971" t="s">
        <v>74</v>
      </c>
      <c r="K30" s="963" t="s">
        <v>255</v>
      </c>
      <c r="L30" s="47"/>
      <c r="M30" s="966" t="s">
        <v>7</v>
      </c>
      <c r="N30" s="968" t="s">
        <v>24</v>
      </c>
      <c r="O30" s="969"/>
      <c r="P30" s="969"/>
      <c r="Q30" s="969"/>
      <c r="R30" s="969"/>
      <c r="S30" s="969"/>
      <c r="T30" s="969"/>
      <c r="U30" s="970"/>
      <c r="V30" s="971" t="s">
        <v>74</v>
      </c>
      <c r="W30" s="963" t="s">
        <v>254</v>
      </c>
      <c r="Z30" s="148"/>
    </row>
    <row r="31" spans="1:23" ht="12.75" customHeight="1">
      <c r="A31" s="967"/>
      <c r="B31" s="48" t="s">
        <v>88</v>
      </c>
      <c r="C31" s="49" t="s">
        <v>89</v>
      </c>
      <c r="D31" s="49" t="s">
        <v>90</v>
      </c>
      <c r="E31" s="49" t="s">
        <v>91</v>
      </c>
      <c r="F31" s="49" t="s">
        <v>92</v>
      </c>
      <c r="G31" s="49" t="s">
        <v>30</v>
      </c>
      <c r="H31" s="49" t="s">
        <v>31</v>
      </c>
      <c r="I31" s="222" t="s">
        <v>32</v>
      </c>
      <c r="J31" s="972"/>
      <c r="K31" s="964"/>
      <c r="L31" s="50"/>
      <c r="M31" s="967"/>
      <c r="N31" s="48" t="s">
        <v>88</v>
      </c>
      <c r="O31" s="49" t="s">
        <v>89</v>
      </c>
      <c r="P31" s="49" t="s">
        <v>90</v>
      </c>
      <c r="Q31" s="49" t="s">
        <v>91</v>
      </c>
      <c r="R31" s="49" t="s">
        <v>92</v>
      </c>
      <c r="S31" s="49" t="s">
        <v>30</v>
      </c>
      <c r="T31" s="49" t="s">
        <v>31</v>
      </c>
      <c r="U31" s="222" t="s">
        <v>32</v>
      </c>
      <c r="V31" s="972"/>
      <c r="W31" s="964"/>
    </row>
    <row r="32" spans="1:23" ht="12.75">
      <c r="A32" s="40" t="s">
        <v>12</v>
      </c>
      <c r="B32" s="687">
        <v>1.144164223291426</v>
      </c>
      <c r="C32" s="688">
        <v>0.6760587892860189</v>
      </c>
      <c r="D32" s="688">
        <v>0.7924950533208404</v>
      </c>
      <c r="E32" s="688">
        <v>3.1506829491090858</v>
      </c>
      <c r="F32" s="688">
        <v>0.633840523608981</v>
      </c>
      <c r="G32" s="688">
        <v>0.5143257290401836</v>
      </c>
      <c r="H32" s="688">
        <v>0.8322435342086072</v>
      </c>
      <c r="I32" s="688">
        <v>0.5108578941964439</v>
      </c>
      <c r="J32" s="689">
        <v>0.914639207814265</v>
      </c>
      <c r="K32" s="150">
        <v>10.612195</v>
      </c>
      <c r="L32" s="149"/>
      <c r="M32" s="42" t="s">
        <v>12</v>
      </c>
      <c r="N32" s="696">
        <v>1.443635321219172</v>
      </c>
      <c r="O32" s="696">
        <v>1.047891249846091</v>
      </c>
      <c r="P32" s="696">
        <v>1.5187228148616154</v>
      </c>
      <c r="Q32" s="696">
        <v>1.2634717677233496</v>
      </c>
      <c r="R32" s="696">
        <v>0.7293786423345954</v>
      </c>
      <c r="S32" s="696">
        <v>0.6803259101272471</v>
      </c>
      <c r="T32" s="696">
        <v>0.8469056377738403</v>
      </c>
      <c r="U32" s="696">
        <v>0.5789122528225589</v>
      </c>
      <c r="V32" s="697">
        <v>0.862517489734946</v>
      </c>
      <c r="W32" s="76">
        <v>59</v>
      </c>
    </row>
    <row r="33" spans="1:23" ht="12.75">
      <c r="A33" s="40" t="s">
        <v>13</v>
      </c>
      <c r="B33" s="690">
        <v>0.6537872686241395</v>
      </c>
      <c r="C33" s="688">
        <v>0.3308307528755459</v>
      </c>
      <c r="D33" s="688">
        <v>1.3206332857077272</v>
      </c>
      <c r="E33" s="688">
        <v>1.6580476210285535</v>
      </c>
      <c r="F33" s="688">
        <v>0.7728256155443587</v>
      </c>
      <c r="G33" s="688">
        <v>0.6171138832536845</v>
      </c>
      <c r="H33" s="688">
        <v>0.7551881735279926</v>
      </c>
      <c r="I33" s="688">
        <v>1.0840850001009457</v>
      </c>
      <c r="J33" s="689">
        <v>0.8696755586848456</v>
      </c>
      <c r="K33" s="150">
        <v>32.877566</v>
      </c>
      <c r="L33" s="149"/>
      <c r="M33" s="42" t="s">
        <v>13</v>
      </c>
      <c r="N33" s="696">
        <v>0.6586652017952577</v>
      </c>
      <c r="O33" s="696">
        <v>0.5754816061691636</v>
      </c>
      <c r="P33" s="696">
        <v>1.0240970024680733</v>
      </c>
      <c r="Q33" s="696">
        <v>1.8191319763711313</v>
      </c>
      <c r="R33" s="696">
        <v>0.9464717979145637</v>
      </c>
      <c r="S33" s="696">
        <v>0.6853684124468774</v>
      </c>
      <c r="T33" s="696">
        <v>0.8929412184913512</v>
      </c>
      <c r="U33" s="696">
        <v>1.1235654930565777</v>
      </c>
      <c r="V33" s="697">
        <v>0.9532725175256936</v>
      </c>
      <c r="W33" s="76">
        <v>192</v>
      </c>
    </row>
    <row r="34" spans="1:23" ht="12.75">
      <c r="A34" s="40" t="s">
        <v>14</v>
      </c>
      <c r="B34" s="690">
        <v>1.3849955972575914</v>
      </c>
      <c r="C34" s="688">
        <v>1.1462837860560802</v>
      </c>
      <c r="D34" s="688">
        <v>1.3855419608657986</v>
      </c>
      <c r="E34" s="688">
        <v>1.4536745132590387</v>
      </c>
      <c r="F34" s="688">
        <v>0.8779964319839411</v>
      </c>
      <c r="G34" s="688">
        <v>0.7526575355454439</v>
      </c>
      <c r="H34" s="688">
        <v>0.8680206174564311</v>
      </c>
      <c r="I34" s="688">
        <v>1.066899157252951</v>
      </c>
      <c r="J34" s="689">
        <v>0.9930782226382844</v>
      </c>
      <c r="K34" s="150">
        <v>96.645886</v>
      </c>
      <c r="L34" s="149"/>
      <c r="M34" s="42" t="s">
        <v>14</v>
      </c>
      <c r="N34" s="696">
        <v>0.9579209284169641</v>
      </c>
      <c r="O34" s="696">
        <v>1.004516672237167</v>
      </c>
      <c r="P34" s="696">
        <v>1.0640727301896253</v>
      </c>
      <c r="Q34" s="696">
        <v>1.3844290495934124</v>
      </c>
      <c r="R34" s="696">
        <v>0.8543841413074195</v>
      </c>
      <c r="S34" s="696">
        <v>0.6735485499242598</v>
      </c>
      <c r="T34" s="696">
        <v>0.7708847503578677</v>
      </c>
      <c r="U34" s="696">
        <v>1.1802940208578072</v>
      </c>
      <c r="V34" s="697">
        <v>0.9141014146464933</v>
      </c>
      <c r="W34" s="76">
        <v>423</v>
      </c>
    </row>
    <row r="35" spans="1:23" ht="12.75">
      <c r="A35" s="40" t="s">
        <v>15</v>
      </c>
      <c r="B35" s="690">
        <v>0.5430785237271405</v>
      </c>
      <c r="C35" s="688">
        <v>0.5487008735134604</v>
      </c>
      <c r="D35" s="688">
        <v>1.1277286491986676</v>
      </c>
      <c r="E35" s="688">
        <v>0.9995716835359354</v>
      </c>
      <c r="F35" s="688">
        <v>0.8409098693099931</v>
      </c>
      <c r="G35" s="688">
        <v>0.9242426643821314</v>
      </c>
      <c r="H35" s="688">
        <v>0.7199256701346813</v>
      </c>
      <c r="I35" s="688">
        <v>1.070537687180969</v>
      </c>
      <c r="J35" s="689">
        <v>0.8769055595558836</v>
      </c>
      <c r="K35" s="150">
        <v>145.385742</v>
      </c>
      <c r="L35" s="149"/>
      <c r="M35" s="42" t="s">
        <v>15</v>
      </c>
      <c r="N35" s="696">
        <v>0.9546501406120104</v>
      </c>
      <c r="O35" s="696">
        <v>0.7005159884017903</v>
      </c>
      <c r="P35" s="696">
        <v>0.9809830976612269</v>
      </c>
      <c r="Q35" s="696">
        <v>0.769487264985765</v>
      </c>
      <c r="R35" s="696">
        <v>0.8906498596509423</v>
      </c>
      <c r="S35" s="696">
        <v>0.8605989446704226</v>
      </c>
      <c r="T35" s="696">
        <v>0.899792836250551</v>
      </c>
      <c r="U35" s="696">
        <v>1.0880390494045773</v>
      </c>
      <c r="V35" s="697">
        <v>0.9286520719830648</v>
      </c>
      <c r="W35" s="76">
        <v>701</v>
      </c>
    </row>
    <row r="36" spans="1:23" ht="12.75">
      <c r="A36" s="40" t="s">
        <v>77</v>
      </c>
      <c r="B36" s="690">
        <v>0.6872340635967809</v>
      </c>
      <c r="C36" s="688">
        <v>0.7120008512692168</v>
      </c>
      <c r="D36" s="688">
        <v>0.8080449742357947</v>
      </c>
      <c r="E36" s="688">
        <v>0.7931437370186769</v>
      </c>
      <c r="F36" s="688">
        <v>0.9041458574117504</v>
      </c>
      <c r="G36" s="688">
        <v>0.8006258062452951</v>
      </c>
      <c r="H36" s="688">
        <v>0.882008853058829</v>
      </c>
      <c r="I36" s="688">
        <v>1.0013623003960777</v>
      </c>
      <c r="J36" s="689">
        <v>0.8717482731844929</v>
      </c>
      <c r="K36" s="150">
        <v>181.300144</v>
      </c>
      <c r="L36" s="149"/>
      <c r="M36" s="42" t="s">
        <v>77</v>
      </c>
      <c r="N36" s="696">
        <v>0.6461543763317956</v>
      </c>
      <c r="O36" s="696">
        <v>0.9931363821923335</v>
      </c>
      <c r="P36" s="696">
        <v>1.0432650719200853</v>
      </c>
      <c r="Q36" s="696">
        <v>1.0620437238177933</v>
      </c>
      <c r="R36" s="696">
        <v>1.0096841263373277</v>
      </c>
      <c r="S36" s="696">
        <v>0.8586548084067669</v>
      </c>
      <c r="T36" s="696">
        <v>0.9500474503798723</v>
      </c>
      <c r="U36" s="696">
        <v>1.0793071554864675</v>
      </c>
      <c r="V36" s="697">
        <v>0.9796842114532801</v>
      </c>
      <c r="W36" s="76">
        <v>890</v>
      </c>
    </row>
    <row r="37" spans="1:23" ht="12.75">
      <c r="A37" s="40" t="s">
        <v>78</v>
      </c>
      <c r="B37" s="690">
        <v>0.22233179968670433</v>
      </c>
      <c r="C37" s="688">
        <v>0.5479616492734826</v>
      </c>
      <c r="D37" s="688">
        <v>0.8083179733049387</v>
      </c>
      <c r="E37" s="688">
        <v>0.7624399506584837</v>
      </c>
      <c r="F37" s="688">
        <v>0.6905227415731829</v>
      </c>
      <c r="G37" s="688">
        <v>0.6864600605935175</v>
      </c>
      <c r="H37" s="688">
        <v>1.1266740094221102</v>
      </c>
      <c r="I37" s="688">
        <v>0.8080560070028414</v>
      </c>
      <c r="J37" s="689">
        <v>0.7816280410471145</v>
      </c>
      <c r="K37" s="150">
        <v>171.27494</v>
      </c>
      <c r="L37" s="149"/>
      <c r="M37" s="42" t="s">
        <v>78</v>
      </c>
      <c r="N37" s="696">
        <v>0.7038031603321182</v>
      </c>
      <c r="O37" s="696">
        <v>0.8884364913866079</v>
      </c>
      <c r="P37" s="696">
        <v>0.7478742524231983</v>
      </c>
      <c r="Q37" s="696">
        <v>0.982052460446179</v>
      </c>
      <c r="R37" s="696">
        <v>0.8222110094325223</v>
      </c>
      <c r="S37" s="696">
        <v>0.8768590367885906</v>
      </c>
      <c r="T37" s="696">
        <v>1.0118768243406862</v>
      </c>
      <c r="U37" s="696">
        <v>0.9724294137156179</v>
      </c>
      <c r="V37" s="697">
        <v>0.9134082145678294</v>
      </c>
      <c r="W37" s="76">
        <v>838</v>
      </c>
    </row>
    <row r="38" spans="1:23" ht="12.75">
      <c r="A38" s="40" t="s">
        <v>79</v>
      </c>
      <c r="B38" s="690">
        <v>0.4771548089930695</v>
      </c>
      <c r="C38" s="688">
        <v>0.6605596291249932</v>
      </c>
      <c r="D38" s="688">
        <v>0.8050838597031458</v>
      </c>
      <c r="E38" s="688">
        <v>0.9703256525459866</v>
      </c>
      <c r="F38" s="688">
        <v>0.7832834695886096</v>
      </c>
      <c r="G38" s="688">
        <v>0.9507460303757986</v>
      </c>
      <c r="H38" s="688">
        <v>1.0450509423114411</v>
      </c>
      <c r="I38" s="688">
        <v>0.7081107134642032</v>
      </c>
      <c r="J38" s="689">
        <v>0.8414929187986708</v>
      </c>
      <c r="K38" s="150">
        <v>173.530373</v>
      </c>
      <c r="L38" s="149"/>
      <c r="M38" s="42" t="s">
        <v>79</v>
      </c>
      <c r="N38" s="696">
        <v>0.671644160481434</v>
      </c>
      <c r="O38" s="696">
        <v>0.9672241382138069</v>
      </c>
      <c r="P38" s="696">
        <v>0.8427186913994484</v>
      </c>
      <c r="Q38" s="696">
        <v>1.0596494106292298</v>
      </c>
      <c r="R38" s="696">
        <v>0.9560388891350353</v>
      </c>
      <c r="S38" s="696">
        <v>0.9482818074094502</v>
      </c>
      <c r="T38" s="696">
        <v>0.9056018113109533</v>
      </c>
      <c r="U38" s="696">
        <v>0.9610460269385088</v>
      </c>
      <c r="V38" s="697">
        <v>0.947687889133974</v>
      </c>
      <c r="W38" s="76">
        <v>800</v>
      </c>
    </row>
    <row r="39" spans="1:23" ht="12.75">
      <c r="A39" s="40" t="s">
        <v>80</v>
      </c>
      <c r="B39" s="690">
        <v>0.32924712221136687</v>
      </c>
      <c r="C39" s="688">
        <v>0.5497917767275201</v>
      </c>
      <c r="D39" s="688">
        <v>0.993316168408251</v>
      </c>
      <c r="E39" s="688">
        <v>1.1402667491208724</v>
      </c>
      <c r="F39" s="688">
        <v>0.8549362172712515</v>
      </c>
      <c r="G39" s="688">
        <v>1.1976285730015208</v>
      </c>
      <c r="H39" s="688">
        <v>0.9602506537032943</v>
      </c>
      <c r="I39" s="688">
        <v>0.7053942838541464</v>
      </c>
      <c r="J39" s="689">
        <v>0.8785822441169743</v>
      </c>
      <c r="K39" s="150">
        <v>149.927803</v>
      </c>
      <c r="L39" s="149"/>
      <c r="M39" s="42" t="s">
        <v>80</v>
      </c>
      <c r="N39" s="696">
        <v>0.738727521696763</v>
      </c>
      <c r="O39" s="696">
        <v>0.9176399768020604</v>
      </c>
      <c r="P39" s="696">
        <v>1.1176588292343488</v>
      </c>
      <c r="Q39" s="696">
        <v>0.7837820891198066</v>
      </c>
      <c r="R39" s="696">
        <v>0.912039074156915</v>
      </c>
      <c r="S39" s="696">
        <v>1.0640767039692058</v>
      </c>
      <c r="T39" s="696">
        <v>0.9446712299040125</v>
      </c>
      <c r="U39" s="696">
        <v>0.837182045235737</v>
      </c>
      <c r="V39" s="697">
        <v>0.9064851869543012</v>
      </c>
      <c r="W39" s="76">
        <v>614</v>
      </c>
    </row>
    <row r="40" spans="1:23" ht="12.75">
      <c r="A40" s="40" t="s">
        <v>81</v>
      </c>
      <c r="B40" s="690">
        <v>0.2802015421064751</v>
      </c>
      <c r="C40" s="688">
        <v>0.9654995167942675</v>
      </c>
      <c r="D40" s="688">
        <v>0.7122929053458092</v>
      </c>
      <c r="E40" s="688">
        <v>0.8173079806676276</v>
      </c>
      <c r="F40" s="688">
        <v>0.6523242040385113</v>
      </c>
      <c r="G40" s="688">
        <v>0.9529069312721894</v>
      </c>
      <c r="H40" s="688">
        <v>0.9557103127756391</v>
      </c>
      <c r="I40" s="688">
        <v>0.9178135559815399</v>
      </c>
      <c r="J40" s="689">
        <v>0.8331190223261601</v>
      </c>
      <c r="K40" s="150">
        <v>84.099027</v>
      </c>
      <c r="L40" s="149"/>
      <c r="M40" s="42" t="s">
        <v>81</v>
      </c>
      <c r="N40" s="696">
        <v>0.5350512044002611</v>
      </c>
      <c r="O40" s="696">
        <v>0.5675925723214295</v>
      </c>
      <c r="P40" s="696">
        <v>0.9105021874815055</v>
      </c>
      <c r="Q40" s="696">
        <v>0.8373778684378878</v>
      </c>
      <c r="R40" s="696">
        <v>0.9485419171739523</v>
      </c>
      <c r="S40" s="696">
        <v>0.9501538493431738</v>
      </c>
      <c r="T40" s="696">
        <v>0.9275587868583974</v>
      </c>
      <c r="U40" s="696">
        <v>0.9084478530062623</v>
      </c>
      <c r="V40" s="697">
        <v>0.9004580156000093</v>
      </c>
      <c r="W40" s="76">
        <v>380</v>
      </c>
    </row>
    <row r="41" spans="1:23" ht="12.75">
      <c r="A41" s="40" t="s">
        <v>82</v>
      </c>
      <c r="B41" s="690">
        <v>0.6668022022986857</v>
      </c>
      <c r="C41" s="688">
        <v>0.31281413640827993</v>
      </c>
      <c r="D41" s="688">
        <v>0.9800801493907043</v>
      </c>
      <c r="E41" s="688">
        <v>1.2507646504197334</v>
      </c>
      <c r="F41" s="688">
        <v>0.7370099360715823</v>
      </c>
      <c r="G41" s="688">
        <v>0.6256491439411884</v>
      </c>
      <c r="H41" s="688">
        <v>1.0375549861063442</v>
      </c>
      <c r="I41" s="688">
        <v>1.3699589630498434</v>
      </c>
      <c r="J41" s="689">
        <v>0.9995887684655557</v>
      </c>
      <c r="K41" s="150">
        <v>56.551167</v>
      </c>
      <c r="L41" s="149"/>
      <c r="M41" s="42" t="s">
        <v>82</v>
      </c>
      <c r="N41" s="696">
        <v>1.0797200501853879</v>
      </c>
      <c r="O41" s="696">
        <v>0.6555947637646218</v>
      </c>
      <c r="P41" s="696">
        <v>1.0432696069481757</v>
      </c>
      <c r="Q41" s="696">
        <v>1.3851023013474717</v>
      </c>
      <c r="R41" s="696">
        <v>1.114607046497286</v>
      </c>
      <c r="S41" s="696">
        <v>0.8981797265117585</v>
      </c>
      <c r="T41" s="696">
        <v>0.8453056794397994</v>
      </c>
      <c r="U41" s="696">
        <v>0.8901450094995544</v>
      </c>
      <c r="V41" s="697">
        <v>0.9641940167930897</v>
      </c>
      <c r="W41" s="76">
        <v>219</v>
      </c>
    </row>
    <row r="42" spans="1:23" ht="12.75">
      <c r="A42" s="40" t="s">
        <v>83</v>
      </c>
      <c r="B42" s="690">
        <v>0</v>
      </c>
      <c r="C42" s="688">
        <v>0.5560985041627264</v>
      </c>
      <c r="D42" s="688">
        <v>1.5307801236262553</v>
      </c>
      <c r="E42" s="688">
        <v>0.11757833662028115</v>
      </c>
      <c r="F42" s="688">
        <v>1.1011048317184833</v>
      </c>
      <c r="G42" s="688">
        <v>1.0245300825622417</v>
      </c>
      <c r="H42" s="688">
        <v>0.8950803666066199</v>
      </c>
      <c r="I42" s="688">
        <v>0.8742834857417562</v>
      </c>
      <c r="J42" s="689">
        <v>0.844764273029963</v>
      </c>
      <c r="K42" s="150">
        <v>22.451768</v>
      </c>
      <c r="L42" s="149"/>
      <c r="M42" s="42" t="s">
        <v>83</v>
      </c>
      <c r="N42" s="696">
        <v>0</v>
      </c>
      <c r="O42" s="696">
        <v>1.0889134096056685</v>
      </c>
      <c r="P42" s="696">
        <v>0.9651228722056673</v>
      </c>
      <c r="Q42" s="696">
        <v>0.3534922084425723</v>
      </c>
      <c r="R42" s="696">
        <v>1.2838279756101219</v>
      </c>
      <c r="S42" s="696">
        <v>0.5203583708099768</v>
      </c>
      <c r="T42" s="696">
        <v>0.5865557238411858</v>
      </c>
      <c r="U42" s="696">
        <v>0.8279728987910768</v>
      </c>
      <c r="V42" s="697">
        <v>0.7399256480427382</v>
      </c>
      <c r="W42" s="76">
        <v>70</v>
      </c>
    </row>
    <row r="43" spans="1:23" ht="12.75">
      <c r="A43" s="40" t="s">
        <v>84</v>
      </c>
      <c r="B43" s="690">
        <v>0.6426577593063897</v>
      </c>
      <c r="C43" s="688">
        <v>0</v>
      </c>
      <c r="D43" s="688">
        <v>0.12430059723136168</v>
      </c>
      <c r="E43" s="688">
        <v>0.3532708776173112</v>
      </c>
      <c r="F43" s="688">
        <v>0.24902018840660392</v>
      </c>
      <c r="G43" s="688">
        <v>0.5212767719853457</v>
      </c>
      <c r="H43" s="688">
        <v>0.9722628457747489</v>
      </c>
      <c r="I43" s="688">
        <v>1.076735923665531</v>
      </c>
      <c r="J43" s="689">
        <v>0.49841055588233274</v>
      </c>
      <c r="K43" s="150">
        <v>4.475086</v>
      </c>
      <c r="L43" s="149"/>
      <c r="M43" s="42" t="s">
        <v>84</v>
      </c>
      <c r="N43" s="696">
        <v>1.2659349562619473</v>
      </c>
      <c r="O43" s="696">
        <v>0</v>
      </c>
      <c r="P43" s="696">
        <v>0.5362562876049723</v>
      </c>
      <c r="Q43" s="696">
        <v>0.6381844927550104</v>
      </c>
      <c r="R43" s="696">
        <v>0.490084768328762</v>
      </c>
      <c r="S43" s="696">
        <v>0.7218008208679835</v>
      </c>
      <c r="T43" s="696">
        <v>1.010797337155495</v>
      </c>
      <c r="U43" s="696">
        <v>0.9734286428133385</v>
      </c>
      <c r="V43" s="697">
        <v>0.7098136677399257</v>
      </c>
      <c r="W43" s="76">
        <v>23</v>
      </c>
    </row>
    <row r="44" spans="1:23" ht="12.75">
      <c r="A44" s="40" t="s">
        <v>85</v>
      </c>
      <c r="B44" s="690">
        <v>0</v>
      </c>
      <c r="C44" s="688">
        <v>0.9101422390285859</v>
      </c>
      <c r="D44" s="688">
        <v>0.3736149177013458</v>
      </c>
      <c r="E44" s="688">
        <v>0</v>
      </c>
      <c r="F44" s="688">
        <v>0.5037805223098802</v>
      </c>
      <c r="G44" s="688">
        <v>0.6013341875586943</v>
      </c>
      <c r="H44" s="688">
        <v>0</v>
      </c>
      <c r="I44" s="688"/>
      <c r="J44" s="689">
        <v>0.5363936298226141</v>
      </c>
      <c r="K44" s="150">
        <v>3.824387</v>
      </c>
      <c r="L44" s="149"/>
      <c r="M44" s="42" t="s">
        <v>85</v>
      </c>
      <c r="N44" s="696">
        <v>0</v>
      </c>
      <c r="O44" s="696">
        <v>2.5489396411092984</v>
      </c>
      <c r="P44" s="696">
        <v>1.9289007194799686</v>
      </c>
      <c r="Q44" s="696">
        <v>0</v>
      </c>
      <c r="R44" s="696">
        <v>0.7475182394450425</v>
      </c>
      <c r="S44" s="696">
        <v>0.451282884419684</v>
      </c>
      <c r="T44" s="696">
        <v>0</v>
      </c>
      <c r="U44" s="696"/>
      <c r="V44" s="697">
        <v>0.5582420090757746</v>
      </c>
      <c r="W44" s="76">
        <v>9</v>
      </c>
    </row>
    <row r="45" spans="1:23" ht="12.75">
      <c r="A45" s="40" t="s">
        <v>86</v>
      </c>
      <c r="B45" s="690"/>
      <c r="C45" s="688"/>
      <c r="D45" s="688">
        <v>0</v>
      </c>
      <c r="E45" s="688">
        <v>1.6503819910272133</v>
      </c>
      <c r="F45" s="688">
        <v>0</v>
      </c>
      <c r="G45" s="688"/>
      <c r="H45" s="688"/>
      <c r="I45" s="688"/>
      <c r="J45" s="689">
        <v>0.8125793354080852</v>
      </c>
      <c r="K45" s="150">
        <v>0.768585</v>
      </c>
      <c r="L45" s="149"/>
      <c r="M45" s="42" t="s">
        <v>86</v>
      </c>
      <c r="N45" s="696"/>
      <c r="O45" s="696"/>
      <c r="P45" s="696">
        <v>0</v>
      </c>
      <c r="Q45" s="696">
        <v>1.3752698967172305</v>
      </c>
      <c r="R45" s="696">
        <v>0</v>
      </c>
      <c r="S45" s="696"/>
      <c r="T45" s="696"/>
      <c r="U45" s="696"/>
      <c r="V45" s="697">
        <v>0.46698639668626457</v>
      </c>
      <c r="W45" s="76">
        <v>1</v>
      </c>
    </row>
    <row r="46" spans="1:23" ht="13.5" thickBot="1">
      <c r="A46" s="41" t="s">
        <v>87</v>
      </c>
      <c r="B46" s="691"/>
      <c r="C46" s="692"/>
      <c r="D46" s="692"/>
      <c r="E46" s="692"/>
      <c r="F46" s="692"/>
      <c r="G46" s="692"/>
      <c r="H46" s="692"/>
      <c r="I46" s="692"/>
      <c r="J46" s="693"/>
      <c r="K46" s="150">
        <v>0</v>
      </c>
      <c r="L46" s="149"/>
      <c r="M46" s="42" t="s">
        <v>87</v>
      </c>
      <c r="N46" s="696"/>
      <c r="O46" s="696"/>
      <c r="P46" s="696"/>
      <c r="Q46" s="696"/>
      <c r="R46" s="696"/>
      <c r="S46" s="696"/>
      <c r="T46" s="696"/>
      <c r="U46" s="696"/>
      <c r="V46" s="698"/>
      <c r="W46" s="76">
        <v>0</v>
      </c>
    </row>
    <row r="47" spans="1:22" ht="13.5" thickTop="1">
      <c r="A47" s="56" t="s">
        <v>74</v>
      </c>
      <c r="B47" s="694">
        <v>0.5496795339835708</v>
      </c>
      <c r="C47" s="694">
        <v>0.6510125326083944</v>
      </c>
      <c r="D47" s="694">
        <v>0.9368724530487689</v>
      </c>
      <c r="E47" s="694">
        <v>0.9737788800068722</v>
      </c>
      <c r="F47" s="694">
        <v>0.7957270072246776</v>
      </c>
      <c r="G47" s="694">
        <v>0.8358396936488874</v>
      </c>
      <c r="H47" s="694">
        <v>0.9367247816068335</v>
      </c>
      <c r="I47" s="694">
        <v>0.9037842989131909</v>
      </c>
      <c r="J47" s="695">
        <v>0.8604236630184715</v>
      </c>
      <c r="K47" s="50"/>
      <c r="L47" s="50"/>
      <c r="M47" s="52" t="s">
        <v>74</v>
      </c>
      <c r="N47" s="699">
        <v>0.7664645604821694</v>
      </c>
      <c r="O47" s="699">
        <v>0.8591184299417555</v>
      </c>
      <c r="P47" s="699">
        <v>0.9597521553786597</v>
      </c>
      <c r="Q47" s="699">
        <v>0.9888899682951037</v>
      </c>
      <c r="R47" s="699">
        <v>0.9230361958303276</v>
      </c>
      <c r="S47" s="699">
        <v>0.8559869653818759</v>
      </c>
      <c r="T47" s="699">
        <v>0.9115086796798471</v>
      </c>
      <c r="U47" s="699">
        <v>0.9923465310873086</v>
      </c>
      <c r="V47" s="695">
        <v>0.927124406585532</v>
      </c>
    </row>
    <row r="49" ht="12.75">
      <c r="B49" s="152" t="s">
        <v>376</v>
      </c>
    </row>
    <row r="50" spans="2:7" ht="12.75">
      <c r="B50" s="152"/>
      <c r="C50" s="253"/>
      <c r="D50" s="253"/>
      <c r="E50" s="253"/>
      <c r="F50" s="253"/>
      <c r="G50" s="253"/>
    </row>
  </sheetData>
  <sheetProtection/>
  <mergeCells count="27">
    <mergeCell ref="A5:W5"/>
    <mergeCell ref="B29:I29"/>
    <mergeCell ref="A1:W1"/>
    <mergeCell ref="V30:V31"/>
    <mergeCell ref="G7:O7"/>
    <mergeCell ref="B8:I8"/>
    <mergeCell ref="N8:U8"/>
    <mergeCell ref="A9:A10"/>
    <mergeCell ref="A2:W2"/>
    <mergeCell ref="N29:U29"/>
    <mergeCell ref="K30:K31"/>
    <mergeCell ref="V9:V10"/>
    <mergeCell ref="B9:I9"/>
    <mergeCell ref="J9:J10"/>
    <mergeCell ref="M9:M10"/>
    <mergeCell ref="N9:U9"/>
    <mergeCell ref="K9:K10"/>
    <mergeCell ref="W9:W10"/>
    <mergeCell ref="A3:W3"/>
    <mergeCell ref="A4:W4"/>
    <mergeCell ref="G28:O28"/>
    <mergeCell ref="W30:W31"/>
    <mergeCell ref="A30:A31"/>
    <mergeCell ref="B30:I30"/>
    <mergeCell ref="J30:J31"/>
    <mergeCell ref="M30:M31"/>
    <mergeCell ref="N30:U30"/>
  </mergeCells>
  <printOptions horizontalCentered="1"/>
  <pageMargins left="0.7" right="0.7" top="0.75" bottom="0.75" header="0.3" footer="0.3"/>
  <pageSetup fitToHeight="0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U78"/>
  <sheetViews>
    <sheetView zoomScale="90" zoomScaleNormal="90" zoomScaleSheetLayoutView="85" workbookViewId="0" topLeftCell="A1">
      <selection activeCell="A1" sqref="A1:W1"/>
    </sheetView>
  </sheetViews>
  <sheetFormatPr defaultColWidth="9.140625" defaultRowHeight="12.75"/>
  <cols>
    <col min="1" max="1" width="6.7109375" style="34" bestFit="1" customWidth="1"/>
    <col min="2" max="2" width="8.8515625" style="34" customWidth="1"/>
    <col min="3" max="10" width="8.8515625" style="148" customWidth="1"/>
    <col min="11" max="11" width="9.57421875" style="148" customWidth="1"/>
    <col min="12" max="12" width="4.57421875" style="148" customWidth="1"/>
    <col min="13" max="13" width="7.28125" style="148" customWidth="1"/>
    <col min="14" max="14" width="8.140625" style="148" customWidth="1"/>
    <col min="15" max="15" width="8.421875" style="148" customWidth="1"/>
    <col min="16" max="16" width="8.28125" style="148" customWidth="1"/>
    <col min="17" max="17" width="8.140625" style="148" customWidth="1"/>
    <col min="18" max="18" width="8.421875" style="148" customWidth="1"/>
    <col min="19" max="21" width="8.421875" style="148" bestFit="1" customWidth="1"/>
    <col min="22" max="22" width="8.140625" style="148" customWidth="1"/>
    <col min="23" max="23" width="9.57421875" style="148" customWidth="1"/>
    <col min="24" max="24" width="3.00390625" style="148" customWidth="1"/>
    <col min="25" max="25" width="9.140625" style="148" customWidth="1"/>
    <col min="26" max="26" width="9.140625" style="95" customWidth="1"/>
    <col min="27" max="16384" width="9.140625" style="148" customWidth="1"/>
  </cols>
  <sheetData>
    <row r="1" spans="1:23" s="98" customFormat="1" ht="15.75">
      <c r="A1" s="941" t="s">
        <v>385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</row>
    <row r="2" spans="1:23" s="98" customFormat="1" ht="15.75">
      <c r="A2" s="942" t="s">
        <v>303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</row>
    <row r="3" spans="1:28" s="98" customFormat="1" ht="15.75">
      <c r="A3" s="942" t="s">
        <v>239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AA3" s="98" t="s">
        <v>256</v>
      </c>
      <c r="AB3" s="98" t="s">
        <v>24</v>
      </c>
    </row>
    <row r="4" spans="1:28" s="98" customFormat="1" ht="15.75">
      <c r="A4" s="942" t="s">
        <v>246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AB4" s="98" t="s">
        <v>95</v>
      </c>
    </row>
    <row r="5" spans="1:39" ht="12.75">
      <c r="A5" s="973" t="s">
        <v>114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  <c r="AA5" s="148" t="s">
        <v>93</v>
      </c>
      <c r="AB5" s="148" t="s">
        <v>88</v>
      </c>
      <c r="AC5" s="148" t="s">
        <v>89</v>
      </c>
      <c r="AD5" s="148" t="s">
        <v>90</v>
      </c>
      <c r="AE5" s="148" t="s">
        <v>91</v>
      </c>
      <c r="AF5" s="148" t="s">
        <v>92</v>
      </c>
      <c r="AG5" s="148" t="s">
        <v>30</v>
      </c>
      <c r="AH5" s="148" t="s">
        <v>31</v>
      </c>
      <c r="AI5" s="148" t="s">
        <v>32</v>
      </c>
      <c r="AJ5" s="148" t="s">
        <v>94</v>
      </c>
      <c r="AL5" s="148" t="s">
        <v>256</v>
      </c>
      <c r="AM5" s="148" t="s">
        <v>24</v>
      </c>
    </row>
    <row r="6" spans="1:23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47" ht="15">
      <c r="A7" s="43"/>
      <c r="B7" s="44"/>
      <c r="C7" s="44"/>
      <c r="D7" s="44"/>
      <c r="E7" s="44"/>
      <c r="F7" s="44"/>
      <c r="G7" s="965" t="s">
        <v>95</v>
      </c>
      <c r="H7" s="965"/>
      <c r="I7" s="965"/>
      <c r="J7" s="965"/>
      <c r="K7" s="965"/>
      <c r="L7" s="965"/>
      <c r="M7" s="965"/>
      <c r="N7" s="965"/>
      <c r="O7" s="965"/>
      <c r="P7" s="44"/>
      <c r="Q7" s="44"/>
      <c r="R7" s="44"/>
      <c r="S7" s="44"/>
      <c r="T7" s="44"/>
      <c r="U7" s="44"/>
      <c r="V7" s="44"/>
      <c r="W7" s="27"/>
      <c r="AA7" s="148" t="s">
        <v>12</v>
      </c>
      <c r="AB7" s="148">
        <v>1450039</v>
      </c>
      <c r="AC7" s="148">
        <v>2507363</v>
      </c>
      <c r="AD7" s="148">
        <v>950000</v>
      </c>
      <c r="AE7" s="148">
        <v>2302301</v>
      </c>
      <c r="AF7" s="148">
        <v>5602359</v>
      </c>
      <c r="AG7" s="148">
        <v>2933970</v>
      </c>
      <c r="AH7" s="148">
        <v>2634517</v>
      </c>
      <c r="AI7" s="148">
        <v>1384057</v>
      </c>
      <c r="AJ7" s="148">
        <v>19764606</v>
      </c>
      <c r="AL7" s="148" t="s">
        <v>93</v>
      </c>
      <c r="AM7" s="148" t="s">
        <v>88</v>
      </c>
      <c r="AN7" s="148" t="s">
        <v>89</v>
      </c>
      <c r="AO7" s="148" t="s">
        <v>90</v>
      </c>
      <c r="AP7" s="148" t="s">
        <v>91</v>
      </c>
      <c r="AQ7" s="148" t="s">
        <v>92</v>
      </c>
      <c r="AR7" s="148" t="s">
        <v>30</v>
      </c>
      <c r="AS7" s="148" t="s">
        <v>31</v>
      </c>
      <c r="AT7" s="148" t="s">
        <v>32</v>
      </c>
      <c r="AU7" s="148" t="s">
        <v>94</v>
      </c>
    </row>
    <row r="8" spans="1:47" ht="15">
      <c r="A8" s="45"/>
      <c r="B8" s="974" t="s">
        <v>64</v>
      </c>
      <c r="C8" s="974"/>
      <c r="D8" s="974"/>
      <c r="E8" s="974"/>
      <c r="F8" s="974"/>
      <c r="G8" s="974"/>
      <c r="H8" s="974"/>
      <c r="I8" s="974"/>
      <c r="J8" s="46"/>
      <c r="K8" s="46"/>
      <c r="L8" s="47"/>
      <c r="M8" s="47"/>
      <c r="N8" s="974" t="s">
        <v>141</v>
      </c>
      <c r="O8" s="974"/>
      <c r="P8" s="974"/>
      <c r="Q8" s="974"/>
      <c r="R8" s="974"/>
      <c r="S8" s="974"/>
      <c r="T8" s="974"/>
      <c r="U8" s="974"/>
      <c r="V8" s="46"/>
      <c r="W8" s="37"/>
      <c r="AA8" s="148" t="s">
        <v>13</v>
      </c>
      <c r="AB8" s="148">
        <v>2725269</v>
      </c>
      <c r="AC8" s="148">
        <v>2620418</v>
      </c>
      <c r="AD8" s="148">
        <v>1750353</v>
      </c>
      <c r="AE8" s="148">
        <v>6903249</v>
      </c>
      <c r="AF8" s="148">
        <v>22714550</v>
      </c>
      <c r="AG8" s="148">
        <v>16939492</v>
      </c>
      <c r="AH8" s="148">
        <v>12114399</v>
      </c>
      <c r="AI8" s="148">
        <v>5503723</v>
      </c>
      <c r="AJ8" s="148">
        <v>71271453</v>
      </c>
      <c r="AL8" s="148" t="s">
        <v>12</v>
      </c>
      <c r="AM8" s="148">
        <v>685000</v>
      </c>
      <c r="AN8" s="148">
        <v>0</v>
      </c>
      <c r="AO8" s="148">
        <v>280381</v>
      </c>
      <c r="AP8" s="148">
        <v>1000000</v>
      </c>
      <c r="AQ8" s="148">
        <v>650000</v>
      </c>
      <c r="AR8" s="148">
        <v>450000</v>
      </c>
      <c r="AS8" s="148">
        <v>625000</v>
      </c>
      <c r="AT8" s="148">
        <v>109000</v>
      </c>
      <c r="AU8" s="148">
        <v>3799381</v>
      </c>
    </row>
    <row r="9" spans="1:23" ht="15" customHeight="1">
      <c r="A9" s="966" t="s">
        <v>7</v>
      </c>
      <c r="B9" s="968" t="s">
        <v>24</v>
      </c>
      <c r="C9" s="969"/>
      <c r="D9" s="969"/>
      <c r="E9" s="969"/>
      <c r="F9" s="969"/>
      <c r="G9" s="969"/>
      <c r="H9" s="969"/>
      <c r="I9" s="970"/>
      <c r="J9" s="971" t="s">
        <v>74</v>
      </c>
      <c r="K9" s="963" t="s">
        <v>255</v>
      </c>
      <c r="L9" s="47"/>
      <c r="M9" s="966" t="s">
        <v>7</v>
      </c>
      <c r="N9" s="968" t="s">
        <v>24</v>
      </c>
      <c r="O9" s="969"/>
      <c r="P9" s="969"/>
      <c r="Q9" s="969"/>
      <c r="R9" s="969"/>
      <c r="S9" s="969"/>
      <c r="T9" s="969"/>
      <c r="U9" s="970"/>
      <c r="V9" s="971" t="s">
        <v>74</v>
      </c>
      <c r="W9" s="963" t="s">
        <v>254</v>
      </c>
    </row>
    <row r="10" spans="1:47" ht="12.75" customHeight="1">
      <c r="A10" s="967"/>
      <c r="B10" s="48" t="s">
        <v>88</v>
      </c>
      <c r="C10" s="49" t="s">
        <v>89</v>
      </c>
      <c r="D10" s="49" t="s">
        <v>90</v>
      </c>
      <c r="E10" s="49" t="s">
        <v>91</v>
      </c>
      <c r="F10" s="49" t="s">
        <v>92</v>
      </c>
      <c r="G10" s="49" t="s">
        <v>30</v>
      </c>
      <c r="H10" s="49" t="s">
        <v>31</v>
      </c>
      <c r="I10" s="222" t="s">
        <v>32</v>
      </c>
      <c r="J10" s="972"/>
      <c r="K10" s="964"/>
      <c r="L10" s="50"/>
      <c r="M10" s="967"/>
      <c r="N10" s="48" t="s">
        <v>88</v>
      </c>
      <c r="O10" s="49" t="s">
        <v>89</v>
      </c>
      <c r="P10" s="49" t="s">
        <v>90</v>
      </c>
      <c r="Q10" s="49" t="s">
        <v>91</v>
      </c>
      <c r="R10" s="49" t="s">
        <v>92</v>
      </c>
      <c r="S10" s="49" t="s">
        <v>30</v>
      </c>
      <c r="T10" s="49" t="s">
        <v>31</v>
      </c>
      <c r="U10" s="222" t="s">
        <v>32</v>
      </c>
      <c r="V10" s="972"/>
      <c r="W10" s="964"/>
      <c r="AA10" s="148" t="s">
        <v>14</v>
      </c>
      <c r="AB10" s="148">
        <v>5492000</v>
      </c>
      <c r="AC10" s="148">
        <v>14868722</v>
      </c>
      <c r="AD10" s="148">
        <v>13346860</v>
      </c>
      <c r="AE10" s="148">
        <v>20935000</v>
      </c>
      <c r="AF10" s="148">
        <v>47135226</v>
      </c>
      <c r="AG10" s="148">
        <v>31843536</v>
      </c>
      <c r="AH10" s="148">
        <v>31054807</v>
      </c>
      <c r="AI10" s="148">
        <v>12781644</v>
      </c>
      <c r="AJ10" s="148">
        <v>177457795</v>
      </c>
      <c r="AL10" s="148" t="s">
        <v>13</v>
      </c>
      <c r="AM10" s="148">
        <v>275000</v>
      </c>
      <c r="AN10" s="148">
        <v>300000</v>
      </c>
      <c r="AO10" s="148">
        <v>700000</v>
      </c>
      <c r="AP10" s="148">
        <v>1134515</v>
      </c>
      <c r="AQ10" s="148">
        <v>1716465</v>
      </c>
      <c r="AR10" s="148">
        <v>1507320</v>
      </c>
      <c r="AS10" s="148">
        <v>2300000</v>
      </c>
      <c r="AT10" s="148">
        <v>976000</v>
      </c>
      <c r="AU10" s="148">
        <v>8909300</v>
      </c>
    </row>
    <row r="11" spans="1:47" ht="12.75">
      <c r="A11" s="40" t="s">
        <v>12</v>
      </c>
      <c r="B11" s="687">
        <v>1.5435351068509535</v>
      </c>
      <c r="C11" s="688">
        <v>0.9161843972086905</v>
      </c>
      <c r="D11" s="688">
        <v>0.5807279742181468</v>
      </c>
      <c r="E11" s="688">
        <v>1.0553403661955572</v>
      </c>
      <c r="F11" s="688">
        <v>0.9049665519756694</v>
      </c>
      <c r="G11" s="688">
        <v>1.1098413958219935</v>
      </c>
      <c r="H11" s="688">
        <v>0.818716393461763</v>
      </c>
      <c r="I11" s="688">
        <v>0.8999121460168708</v>
      </c>
      <c r="J11" s="689">
        <v>0.9627496122389988</v>
      </c>
      <c r="K11" s="150">
        <v>26.819709</v>
      </c>
      <c r="L11" s="149"/>
      <c r="M11" s="42" t="s">
        <v>12</v>
      </c>
      <c r="N11" s="696">
        <v>0.8262218013081166</v>
      </c>
      <c r="O11" s="696">
        <v>0.9217736769091105</v>
      </c>
      <c r="P11" s="696">
        <v>0.6833221561352084</v>
      </c>
      <c r="Q11" s="696">
        <v>1.1337225780851437</v>
      </c>
      <c r="R11" s="696">
        <v>1.1087267326765573</v>
      </c>
      <c r="S11" s="696">
        <v>1.058629454502843</v>
      </c>
      <c r="T11" s="696">
        <v>0.8778146394903061</v>
      </c>
      <c r="U11" s="696">
        <v>1.0247559693102664</v>
      </c>
      <c r="V11" s="689">
        <v>0.9905005657715471</v>
      </c>
      <c r="W11" s="151">
        <v>167</v>
      </c>
      <c r="AA11" s="148" t="s">
        <v>15</v>
      </c>
      <c r="AB11" s="148">
        <v>10922000</v>
      </c>
      <c r="AC11" s="148">
        <v>11346322</v>
      </c>
      <c r="AD11" s="148">
        <v>15620003</v>
      </c>
      <c r="AE11" s="148">
        <v>66020947</v>
      </c>
      <c r="AF11" s="148">
        <v>62762616</v>
      </c>
      <c r="AG11" s="148">
        <v>42720699</v>
      </c>
      <c r="AH11" s="148">
        <v>36518312</v>
      </c>
      <c r="AI11" s="148">
        <v>15379493</v>
      </c>
      <c r="AJ11" s="148">
        <v>261290392</v>
      </c>
      <c r="AL11" s="148" t="s">
        <v>14</v>
      </c>
      <c r="AM11" s="148">
        <v>150000</v>
      </c>
      <c r="AN11" s="148">
        <v>1150000</v>
      </c>
      <c r="AO11" s="148">
        <v>1710000</v>
      </c>
      <c r="AP11" s="148">
        <v>2210000</v>
      </c>
      <c r="AQ11" s="148">
        <v>3735000</v>
      </c>
      <c r="AR11" s="148">
        <v>4934754</v>
      </c>
      <c r="AS11" s="148">
        <v>5171565</v>
      </c>
      <c r="AT11" s="148">
        <v>2476216</v>
      </c>
      <c r="AU11" s="148">
        <v>21537535</v>
      </c>
    </row>
    <row r="12" spans="1:47" ht="12.75">
      <c r="A12" s="40" t="s">
        <v>13</v>
      </c>
      <c r="B12" s="690">
        <v>0.6217286762339287</v>
      </c>
      <c r="C12" s="688">
        <v>0.8901992454906021</v>
      </c>
      <c r="D12" s="688">
        <v>0.5953648361793916</v>
      </c>
      <c r="E12" s="688">
        <v>0.716303007063022</v>
      </c>
      <c r="F12" s="688">
        <v>0.9806276712453834</v>
      </c>
      <c r="G12" s="688">
        <v>0.9267593770777931</v>
      </c>
      <c r="H12" s="688">
        <v>0.8277798524087724</v>
      </c>
      <c r="I12" s="688">
        <v>0.8212722058128226</v>
      </c>
      <c r="J12" s="689">
        <v>0.8452053626868561</v>
      </c>
      <c r="K12" s="150">
        <v>84.328059</v>
      </c>
      <c r="L12" s="149"/>
      <c r="M12" s="42" t="s">
        <v>13</v>
      </c>
      <c r="N12" s="696">
        <v>0.8399680812129131</v>
      </c>
      <c r="O12" s="696">
        <v>0.888905523378214</v>
      </c>
      <c r="P12" s="696">
        <v>0.6348811887878185</v>
      </c>
      <c r="Q12" s="696">
        <v>0.7860831833224599</v>
      </c>
      <c r="R12" s="696">
        <v>1.040529873083573</v>
      </c>
      <c r="S12" s="696">
        <v>0.861822863083279</v>
      </c>
      <c r="T12" s="696">
        <v>0.835934654199464</v>
      </c>
      <c r="U12" s="696">
        <v>0.80917988365133</v>
      </c>
      <c r="V12" s="689">
        <v>0.8702832133274938</v>
      </c>
      <c r="W12" s="151">
        <v>462</v>
      </c>
      <c r="AA12" s="148" t="s">
        <v>77</v>
      </c>
      <c r="AB12" s="148">
        <v>3975000</v>
      </c>
      <c r="AC12" s="148">
        <v>6860219</v>
      </c>
      <c r="AD12" s="148">
        <v>15182759</v>
      </c>
      <c r="AE12" s="148">
        <v>39274227</v>
      </c>
      <c r="AF12" s="148">
        <v>71363141</v>
      </c>
      <c r="AG12" s="148">
        <v>45011708</v>
      </c>
      <c r="AH12" s="148">
        <v>31478490</v>
      </c>
      <c r="AI12" s="148">
        <v>10628962</v>
      </c>
      <c r="AJ12" s="148">
        <v>223774506</v>
      </c>
      <c r="AL12" s="148" t="s">
        <v>15</v>
      </c>
      <c r="AM12" s="148">
        <v>300000</v>
      </c>
      <c r="AN12" s="148">
        <v>650000</v>
      </c>
      <c r="AO12" s="148">
        <v>1100000</v>
      </c>
      <c r="AP12" s="148">
        <v>2200000</v>
      </c>
      <c r="AQ12" s="148">
        <v>11703872</v>
      </c>
      <c r="AR12" s="148">
        <v>7545383</v>
      </c>
      <c r="AS12" s="148">
        <v>6782974</v>
      </c>
      <c r="AT12" s="148">
        <v>2392445</v>
      </c>
      <c r="AU12" s="148">
        <v>32674674</v>
      </c>
    </row>
    <row r="13" spans="1:47" ht="12.75">
      <c r="A13" s="40" t="s">
        <v>14</v>
      </c>
      <c r="B13" s="690">
        <v>0.6788024178283114</v>
      </c>
      <c r="C13" s="688">
        <v>0.7526146333569924</v>
      </c>
      <c r="D13" s="688">
        <v>0.46701654922885466</v>
      </c>
      <c r="E13" s="688">
        <v>0.8942444841561619</v>
      </c>
      <c r="F13" s="688">
        <v>0.8387103512521112</v>
      </c>
      <c r="G13" s="688">
        <v>0.8496601988664042</v>
      </c>
      <c r="H13" s="688">
        <v>0.8363064174045722</v>
      </c>
      <c r="I13" s="688">
        <v>0.8009632944789821</v>
      </c>
      <c r="J13" s="689">
        <v>0.8094251032749425</v>
      </c>
      <c r="K13" s="150">
        <v>180.681589</v>
      </c>
      <c r="L13" s="149"/>
      <c r="M13" s="42" t="s">
        <v>14</v>
      </c>
      <c r="N13" s="696">
        <v>0.8557929049633419</v>
      </c>
      <c r="O13" s="696">
        <v>0.9748418476334779</v>
      </c>
      <c r="P13" s="696">
        <v>0.6991344715242538</v>
      </c>
      <c r="Q13" s="696">
        <v>0.9292313345301845</v>
      </c>
      <c r="R13" s="696">
        <v>0.9651352034287132</v>
      </c>
      <c r="S13" s="696">
        <v>0.8991699155455798</v>
      </c>
      <c r="T13" s="696">
        <v>0.9323748922319245</v>
      </c>
      <c r="U13" s="696">
        <v>0.8140033053743814</v>
      </c>
      <c r="V13" s="689">
        <v>0.9066627015284523</v>
      </c>
      <c r="W13" s="151">
        <v>920</v>
      </c>
      <c r="AA13" s="148" t="s">
        <v>78</v>
      </c>
      <c r="AB13" s="148">
        <v>35839738</v>
      </c>
      <c r="AC13" s="148">
        <v>8144608</v>
      </c>
      <c r="AD13" s="148">
        <v>12277000</v>
      </c>
      <c r="AE13" s="148">
        <v>33233214</v>
      </c>
      <c r="AF13" s="148">
        <v>82015101</v>
      </c>
      <c r="AG13" s="148">
        <v>36941396</v>
      </c>
      <c r="AH13" s="148">
        <v>25438896</v>
      </c>
      <c r="AI13" s="148">
        <v>7755208</v>
      </c>
      <c r="AJ13" s="148">
        <v>241645161</v>
      </c>
      <c r="AL13" s="148" t="s">
        <v>77</v>
      </c>
      <c r="AM13" s="148">
        <v>1100000</v>
      </c>
      <c r="AN13" s="148">
        <v>1400000</v>
      </c>
      <c r="AO13" s="148">
        <v>1150000</v>
      </c>
      <c r="AP13" s="148">
        <v>3889010</v>
      </c>
      <c r="AQ13" s="148">
        <v>12492350</v>
      </c>
      <c r="AR13" s="148">
        <v>8269410</v>
      </c>
      <c r="AS13" s="148">
        <v>6981384</v>
      </c>
      <c r="AT13" s="148">
        <v>2996677</v>
      </c>
      <c r="AU13" s="148">
        <v>38278831</v>
      </c>
    </row>
    <row r="14" spans="1:47" ht="12.75">
      <c r="A14" s="40" t="s">
        <v>15</v>
      </c>
      <c r="B14" s="690">
        <v>0.5413898602653581</v>
      </c>
      <c r="C14" s="688">
        <v>0.6400605732282665</v>
      </c>
      <c r="D14" s="688">
        <v>1.234590359567599</v>
      </c>
      <c r="E14" s="688">
        <v>0.778409120074955</v>
      </c>
      <c r="F14" s="688">
        <v>0.7545949465062818</v>
      </c>
      <c r="G14" s="688">
        <v>0.9196476444557277</v>
      </c>
      <c r="H14" s="688">
        <v>0.911642544352177</v>
      </c>
      <c r="I14" s="688">
        <v>0.9038494809768681</v>
      </c>
      <c r="J14" s="689">
        <v>0.8334898065038197</v>
      </c>
      <c r="K14" s="150">
        <v>262.237864</v>
      </c>
      <c r="L14" s="149"/>
      <c r="M14" s="42" t="s">
        <v>15</v>
      </c>
      <c r="N14" s="696">
        <v>1.0426385347094351</v>
      </c>
      <c r="O14" s="696">
        <v>0.7744759572974602</v>
      </c>
      <c r="P14" s="696">
        <v>1.19055886817537</v>
      </c>
      <c r="Q14" s="696">
        <v>0.9040088962336338</v>
      </c>
      <c r="R14" s="696">
        <v>0.853323315352946</v>
      </c>
      <c r="S14" s="696">
        <v>0.8874262885617304</v>
      </c>
      <c r="T14" s="696">
        <v>0.9622059355750222</v>
      </c>
      <c r="U14" s="696">
        <v>0.9818112137285644</v>
      </c>
      <c r="V14" s="689">
        <v>0.9162958427243764</v>
      </c>
      <c r="W14" s="151">
        <v>1240</v>
      </c>
      <c r="AA14" s="148" t="s">
        <v>79</v>
      </c>
      <c r="AB14" s="148">
        <v>4280000</v>
      </c>
      <c r="AC14" s="148">
        <v>8857821</v>
      </c>
      <c r="AD14" s="148">
        <v>15321459</v>
      </c>
      <c r="AE14" s="148">
        <v>28176983</v>
      </c>
      <c r="AF14" s="148">
        <v>52649464</v>
      </c>
      <c r="AG14" s="148">
        <v>29439361</v>
      </c>
      <c r="AH14" s="148">
        <v>20790735</v>
      </c>
      <c r="AI14" s="148">
        <v>8569039</v>
      </c>
      <c r="AJ14" s="148">
        <v>168084862</v>
      </c>
      <c r="AL14" s="148" t="s">
        <v>78</v>
      </c>
      <c r="AM14" s="148">
        <v>1225000</v>
      </c>
      <c r="AN14" s="148">
        <v>1500000</v>
      </c>
      <c r="AO14" s="148">
        <v>2569027</v>
      </c>
      <c r="AP14" s="148">
        <v>5084000</v>
      </c>
      <c r="AQ14" s="148">
        <v>12037000</v>
      </c>
      <c r="AR14" s="148">
        <v>11138806</v>
      </c>
      <c r="AS14" s="148">
        <v>9147108</v>
      </c>
      <c r="AT14" s="148">
        <v>3469943</v>
      </c>
      <c r="AU14" s="148">
        <v>46170884</v>
      </c>
    </row>
    <row r="15" spans="1:47" ht="12.75">
      <c r="A15" s="40" t="s">
        <v>77</v>
      </c>
      <c r="B15" s="690">
        <v>0.7052273699525486</v>
      </c>
      <c r="C15" s="688">
        <v>0.7328058456898182</v>
      </c>
      <c r="D15" s="688">
        <v>1.2000328781895053</v>
      </c>
      <c r="E15" s="688">
        <v>1.001938858285751</v>
      </c>
      <c r="F15" s="688">
        <v>0.8168881830448961</v>
      </c>
      <c r="G15" s="688">
        <v>0.69645527638585</v>
      </c>
      <c r="H15" s="688">
        <v>0.7924156116814417</v>
      </c>
      <c r="I15" s="688">
        <v>1.004576449242364</v>
      </c>
      <c r="J15" s="689">
        <v>0.8394230124565056</v>
      </c>
      <c r="K15" s="150">
        <v>261.729794</v>
      </c>
      <c r="L15" s="149"/>
      <c r="M15" s="42" t="s">
        <v>77</v>
      </c>
      <c r="N15" s="696">
        <v>0.8857668952063362</v>
      </c>
      <c r="O15" s="696">
        <v>1.01864199742114</v>
      </c>
      <c r="P15" s="696">
        <v>1.0639732415355727</v>
      </c>
      <c r="Q15" s="696">
        <v>1.2142906082100224</v>
      </c>
      <c r="R15" s="696">
        <v>0.8695037577738705</v>
      </c>
      <c r="S15" s="696">
        <v>0.8590391189958092</v>
      </c>
      <c r="T15" s="696">
        <v>0.8841127247914211</v>
      </c>
      <c r="U15" s="696">
        <v>1.0020335342769324</v>
      </c>
      <c r="V15" s="689">
        <v>0.9253317436836939</v>
      </c>
      <c r="W15" s="151">
        <v>1246</v>
      </c>
      <c r="AA15" s="148" t="s">
        <v>80</v>
      </c>
      <c r="AB15" s="148">
        <v>3124738</v>
      </c>
      <c r="AC15" s="148">
        <v>7004197</v>
      </c>
      <c r="AD15" s="148">
        <v>13471688</v>
      </c>
      <c r="AE15" s="148">
        <v>32782856</v>
      </c>
      <c r="AF15" s="148">
        <v>36517869</v>
      </c>
      <c r="AG15" s="148">
        <v>21455714</v>
      </c>
      <c r="AH15" s="148">
        <v>27742224</v>
      </c>
      <c r="AI15" s="148">
        <v>16349144</v>
      </c>
      <c r="AJ15" s="148">
        <v>158448430</v>
      </c>
      <c r="AL15" s="148" t="s">
        <v>79</v>
      </c>
      <c r="AM15" s="148">
        <v>750000</v>
      </c>
      <c r="AN15" s="148">
        <v>903628</v>
      </c>
      <c r="AO15" s="148">
        <v>4379000</v>
      </c>
      <c r="AP15" s="148">
        <v>4136835</v>
      </c>
      <c r="AQ15" s="148">
        <v>9326523</v>
      </c>
      <c r="AR15" s="148">
        <v>8273040</v>
      </c>
      <c r="AS15" s="148">
        <v>8423901</v>
      </c>
      <c r="AT15" s="148">
        <v>2546237</v>
      </c>
      <c r="AU15" s="148">
        <v>38739164</v>
      </c>
    </row>
    <row r="16" spans="1:47" ht="12.75">
      <c r="A16" s="40" t="s">
        <v>78</v>
      </c>
      <c r="B16" s="690">
        <v>0.6408023470413479</v>
      </c>
      <c r="C16" s="688">
        <v>0.6526328266895312</v>
      </c>
      <c r="D16" s="688">
        <v>0.9194593964654425</v>
      </c>
      <c r="E16" s="688">
        <v>1.5682669813999977</v>
      </c>
      <c r="F16" s="688">
        <v>0.7702226412421054</v>
      </c>
      <c r="G16" s="688">
        <v>0.7815310035925236</v>
      </c>
      <c r="H16" s="688">
        <v>0.8984363698370318</v>
      </c>
      <c r="I16" s="688">
        <v>0.6571016919606526</v>
      </c>
      <c r="J16" s="689">
        <v>0.8904689987193795</v>
      </c>
      <c r="K16" s="150">
        <v>247.503158</v>
      </c>
      <c r="L16" s="149"/>
      <c r="M16" s="42" t="s">
        <v>78</v>
      </c>
      <c r="N16" s="696">
        <v>0.9528339568678742</v>
      </c>
      <c r="O16" s="696">
        <v>0.8641138996386699</v>
      </c>
      <c r="P16" s="696">
        <v>1.0789021921217712</v>
      </c>
      <c r="Q16" s="696">
        <v>1.076336373674298</v>
      </c>
      <c r="R16" s="696">
        <v>0.88821015945046</v>
      </c>
      <c r="S16" s="696">
        <v>0.9464385923716716</v>
      </c>
      <c r="T16" s="696">
        <v>0.8600799790761645</v>
      </c>
      <c r="U16" s="696">
        <v>0.8217041357798206</v>
      </c>
      <c r="V16" s="689">
        <v>0.9188896062585059</v>
      </c>
      <c r="W16" s="151">
        <v>1121</v>
      </c>
      <c r="AA16" s="148" t="s">
        <v>81</v>
      </c>
      <c r="AB16" s="148">
        <v>3729300</v>
      </c>
      <c r="AC16" s="148">
        <v>7658447</v>
      </c>
      <c r="AD16" s="148">
        <v>17740689</v>
      </c>
      <c r="AE16" s="148">
        <v>15870587</v>
      </c>
      <c r="AF16" s="148">
        <v>41129433</v>
      </c>
      <c r="AG16" s="148">
        <v>45101142</v>
      </c>
      <c r="AH16" s="148">
        <v>43405236</v>
      </c>
      <c r="AI16" s="148">
        <v>18485302</v>
      </c>
      <c r="AJ16" s="148">
        <v>193120136</v>
      </c>
      <c r="AL16" s="148" t="s">
        <v>80</v>
      </c>
      <c r="AM16" s="148">
        <v>150000</v>
      </c>
      <c r="AN16" s="148">
        <v>635000</v>
      </c>
      <c r="AO16" s="148">
        <v>925000</v>
      </c>
      <c r="AP16" s="148">
        <v>3564870</v>
      </c>
      <c r="AQ16" s="148">
        <v>11590368</v>
      </c>
      <c r="AR16" s="148">
        <v>7090220</v>
      </c>
      <c r="AS16" s="148">
        <v>6957478</v>
      </c>
      <c r="AT16" s="148">
        <v>3656516</v>
      </c>
      <c r="AU16" s="148">
        <v>34569452</v>
      </c>
    </row>
    <row r="17" spans="1:47" ht="12.75">
      <c r="A17" s="40" t="s">
        <v>79</v>
      </c>
      <c r="B17" s="690">
        <v>0.8693218926384115</v>
      </c>
      <c r="C17" s="688">
        <v>0.44231385517052</v>
      </c>
      <c r="D17" s="688">
        <v>1.2063683672847627</v>
      </c>
      <c r="E17" s="688">
        <v>0.7806170769207149</v>
      </c>
      <c r="F17" s="688">
        <v>0.7939802854406939</v>
      </c>
      <c r="G17" s="688">
        <v>0.8747014950647884</v>
      </c>
      <c r="H17" s="688">
        <v>0.867556013799782</v>
      </c>
      <c r="I17" s="688">
        <v>0.490311321121699</v>
      </c>
      <c r="J17" s="689">
        <v>0.7907862940337728</v>
      </c>
      <c r="K17" s="150">
        <v>190.487764</v>
      </c>
      <c r="L17" s="149"/>
      <c r="M17" s="42" t="s">
        <v>79</v>
      </c>
      <c r="N17" s="696">
        <v>0.9341960775654518</v>
      </c>
      <c r="O17" s="696">
        <v>0.6715634837355701</v>
      </c>
      <c r="P17" s="696">
        <v>1.3285098667752309</v>
      </c>
      <c r="Q17" s="696">
        <v>0.8921498793015116</v>
      </c>
      <c r="R17" s="696">
        <v>0.8747036504032434</v>
      </c>
      <c r="S17" s="696">
        <v>0.9157362267884801</v>
      </c>
      <c r="T17" s="696">
        <v>1.015606302620133</v>
      </c>
      <c r="U17" s="696">
        <v>0.5743082477378118</v>
      </c>
      <c r="V17" s="689">
        <v>0.8789057874062759</v>
      </c>
      <c r="W17" s="151">
        <v>924</v>
      </c>
      <c r="AA17" s="148" t="s">
        <v>82</v>
      </c>
      <c r="AB17" s="148">
        <v>5419694</v>
      </c>
      <c r="AC17" s="148">
        <v>2890213</v>
      </c>
      <c r="AD17" s="148">
        <v>4579982</v>
      </c>
      <c r="AE17" s="148">
        <v>20064000</v>
      </c>
      <c r="AF17" s="148">
        <v>55797280</v>
      </c>
      <c r="AG17" s="148">
        <v>87979377</v>
      </c>
      <c r="AH17" s="148">
        <v>65068586</v>
      </c>
      <c r="AI17" s="148">
        <v>11251188</v>
      </c>
      <c r="AJ17" s="148">
        <v>253050320</v>
      </c>
      <c r="AL17" s="148" t="s">
        <v>81</v>
      </c>
      <c r="AM17" s="148">
        <v>200000</v>
      </c>
      <c r="AN17" s="148">
        <v>1550000</v>
      </c>
      <c r="AO17" s="148">
        <v>700000</v>
      </c>
      <c r="AP17" s="148">
        <v>1750000</v>
      </c>
      <c r="AQ17" s="148">
        <v>10823794</v>
      </c>
      <c r="AR17" s="148">
        <v>15782479</v>
      </c>
      <c r="AS17" s="148">
        <v>17117745</v>
      </c>
      <c r="AT17" s="148">
        <v>6755653</v>
      </c>
      <c r="AU17" s="148">
        <v>54679671</v>
      </c>
    </row>
    <row r="18" spans="1:47" ht="12.75">
      <c r="A18" s="40" t="s">
        <v>80</v>
      </c>
      <c r="B18" s="690">
        <v>0.7463182753343904</v>
      </c>
      <c r="C18" s="688">
        <v>0.5675265049519872</v>
      </c>
      <c r="D18" s="688">
        <v>1.0206072698928275</v>
      </c>
      <c r="E18" s="688">
        <v>0.9561166692091932</v>
      </c>
      <c r="F18" s="688">
        <v>0.9625817326355349</v>
      </c>
      <c r="G18" s="688">
        <v>1.0386869679301796</v>
      </c>
      <c r="H18" s="688">
        <v>0.9718206918041555</v>
      </c>
      <c r="I18" s="688">
        <v>0.7512246284168714</v>
      </c>
      <c r="J18" s="689">
        <v>0.9218657187367476</v>
      </c>
      <c r="K18" s="150">
        <v>207.538042</v>
      </c>
      <c r="L18" s="149"/>
      <c r="M18" s="42" t="s">
        <v>80</v>
      </c>
      <c r="N18" s="696">
        <v>1.0015955416979256</v>
      </c>
      <c r="O18" s="696">
        <v>0.8464817451328143</v>
      </c>
      <c r="P18" s="696">
        <v>1.1807524010985098</v>
      </c>
      <c r="Q18" s="696">
        <v>1.0441419640836958</v>
      </c>
      <c r="R18" s="696">
        <v>0.9509667888484172</v>
      </c>
      <c r="S18" s="696">
        <v>0.9869449293414547</v>
      </c>
      <c r="T18" s="696">
        <v>0.8725486356864429</v>
      </c>
      <c r="U18" s="696">
        <v>0.8338178877970512</v>
      </c>
      <c r="V18" s="689">
        <v>0.9414229960121862</v>
      </c>
      <c r="W18" s="151">
        <v>865</v>
      </c>
      <c r="AA18" s="148" t="s">
        <v>83</v>
      </c>
      <c r="AB18" s="148">
        <v>7950000</v>
      </c>
      <c r="AC18" s="148">
        <v>11358973</v>
      </c>
      <c r="AD18" s="148">
        <v>11839867</v>
      </c>
      <c r="AE18" s="148">
        <v>20824164</v>
      </c>
      <c r="AF18" s="148">
        <v>78442169</v>
      </c>
      <c r="AG18" s="148">
        <v>125774188</v>
      </c>
      <c r="AH18" s="148">
        <v>63007583</v>
      </c>
      <c r="AI18" s="148">
        <v>6213453</v>
      </c>
      <c r="AJ18" s="148">
        <v>325410397</v>
      </c>
      <c r="AL18" s="148" t="s">
        <v>82</v>
      </c>
      <c r="AM18" s="148">
        <v>100000</v>
      </c>
      <c r="AN18" s="148">
        <v>2459320</v>
      </c>
      <c r="AO18" s="148">
        <v>845000</v>
      </c>
      <c r="AP18" s="148">
        <v>1715464</v>
      </c>
      <c r="AQ18" s="148">
        <v>8046409</v>
      </c>
      <c r="AR18" s="148">
        <v>13432874</v>
      </c>
      <c r="AS18" s="148">
        <v>13119602</v>
      </c>
      <c r="AT18" s="148">
        <v>1564976</v>
      </c>
      <c r="AU18" s="148">
        <v>41283645</v>
      </c>
    </row>
    <row r="19" spans="1:47" ht="12.75">
      <c r="A19" s="40" t="s">
        <v>81</v>
      </c>
      <c r="B19" s="690">
        <v>0.27043809225779636</v>
      </c>
      <c r="C19" s="688">
        <v>0.7101239105036116</v>
      </c>
      <c r="D19" s="688">
        <v>0.6409907061353748</v>
      </c>
      <c r="E19" s="688">
        <v>0.5315411205144368</v>
      </c>
      <c r="F19" s="688">
        <v>0.9376693913615352</v>
      </c>
      <c r="G19" s="688">
        <v>1.2343959299770606</v>
      </c>
      <c r="H19" s="688">
        <v>0.9195682176216549</v>
      </c>
      <c r="I19" s="688">
        <v>0.9781485428521732</v>
      </c>
      <c r="J19" s="689">
        <v>0.9246315960094253</v>
      </c>
      <c r="K19" s="150">
        <v>225.601728</v>
      </c>
      <c r="L19" s="149"/>
      <c r="M19" s="42" t="s">
        <v>81</v>
      </c>
      <c r="N19" s="696">
        <v>0.7311737385790662</v>
      </c>
      <c r="O19" s="696">
        <v>0.9570408297543997</v>
      </c>
      <c r="P19" s="696">
        <v>1.1840760864375512</v>
      </c>
      <c r="Q19" s="696">
        <v>0.8852222191833996</v>
      </c>
      <c r="R19" s="696">
        <v>0.8989845389642358</v>
      </c>
      <c r="S19" s="696">
        <v>0.9838835770563283</v>
      </c>
      <c r="T19" s="696">
        <v>0.9072600183843871</v>
      </c>
      <c r="U19" s="696">
        <v>0.9953083276693754</v>
      </c>
      <c r="V19" s="689">
        <v>0.9416963170521686</v>
      </c>
      <c r="W19" s="151">
        <v>854</v>
      </c>
      <c r="AA19" s="148" t="s">
        <v>84</v>
      </c>
      <c r="AB19" s="148">
        <v>21726543</v>
      </c>
      <c r="AC19" s="148">
        <v>9784879</v>
      </c>
      <c r="AD19" s="148">
        <v>13802836</v>
      </c>
      <c r="AE19" s="148">
        <v>40557657</v>
      </c>
      <c r="AF19" s="148">
        <v>85250352</v>
      </c>
      <c r="AG19" s="148">
        <v>73130112</v>
      </c>
      <c r="AH19" s="148">
        <v>21478013</v>
      </c>
      <c r="AI19" s="148">
        <v>1382799</v>
      </c>
      <c r="AJ19" s="148">
        <v>267113191</v>
      </c>
      <c r="AL19" s="148" t="s">
        <v>83</v>
      </c>
      <c r="AM19" s="148">
        <v>0</v>
      </c>
      <c r="AN19" s="148">
        <v>569341</v>
      </c>
      <c r="AO19" s="148">
        <v>436881</v>
      </c>
      <c r="AP19" s="148">
        <v>2394640</v>
      </c>
      <c r="AQ19" s="148">
        <v>15123274</v>
      </c>
      <c r="AR19" s="148">
        <v>13460287</v>
      </c>
      <c r="AS19" s="148">
        <v>8093968</v>
      </c>
      <c r="AT19" s="148">
        <v>1020797</v>
      </c>
      <c r="AU19" s="148">
        <v>41099188</v>
      </c>
    </row>
    <row r="20" spans="1:47" ht="12.75">
      <c r="A20" s="40" t="s">
        <v>82</v>
      </c>
      <c r="B20" s="690">
        <v>0.8452615722144812</v>
      </c>
      <c r="C20" s="688">
        <v>0.3401169638286901</v>
      </c>
      <c r="D20" s="688">
        <v>0.9157812383761847</v>
      </c>
      <c r="E20" s="688">
        <v>0.8622516965541932</v>
      </c>
      <c r="F20" s="688">
        <v>0.8480358864250719</v>
      </c>
      <c r="G20" s="688">
        <v>0.7952109732539335</v>
      </c>
      <c r="H20" s="688">
        <v>0.9233232370771751</v>
      </c>
      <c r="I20" s="688">
        <v>0.989876618766052</v>
      </c>
      <c r="J20" s="689">
        <v>0.865094235423869</v>
      </c>
      <c r="K20" s="150">
        <v>252.707003</v>
      </c>
      <c r="L20" s="149"/>
      <c r="M20" s="42" t="s">
        <v>82</v>
      </c>
      <c r="N20" s="696">
        <v>1.046351467555494</v>
      </c>
      <c r="O20" s="696">
        <v>0.6397428745438644</v>
      </c>
      <c r="P20" s="696">
        <v>0.9839711106081916</v>
      </c>
      <c r="Q20" s="696">
        <v>1.087979732109262</v>
      </c>
      <c r="R20" s="696">
        <v>0.8635503526958322</v>
      </c>
      <c r="S20" s="696">
        <v>0.8070446982467481</v>
      </c>
      <c r="T20" s="696">
        <v>1.0117849628217919</v>
      </c>
      <c r="U20" s="696">
        <v>0.9875647695897207</v>
      </c>
      <c r="V20" s="689">
        <v>0.9324381692333066</v>
      </c>
      <c r="W20" s="151">
        <v>848</v>
      </c>
      <c r="AA20" s="148" t="s">
        <v>85</v>
      </c>
      <c r="AB20" s="148">
        <v>5482515</v>
      </c>
      <c r="AC20" s="148">
        <v>23056265</v>
      </c>
      <c r="AD20" s="148">
        <v>11358093</v>
      </c>
      <c r="AE20" s="148">
        <v>29870938</v>
      </c>
      <c r="AF20" s="148">
        <v>64552108</v>
      </c>
      <c r="AG20" s="148">
        <v>33934589</v>
      </c>
      <c r="AH20" s="148">
        <v>4744452</v>
      </c>
      <c r="AI20" s="148">
        <v>999461</v>
      </c>
      <c r="AJ20" s="148">
        <v>173998421</v>
      </c>
      <c r="AL20" s="148" t="s">
        <v>84</v>
      </c>
      <c r="AM20" s="148">
        <v>0</v>
      </c>
      <c r="AN20" s="148">
        <v>232611</v>
      </c>
      <c r="AO20" s="148">
        <v>0</v>
      </c>
      <c r="AP20" s="148">
        <v>575000</v>
      </c>
      <c r="AQ20" s="148">
        <v>7616411</v>
      </c>
      <c r="AR20" s="148">
        <v>5967490</v>
      </c>
      <c r="AS20" s="148">
        <v>5270101</v>
      </c>
      <c r="AT20" s="148">
        <v>200000</v>
      </c>
      <c r="AU20" s="148">
        <v>19861613</v>
      </c>
    </row>
    <row r="21" spans="1:47" ht="12.75">
      <c r="A21" s="40" t="s">
        <v>83</v>
      </c>
      <c r="B21" s="690">
        <v>0.09105903489451225</v>
      </c>
      <c r="C21" s="688">
        <v>1.3833341623042834</v>
      </c>
      <c r="D21" s="688">
        <v>0.5008650755753894</v>
      </c>
      <c r="E21" s="688">
        <v>0.7457549951161897</v>
      </c>
      <c r="F21" s="688">
        <v>1.0064273806550366</v>
      </c>
      <c r="G21" s="688">
        <v>1.3603422406044936</v>
      </c>
      <c r="H21" s="688">
        <v>0.9962703313983191</v>
      </c>
      <c r="I21" s="688">
        <v>1.0087571555472146</v>
      </c>
      <c r="J21" s="689">
        <v>1.0168895049022542</v>
      </c>
      <c r="K21" s="150">
        <v>306.363352</v>
      </c>
      <c r="L21" s="149"/>
      <c r="M21" s="42" t="s">
        <v>83</v>
      </c>
      <c r="N21" s="696">
        <v>0.5317536704297101</v>
      </c>
      <c r="O21" s="696">
        <v>1.0949918294286136</v>
      </c>
      <c r="P21" s="696">
        <v>0.5084149608959555</v>
      </c>
      <c r="Q21" s="696">
        <v>0.7919901559067062</v>
      </c>
      <c r="R21" s="696">
        <v>1.064893127704091</v>
      </c>
      <c r="S21" s="696">
        <v>1.147017693509614</v>
      </c>
      <c r="T21" s="696">
        <v>0.9727277915424707</v>
      </c>
      <c r="U21" s="696">
        <v>1.0662336004271584</v>
      </c>
      <c r="V21" s="689">
        <v>1.022051458474228</v>
      </c>
      <c r="W21" s="151">
        <v>827</v>
      </c>
      <c r="AA21" s="148" t="s">
        <v>86</v>
      </c>
      <c r="AB21" s="148">
        <v>0</v>
      </c>
      <c r="AC21" s="148">
        <v>4300000</v>
      </c>
      <c r="AD21" s="148">
        <v>2536378</v>
      </c>
      <c r="AE21" s="148">
        <v>8362271</v>
      </c>
      <c r="AF21" s="148">
        <v>16980283</v>
      </c>
      <c r="AG21" s="148">
        <v>3182241</v>
      </c>
      <c r="AH21" s="148">
        <v>100000</v>
      </c>
      <c r="AJ21" s="148">
        <v>35461173</v>
      </c>
      <c r="AL21" s="148" t="s">
        <v>85</v>
      </c>
      <c r="AM21" s="148">
        <v>0</v>
      </c>
      <c r="AN21" s="148">
        <v>1300000</v>
      </c>
      <c r="AO21" s="148">
        <v>295500</v>
      </c>
      <c r="AP21" s="148">
        <v>1088287</v>
      </c>
      <c r="AQ21" s="148">
        <v>2744785</v>
      </c>
      <c r="AR21" s="148">
        <v>277140</v>
      </c>
      <c r="AS21" s="148">
        <v>6775000</v>
      </c>
      <c r="AU21" s="148">
        <v>12480712</v>
      </c>
    </row>
    <row r="22" spans="1:47" ht="12.75">
      <c r="A22" s="40" t="s">
        <v>84</v>
      </c>
      <c r="B22" s="690">
        <v>0.7801434229288323</v>
      </c>
      <c r="C22" s="688">
        <v>0.0726082842364611</v>
      </c>
      <c r="D22" s="688">
        <v>0.4071301158196551</v>
      </c>
      <c r="E22" s="688">
        <v>0.6489925829988569</v>
      </c>
      <c r="F22" s="688">
        <v>0.8154175702492071</v>
      </c>
      <c r="G22" s="688">
        <v>0.9189523579577087</v>
      </c>
      <c r="H22" s="688">
        <v>1.2951137612053134</v>
      </c>
      <c r="I22" s="688">
        <v>1.2997770999778209</v>
      </c>
      <c r="J22" s="689">
        <v>0.7365046625070332</v>
      </c>
      <c r="K22" s="150">
        <v>227.923491</v>
      </c>
      <c r="L22" s="149"/>
      <c r="M22" s="42" t="s">
        <v>84</v>
      </c>
      <c r="N22" s="696">
        <v>1.0432992367686476</v>
      </c>
      <c r="O22" s="696">
        <v>0.6672854222400161</v>
      </c>
      <c r="P22" s="696">
        <v>0.5983029734461168</v>
      </c>
      <c r="Q22" s="696">
        <v>1.0549900957232623</v>
      </c>
      <c r="R22" s="696">
        <v>0.9055361711629564</v>
      </c>
      <c r="S22" s="696">
        <v>0.8940442675267904</v>
      </c>
      <c r="T22" s="696">
        <v>1.1764437376370473</v>
      </c>
      <c r="U22" s="696">
        <v>0.5941182295276761</v>
      </c>
      <c r="V22" s="689">
        <v>0.9358081530898942</v>
      </c>
      <c r="W22" s="151">
        <v>540</v>
      </c>
      <c r="AA22" s="148" t="s">
        <v>87</v>
      </c>
      <c r="AB22" s="148">
        <v>0</v>
      </c>
      <c r="AC22" s="148">
        <v>0</v>
      </c>
      <c r="AD22" s="148">
        <v>329754</v>
      </c>
      <c r="AE22" s="148">
        <v>840000</v>
      </c>
      <c r="AF22" s="148">
        <v>0</v>
      </c>
      <c r="AG22" s="148">
        <v>325000</v>
      </c>
      <c r="AJ22" s="148">
        <v>1494754</v>
      </c>
      <c r="AL22" s="148" t="s">
        <v>86</v>
      </c>
      <c r="AM22" s="148">
        <v>0</v>
      </c>
      <c r="AN22" s="148">
        <v>400000</v>
      </c>
      <c r="AO22" s="148">
        <v>0</v>
      </c>
      <c r="AP22" s="148">
        <v>1621961</v>
      </c>
      <c r="AQ22" s="148">
        <v>0</v>
      </c>
      <c r="AR22" s="148">
        <v>108638</v>
      </c>
      <c r="AU22" s="148">
        <v>2130599</v>
      </c>
    </row>
    <row r="23" spans="1:47" ht="12.75">
      <c r="A23" s="40" t="s">
        <v>85</v>
      </c>
      <c r="B23" s="690">
        <v>0.17887981953234708</v>
      </c>
      <c r="C23" s="688">
        <v>0.5097532066462519</v>
      </c>
      <c r="D23" s="688">
        <v>0.33889727287293137</v>
      </c>
      <c r="E23" s="688">
        <v>0.5744052563031102</v>
      </c>
      <c r="F23" s="688">
        <v>0.577271635435388</v>
      </c>
      <c r="G23" s="688">
        <v>1.4340476945470089</v>
      </c>
      <c r="H23" s="688">
        <v>1.101429653851174</v>
      </c>
      <c r="I23" s="688"/>
      <c r="J23" s="689">
        <v>0.6022439238044183</v>
      </c>
      <c r="K23" s="150">
        <v>165.796875</v>
      </c>
      <c r="L23" s="149"/>
      <c r="M23" s="42" t="s">
        <v>85</v>
      </c>
      <c r="N23" s="696">
        <v>0.8292107737697417</v>
      </c>
      <c r="O23" s="696">
        <v>1.0434220068135451</v>
      </c>
      <c r="P23" s="696">
        <v>0.6778892487141758</v>
      </c>
      <c r="Q23" s="696">
        <v>0.7857266077168433</v>
      </c>
      <c r="R23" s="696">
        <v>0.8803219055275362</v>
      </c>
      <c r="S23" s="696">
        <v>0.9858448579127256</v>
      </c>
      <c r="T23" s="696">
        <v>0.9484111741804545</v>
      </c>
      <c r="U23" s="696"/>
      <c r="V23" s="689">
        <v>0.8683146816222692</v>
      </c>
      <c r="W23" s="151">
        <v>325</v>
      </c>
      <c r="AA23" s="148" t="s">
        <v>94</v>
      </c>
      <c r="AB23" s="148">
        <v>112116836</v>
      </c>
      <c r="AC23" s="148">
        <v>121258447</v>
      </c>
      <c r="AD23" s="148">
        <v>150107721</v>
      </c>
      <c r="AE23" s="148">
        <v>366018394</v>
      </c>
      <c r="AF23" s="148">
        <v>722911951</v>
      </c>
      <c r="AG23" s="148">
        <v>596712525</v>
      </c>
      <c r="AH23" s="148">
        <v>385576250</v>
      </c>
      <c r="AI23" s="148">
        <v>116683473</v>
      </c>
      <c r="AJ23" s="148">
        <v>2571385597</v>
      </c>
      <c r="AL23" s="148" t="s">
        <v>94</v>
      </c>
      <c r="AM23" s="148">
        <v>4935000</v>
      </c>
      <c r="AN23" s="148">
        <v>13049900</v>
      </c>
      <c r="AO23" s="148">
        <v>15090789</v>
      </c>
      <c r="AP23" s="148">
        <v>32364582</v>
      </c>
      <c r="AQ23" s="148">
        <v>107606251</v>
      </c>
      <c r="AR23" s="148">
        <v>98237841</v>
      </c>
      <c r="AS23" s="148">
        <v>96765826</v>
      </c>
      <c r="AT23" s="148">
        <v>28164460</v>
      </c>
      <c r="AU23" s="148">
        <v>396214649</v>
      </c>
    </row>
    <row r="24" spans="1:23" ht="12.75">
      <c r="A24" s="42" t="s">
        <v>86</v>
      </c>
      <c r="B24" s="690">
        <v>0.24517072963526632</v>
      </c>
      <c r="C24" s="688">
        <v>0.1038754018893993</v>
      </c>
      <c r="D24" s="688">
        <v>0.5157478806605764</v>
      </c>
      <c r="E24" s="688">
        <v>0.3016716741199276</v>
      </c>
      <c r="F24" s="688">
        <v>0.6385427523710948</v>
      </c>
      <c r="G24" s="688">
        <v>0.9225601092863911</v>
      </c>
      <c r="H24" s="688"/>
      <c r="I24" s="688"/>
      <c r="J24" s="689">
        <v>0.4556418204790323</v>
      </c>
      <c r="K24" s="150">
        <v>45.611205</v>
      </c>
      <c r="L24" s="149"/>
      <c r="M24" s="42" t="s">
        <v>86</v>
      </c>
      <c r="N24" s="696">
        <v>1.852555136672255</v>
      </c>
      <c r="O24" s="696">
        <v>0.6741512435843274</v>
      </c>
      <c r="P24" s="696">
        <v>0.3084708406370232</v>
      </c>
      <c r="Q24" s="696">
        <v>0.5496726699250597</v>
      </c>
      <c r="R24" s="696">
        <v>0.5662108505200895</v>
      </c>
      <c r="S24" s="696">
        <v>0.8816460684756869</v>
      </c>
      <c r="T24" s="696"/>
      <c r="U24" s="696"/>
      <c r="V24" s="689">
        <v>0.5629085618964715</v>
      </c>
      <c r="W24" s="151">
        <v>59</v>
      </c>
    </row>
    <row r="25" spans="1:28" ht="13.5" thickBot="1">
      <c r="A25" s="42" t="s">
        <v>87</v>
      </c>
      <c r="B25" s="691">
        <v>0</v>
      </c>
      <c r="C25" s="692">
        <v>0</v>
      </c>
      <c r="D25" s="692">
        <v>0</v>
      </c>
      <c r="E25" s="692">
        <v>1.052258706051473</v>
      </c>
      <c r="F25" s="692">
        <v>0</v>
      </c>
      <c r="G25" s="692"/>
      <c r="H25" s="692"/>
      <c r="I25" s="692"/>
      <c r="J25" s="693">
        <v>0.6711813023931532</v>
      </c>
      <c r="K25" s="150">
        <v>0</v>
      </c>
      <c r="L25" s="149"/>
      <c r="M25" s="42" t="s">
        <v>87</v>
      </c>
      <c r="N25" s="696">
        <v>0</v>
      </c>
      <c r="O25" s="696">
        <v>0</v>
      </c>
      <c r="P25" s="696">
        <v>0</v>
      </c>
      <c r="Q25" s="696">
        <v>0.8837279178486528</v>
      </c>
      <c r="R25" s="696">
        <v>0</v>
      </c>
      <c r="S25" s="696"/>
      <c r="T25" s="696"/>
      <c r="U25" s="696"/>
      <c r="V25" s="693">
        <v>0.5143252438544563</v>
      </c>
      <c r="W25" s="151">
        <v>2</v>
      </c>
      <c r="AA25" s="148" t="s">
        <v>257</v>
      </c>
      <c r="AB25" s="148" t="s">
        <v>24</v>
      </c>
    </row>
    <row r="26" spans="1:39" s="228" customFormat="1" ht="13.5" thickTop="1">
      <c r="A26" s="51" t="s">
        <v>74</v>
      </c>
      <c r="B26" s="694">
        <v>0.5982280871685618</v>
      </c>
      <c r="C26" s="694">
        <v>0.5954202045791597</v>
      </c>
      <c r="D26" s="694">
        <v>0.6921327266587021</v>
      </c>
      <c r="E26" s="694">
        <v>0.7879178613606497</v>
      </c>
      <c r="F26" s="694">
        <v>0.8073650716348323</v>
      </c>
      <c r="G26" s="694">
        <v>0.9671171886675879</v>
      </c>
      <c r="H26" s="694">
        <v>0.9279634523762789</v>
      </c>
      <c r="I26" s="694">
        <v>0.8563243576334466</v>
      </c>
      <c r="J26" s="695">
        <v>0.8277825149762162</v>
      </c>
      <c r="K26" s="50"/>
      <c r="L26" s="50"/>
      <c r="M26" s="227" t="s">
        <v>74</v>
      </c>
      <c r="N26" s="699">
        <v>0.9128110651750997</v>
      </c>
      <c r="O26" s="699">
        <v>0.862681960964793</v>
      </c>
      <c r="P26" s="699">
        <v>0.9521220027440408</v>
      </c>
      <c r="Q26" s="699">
        <v>0.9625641566199019</v>
      </c>
      <c r="R26" s="699">
        <v>0.9043580135739162</v>
      </c>
      <c r="S26" s="699">
        <v>0.9269860338058662</v>
      </c>
      <c r="T26" s="699">
        <v>0.9409122575065234</v>
      </c>
      <c r="U26" s="699">
        <v>0.8945228934207913</v>
      </c>
      <c r="V26" s="695">
        <v>0.9212036238924639</v>
      </c>
      <c r="W26" s="35"/>
      <c r="Z26" s="104"/>
      <c r="AA26" s="228" t="s">
        <v>93</v>
      </c>
      <c r="AB26" s="228" t="s">
        <v>88</v>
      </c>
      <c r="AC26" s="228" t="s">
        <v>89</v>
      </c>
      <c r="AD26" s="228" t="s">
        <v>90</v>
      </c>
      <c r="AE26" s="228" t="s">
        <v>91</v>
      </c>
      <c r="AF26" s="228" t="s">
        <v>92</v>
      </c>
      <c r="AG26" s="228" t="s">
        <v>30</v>
      </c>
      <c r="AH26" s="228" t="s">
        <v>31</v>
      </c>
      <c r="AI26" s="228" t="s">
        <v>32</v>
      </c>
      <c r="AJ26" s="228" t="s">
        <v>94</v>
      </c>
      <c r="AL26" s="228" t="s">
        <v>257</v>
      </c>
      <c r="AM26" s="228" t="s">
        <v>24</v>
      </c>
    </row>
    <row r="27" spans="1:26" s="228" customFormat="1" ht="12.75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50"/>
      <c r="L27" s="50"/>
      <c r="M27" s="330"/>
      <c r="N27" s="331"/>
      <c r="O27" s="331"/>
      <c r="P27" s="331"/>
      <c r="Q27" s="331"/>
      <c r="R27" s="331"/>
      <c r="S27" s="331"/>
      <c r="T27" s="331"/>
      <c r="U27" s="331"/>
      <c r="V27" s="329"/>
      <c r="W27" s="35"/>
      <c r="Z27" s="104"/>
    </row>
    <row r="28" spans="1:47" s="36" customFormat="1" ht="15">
      <c r="A28" s="40"/>
      <c r="B28" s="40"/>
      <c r="C28" s="53"/>
      <c r="D28" s="53"/>
      <c r="E28" s="53"/>
      <c r="F28" s="53"/>
      <c r="G28" s="965" t="s">
        <v>62</v>
      </c>
      <c r="H28" s="965"/>
      <c r="I28" s="965"/>
      <c r="J28" s="965"/>
      <c r="K28" s="965"/>
      <c r="L28" s="965"/>
      <c r="M28" s="965"/>
      <c r="N28" s="965"/>
      <c r="O28" s="965"/>
      <c r="P28" s="53"/>
      <c r="Q28" s="53"/>
      <c r="R28" s="53"/>
      <c r="S28" s="54"/>
      <c r="T28" s="55"/>
      <c r="U28" s="55"/>
      <c r="V28" s="55"/>
      <c r="W28" s="31"/>
      <c r="AA28" s="36" t="s">
        <v>12</v>
      </c>
      <c r="AB28" s="36">
        <v>2094138.487349999</v>
      </c>
      <c r="AC28" s="36">
        <v>2091365.6947700004</v>
      </c>
      <c r="AD28" s="36">
        <v>1826996.929130002</v>
      </c>
      <c r="AE28" s="36">
        <v>3116643.3148599984</v>
      </c>
      <c r="AF28" s="36">
        <v>5161373.104530005</v>
      </c>
      <c r="AG28" s="36">
        <v>4090918.4250799944</v>
      </c>
      <c r="AH28" s="36">
        <v>3914466.9825899936</v>
      </c>
      <c r="AI28" s="36">
        <v>1775168.1057299972</v>
      </c>
      <c r="AJ28" s="36">
        <v>24071071.04403994</v>
      </c>
      <c r="AL28" s="36" t="s">
        <v>93</v>
      </c>
      <c r="AM28" s="36" t="s">
        <v>88</v>
      </c>
      <c r="AN28" s="36" t="s">
        <v>89</v>
      </c>
      <c r="AO28" s="36" t="s">
        <v>90</v>
      </c>
      <c r="AP28" s="36" t="s">
        <v>91</v>
      </c>
      <c r="AQ28" s="36" t="s">
        <v>92</v>
      </c>
      <c r="AR28" s="36" t="s">
        <v>30</v>
      </c>
      <c r="AS28" s="36" t="s">
        <v>31</v>
      </c>
      <c r="AT28" s="36" t="s">
        <v>32</v>
      </c>
      <c r="AU28" s="36" t="s">
        <v>94</v>
      </c>
    </row>
    <row r="29" spans="1:47" ht="15">
      <c r="A29" s="45"/>
      <c r="B29" s="974" t="s">
        <v>64</v>
      </c>
      <c r="C29" s="974"/>
      <c r="D29" s="974"/>
      <c r="E29" s="974"/>
      <c r="F29" s="974"/>
      <c r="G29" s="974"/>
      <c r="H29" s="974"/>
      <c r="I29" s="974"/>
      <c r="J29" s="46"/>
      <c r="K29" s="46"/>
      <c r="L29" s="47"/>
      <c r="M29" s="47"/>
      <c r="N29" s="974" t="s">
        <v>141</v>
      </c>
      <c r="O29" s="974"/>
      <c r="P29" s="974"/>
      <c r="Q29" s="974"/>
      <c r="R29" s="974"/>
      <c r="S29" s="974"/>
      <c r="T29" s="974"/>
      <c r="U29" s="974"/>
      <c r="V29" s="46"/>
      <c r="W29" s="37"/>
      <c r="Z29" s="148"/>
      <c r="AA29" s="148" t="s">
        <v>13</v>
      </c>
      <c r="AB29" s="148">
        <v>5201837.432310001</v>
      </c>
      <c r="AC29" s="148">
        <v>6096674.198769995</v>
      </c>
      <c r="AD29" s="148">
        <v>5973660.448099998</v>
      </c>
      <c r="AE29" s="148">
        <v>10600760.050829997</v>
      </c>
      <c r="AF29" s="148">
        <v>20623961.739350032</v>
      </c>
      <c r="AG29" s="148">
        <v>15698922.380349996</v>
      </c>
      <c r="AH29" s="148">
        <v>15514086.930709973</v>
      </c>
      <c r="AI29" s="148">
        <v>6647856.442759997</v>
      </c>
      <c r="AJ29" s="148">
        <v>86357759.62317985</v>
      </c>
      <c r="AL29" s="148" t="s">
        <v>12</v>
      </c>
      <c r="AM29" s="148">
        <v>634825.2602299994</v>
      </c>
      <c r="AN29" s="148">
        <v>416385.78729000007</v>
      </c>
      <c r="AO29" s="148">
        <v>304386.81574</v>
      </c>
      <c r="AP29" s="148">
        <v>500936.54943000013</v>
      </c>
      <c r="AQ29" s="148">
        <v>800141.6709899982</v>
      </c>
      <c r="AR29" s="148">
        <v>658583.17305</v>
      </c>
      <c r="AS29" s="148">
        <v>811570.8827200006</v>
      </c>
      <c r="AT29" s="148">
        <v>400850.73986999993</v>
      </c>
      <c r="AU29" s="148">
        <v>4527680.879319999</v>
      </c>
    </row>
    <row r="30" spans="1:26" ht="15" customHeight="1">
      <c r="A30" s="966" t="s">
        <v>7</v>
      </c>
      <c r="B30" s="968" t="s">
        <v>24</v>
      </c>
      <c r="C30" s="969"/>
      <c r="D30" s="969"/>
      <c r="E30" s="969"/>
      <c r="F30" s="969"/>
      <c r="G30" s="969"/>
      <c r="H30" s="969"/>
      <c r="I30" s="970"/>
      <c r="J30" s="971" t="s">
        <v>74</v>
      </c>
      <c r="K30" s="963" t="s">
        <v>255</v>
      </c>
      <c r="L30" s="47"/>
      <c r="M30" s="966" t="s">
        <v>7</v>
      </c>
      <c r="N30" s="968" t="s">
        <v>24</v>
      </c>
      <c r="O30" s="969"/>
      <c r="P30" s="969"/>
      <c r="Q30" s="969"/>
      <c r="R30" s="969"/>
      <c r="S30" s="969"/>
      <c r="T30" s="969"/>
      <c r="U30" s="970"/>
      <c r="V30" s="971" t="s">
        <v>74</v>
      </c>
      <c r="W30" s="963" t="s">
        <v>254</v>
      </c>
      <c r="Z30" s="148"/>
    </row>
    <row r="31" spans="1:47" ht="12.75" customHeight="1">
      <c r="A31" s="967" t="s">
        <v>7</v>
      </c>
      <c r="B31" s="48" t="s">
        <v>88</v>
      </c>
      <c r="C31" s="49" t="s">
        <v>89</v>
      </c>
      <c r="D31" s="49" t="s">
        <v>90</v>
      </c>
      <c r="E31" s="49" t="s">
        <v>91</v>
      </c>
      <c r="F31" s="49" t="s">
        <v>92</v>
      </c>
      <c r="G31" s="49" t="s">
        <v>30</v>
      </c>
      <c r="H31" s="49" t="s">
        <v>31</v>
      </c>
      <c r="I31" s="222" t="s">
        <v>32</v>
      </c>
      <c r="J31" s="972" t="s">
        <v>74</v>
      </c>
      <c r="K31" s="964"/>
      <c r="L31" s="50"/>
      <c r="M31" s="967" t="s">
        <v>7</v>
      </c>
      <c r="N31" s="48" t="s">
        <v>88</v>
      </c>
      <c r="O31" s="49" t="s">
        <v>89</v>
      </c>
      <c r="P31" s="49" t="s">
        <v>90</v>
      </c>
      <c r="Q31" s="49" t="s">
        <v>91</v>
      </c>
      <c r="R31" s="49" t="s">
        <v>92</v>
      </c>
      <c r="S31" s="49" t="s">
        <v>30</v>
      </c>
      <c r="T31" s="49" t="s">
        <v>31</v>
      </c>
      <c r="U31" s="222" t="s">
        <v>32</v>
      </c>
      <c r="V31" s="972" t="s">
        <v>74</v>
      </c>
      <c r="W31" s="964"/>
      <c r="AA31" s="148" t="s">
        <v>14</v>
      </c>
      <c r="AB31" s="148">
        <v>9729194.787240002</v>
      </c>
      <c r="AC31" s="148">
        <v>12474098.657359999</v>
      </c>
      <c r="AD31" s="148">
        <v>13060118.497800022</v>
      </c>
      <c r="AE31" s="148">
        <v>24469124.13511997</v>
      </c>
      <c r="AF31" s="148">
        <v>50224182.03848001</v>
      </c>
      <c r="AG31" s="148">
        <v>36818388.36360998</v>
      </c>
      <c r="AH31" s="148">
        <v>31783516.115190014</v>
      </c>
      <c r="AI31" s="148">
        <v>12139292.415759996</v>
      </c>
      <c r="AJ31" s="148">
        <v>190697915.01056024</v>
      </c>
      <c r="AL31" s="148" t="s">
        <v>13</v>
      </c>
      <c r="AM31" s="148">
        <v>892401.8178499999</v>
      </c>
      <c r="AN31" s="148">
        <v>717762.7959299991</v>
      </c>
      <c r="AO31" s="148">
        <v>520262.3390600003</v>
      </c>
      <c r="AP31" s="148">
        <v>956854.3529499993</v>
      </c>
      <c r="AQ31" s="148">
        <v>2303259.4719299995</v>
      </c>
      <c r="AR31" s="148">
        <v>2235337.1092000003</v>
      </c>
      <c r="AS31" s="148">
        <v>2426971.0891300016</v>
      </c>
      <c r="AT31" s="148">
        <v>1098424.8502900007</v>
      </c>
      <c r="AU31" s="148">
        <v>11151273.826340003</v>
      </c>
    </row>
    <row r="32" spans="1:47" ht="12.75">
      <c r="A32" s="40" t="s">
        <v>12</v>
      </c>
      <c r="B32" s="687">
        <v>0</v>
      </c>
      <c r="C32" s="688">
        <v>0</v>
      </c>
      <c r="D32" s="688">
        <v>1.2013476058783892</v>
      </c>
      <c r="E32" s="688">
        <v>0.3730856725572758</v>
      </c>
      <c r="F32" s="688">
        <v>0.9392785148272692</v>
      </c>
      <c r="G32" s="688">
        <v>0.6185312517013989</v>
      </c>
      <c r="H32" s="688">
        <v>0.6383942060448526</v>
      </c>
      <c r="I32" s="688">
        <v>0.6942315422758484</v>
      </c>
      <c r="J32" s="689">
        <v>0.5947770910309443</v>
      </c>
      <c r="K32" s="150">
        <v>2.132478</v>
      </c>
      <c r="L32" s="149"/>
      <c r="M32" s="42" t="s">
        <v>12</v>
      </c>
      <c r="N32" s="696">
        <v>0</v>
      </c>
      <c r="O32" s="696">
        <v>0</v>
      </c>
      <c r="P32" s="696">
        <v>1.985998709100839</v>
      </c>
      <c r="Q32" s="696">
        <v>0.6473832767951944</v>
      </c>
      <c r="R32" s="696">
        <v>1.2150815927289524</v>
      </c>
      <c r="S32" s="696">
        <v>0.697950352464929</v>
      </c>
      <c r="T32" s="696">
        <v>0.6369305045126522</v>
      </c>
      <c r="U32" s="696">
        <v>0.7636560798478798</v>
      </c>
      <c r="V32" s="697">
        <v>0.7537803191505879</v>
      </c>
      <c r="W32" s="76">
        <v>17</v>
      </c>
      <c r="AA32" s="148" t="s">
        <v>15</v>
      </c>
      <c r="AB32" s="148">
        <v>12471790.152969992</v>
      </c>
      <c r="AC32" s="148">
        <v>15067993.698360002</v>
      </c>
      <c r="AD32" s="148">
        <v>15489492.318840018</v>
      </c>
      <c r="AE32" s="148">
        <v>33202759.04440994</v>
      </c>
      <c r="AF32" s="148">
        <v>78802411.66286974</v>
      </c>
      <c r="AG32" s="148">
        <v>52544109.35308011</v>
      </c>
      <c r="AH32" s="148">
        <v>40760869.47652004</v>
      </c>
      <c r="AI32" s="148">
        <v>13278075.375349995</v>
      </c>
      <c r="AJ32" s="148">
        <v>261617501.08240107</v>
      </c>
      <c r="AL32" s="148" t="s">
        <v>14</v>
      </c>
      <c r="AM32" s="148">
        <v>1148382.03308</v>
      </c>
      <c r="AN32" s="148">
        <v>1201279.8791599986</v>
      </c>
      <c r="AO32" s="148">
        <v>1118663.9638</v>
      </c>
      <c r="AP32" s="148">
        <v>2177144.507400002</v>
      </c>
      <c r="AQ32" s="148">
        <v>5808991.367140007</v>
      </c>
      <c r="AR32" s="148">
        <v>5863579.71798</v>
      </c>
      <c r="AS32" s="148">
        <v>5729565.168099994</v>
      </c>
      <c r="AT32" s="148">
        <v>2303733.555110002</v>
      </c>
      <c r="AU32" s="148">
        <v>25351340.191770017</v>
      </c>
    </row>
    <row r="33" spans="1:47" ht="12.75">
      <c r="A33" s="40" t="s">
        <v>13</v>
      </c>
      <c r="B33" s="690">
        <v>0</v>
      </c>
      <c r="C33" s="688">
        <v>0.8750604850164074</v>
      </c>
      <c r="D33" s="688">
        <v>0</v>
      </c>
      <c r="E33" s="688">
        <v>1.2497829186224465</v>
      </c>
      <c r="F33" s="688">
        <v>0.9977062743753838</v>
      </c>
      <c r="G33" s="688">
        <v>0.49808554966134316</v>
      </c>
      <c r="H33" s="688">
        <v>0.691698593008583</v>
      </c>
      <c r="I33" s="688">
        <v>1.1407301096223712</v>
      </c>
      <c r="J33" s="689">
        <v>0.7447125000591293</v>
      </c>
      <c r="K33" s="150">
        <v>7.567048</v>
      </c>
      <c r="L33" s="149"/>
      <c r="M33" s="42" t="s">
        <v>13</v>
      </c>
      <c r="N33" s="696">
        <v>0</v>
      </c>
      <c r="O33" s="696">
        <v>0.4432034747152416</v>
      </c>
      <c r="P33" s="696">
        <v>0</v>
      </c>
      <c r="Q33" s="696">
        <v>1.1832569146575946</v>
      </c>
      <c r="R33" s="696">
        <v>0.8480693230710661</v>
      </c>
      <c r="S33" s="696">
        <v>0.5185074762296726</v>
      </c>
      <c r="T33" s="696">
        <v>0.8161650913634032</v>
      </c>
      <c r="U33" s="696">
        <v>1.3301256614049861</v>
      </c>
      <c r="V33" s="697">
        <v>0.789120739576583</v>
      </c>
      <c r="W33" s="76">
        <v>50</v>
      </c>
      <c r="AA33" s="148" t="s">
        <v>77</v>
      </c>
      <c r="AB33" s="148">
        <v>11086800.691660017</v>
      </c>
      <c r="AC33" s="148">
        <v>13189405.30557</v>
      </c>
      <c r="AD33" s="148">
        <v>15764236.916569987</v>
      </c>
      <c r="AE33" s="148">
        <v>36552160.40491998</v>
      </c>
      <c r="AF33" s="148">
        <v>84846861.72680996</v>
      </c>
      <c r="AG33" s="148">
        <v>51875823.05785994</v>
      </c>
      <c r="AH33" s="148">
        <v>35259335.53756996</v>
      </c>
      <c r="AI33" s="148">
        <v>9864654.334990004</v>
      </c>
      <c r="AJ33" s="148">
        <v>258439277.97595087</v>
      </c>
      <c r="AL33" s="148" t="s">
        <v>15</v>
      </c>
      <c r="AM33" s="148">
        <v>1349568.7483299992</v>
      </c>
      <c r="AN33" s="148">
        <v>1526861.8939400008</v>
      </c>
      <c r="AO33" s="148">
        <v>1619833.6871699998</v>
      </c>
      <c r="AP33" s="148">
        <v>3920328.3208099995</v>
      </c>
      <c r="AQ33" s="148">
        <v>11291167.74409998</v>
      </c>
      <c r="AR33" s="148">
        <v>9365035.993330002</v>
      </c>
      <c r="AS33" s="148">
        <v>8522781.800460003</v>
      </c>
      <c r="AT33" s="148">
        <v>3167384.490759999</v>
      </c>
      <c r="AU33" s="148">
        <v>40762962.67890004</v>
      </c>
    </row>
    <row r="34" spans="1:47" ht="12.75">
      <c r="A34" s="40" t="s">
        <v>14</v>
      </c>
      <c r="B34" s="690">
        <v>0.4295265284603604</v>
      </c>
      <c r="C34" s="688">
        <v>0.2518093496418698</v>
      </c>
      <c r="D34" s="688">
        <v>0.7189102389485325</v>
      </c>
      <c r="E34" s="688">
        <v>1.3574077904380628</v>
      </c>
      <c r="F34" s="688">
        <v>0.4404219949790585</v>
      </c>
      <c r="G34" s="688">
        <v>0.6270168857453368</v>
      </c>
      <c r="H34" s="688">
        <v>1.014904318448287</v>
      </c>
      <c r="I34" s="688">
        <v>1.174179835126094</v>
      </c>
      <c r="J34" s="689">
        <v>0.7838694134964976</v>
      </c>
      <c r="K34" s="150">
        <v>18.776879</v>
      </c>
      <c r="L34" s="149"/>
      <c r="M34" s="42" t="s">
        <v>14</v>
      </c>
      <c r="N34" s="696">
        <v>0.7690296384022643</v>
      </c>
      <c r="O34" s="696">
        <v>0.6525391931352879</v>
      </c>
      <c r="P34" s="696">
        <v>0.9065607803675191</v>
      </c>
      <c r="Q34" s="696">
        <v>1.3114524773337304</v>
      </c>
      <c r="R34" s="696">
        <v>0.6279565469768407</v>
      </c>
      <c r="S34" s="696">
        <v>0.7551828196915437</v>
      </c>
      <c r="T34" s="696">
        <v>1.0624214542033446</v>
      </c>
      <c r="U34" s="696">
        <v>1.0933985223139506</v>
      </c>
      <c r="V34" s="697">
        <v>0.8962305184558415</v>
      </c>
      <c r="W34" s="76">
        <v>126</v>
      </c>
      <c r="AA34" s="148" t="s">
        <v>78</v>
      </c>
      <c r="AB34" s="148">
        <v>8658541.462280001</v>
      </c>
      <c r="AC34" s="148">
        <v>12474943.282599984</v>
      </c>
      <c r="AD34" s="148">
        <v>16045272.375550028</v>
      </c>
      <c r="AE34" s="148">
        <v>34889825.595450036</v>
      </c>
      <c r="AF34" s="148">
        <v>78307211.90416017</v>
      </c>
      <c r="AG34" s="148">
        <v>40822937.25159004</v>
      </c>
      <c r="AH34" s="148">
        <v>26696206.035760053</v>
      </c>
      <c r="AI34" s="148">
        <v>9342196.874759996</v>
      </c>
      <c r="AJ34" s="148">
        <v>227237134.7821496</v>
      </c>
      <c r="AL34" s="148" t="s">
        <v>77</v>
      </c>
      <c r="AM34" s="148">
        <v>1328339.4762799998</v>
      </c>
      <c r="AN34" s="148">
        <v>2036988.302609999</v>
      </c>
      <c r="AO34" s="148">
        <v>2507788.209210002</v>
      </c>
      <c r="AP34" s="148">
        <v>5638484.46654</v>
      </c>
      <c r="AQ34" s="148">
        <v>13363671.554990001</v>
      </c>
      <c r="AR34" s="148">
        <v>10426307.31605001</v>
      </c>
      <c r="AS34" s="148">
        <v>9693455.654069982</v>
      </c>
      <c r="AT34" s="148">
        <v>3545923.390939997</v>
      </c>
      <c r="AU34" s="148">
        <v>48540958.37069004</v>
      </c>
    </row>
    <row r="35" spans="1:47" ht="12.75">
      <c r="A35" s="40" t="s">
        <v>15</v>
      </c>
      <c r="B35" s="690">
        <v>1.2657690864773787</v>
      </c>
      <c r="C35" s="688">
        <v>1.1580093576214858</v>
      </c>
      <c r="D35" s="688">
        <v>1.124398047671003</v>
      </c>
      <c r="E35" s="688">
        <v>0.3794847105799565</v>
      </c>
      <c r="F35" s="688">
        <v>0.9013349157483638</v>
      </c>
      <c r="G35" s="688">
        <v>1.1417953317634575</v>
      </c>
      <c r="H35" s="688">
        <v>0.7556958132964191</v>
      </c>
      <c r="I35" s="688">
        <v>0.4445175793005314</v>
      </c>
      <c r="J35" s="689">
        <v>0.8554811881672503</v>
      </c>
      <c r="K35" s="150">
        <v>34.295711</v>
      </c>
      <c r="L35" s="149"/>
      <c r="M35" s="42" t="s">
        <v>15</v>
      </c>
      <c r="N35" s="696">
        <v>0.9523869992825356</v>
      </c>
      <c r="O35" s="696">
        <v>1.2537927229870376</v>
      </c>
      <c r="P35" s="696">
        <v>1.0555426544786677</v>
      </c>
      <c r="Q35" s="696">
        <v>0.7298624857980921</v>
      </c>
      <c r="R35" s="696">
        <v>0.9926779297331954</v>
      </c>
      <c r="S35" s="696">
        <v>0.8921689551331421</v>
      </c>
      <c r="T35" s="696">
        <v>0.806909048696411</v>
      </c>
      <c r="U35" s="696">
        <v>0.586247144487867</v>
      </c>
      <c r="V35" s="697">
        <v>0.8482707323379189</v>
      </c>
      <c r="W35" s="76">
        <v>194</v>
      </c>
      <c r="AA35" s="148" t="s">
        <v>79</v>
      </c>
      <c r="AB35" s="148">
        <v>6864016.2263400005</v>
      </c>
      <c r="AC35" s="148">
        <v>10811718.401099993</v>
      </c>
      <c r="AD35" s="148">
        <v>13710175.62100001</v>
      </c>
      <c r="AE35" s="148">
        <v>30177314.08360002</v>
      </c>
      <c r="AF35" s="148">
        <v>64925898.306360014</v>
      </c>
      <c r="AG35" s="148">
        <v>30039791.429549985</v>
      </c>
      <c r="AH35" s="148">
        <v>26002403.43271001</v>
      </c>
      <c r="AI35" s="148">
        <v>13409605.757239996</v>
      </c>
      <c r="AJ35" s="148">
        <v>195940923.25790018</v>
      </c>
      <c r="AL35" s="148" t="s">
        <v>78</v>
      </c>
      <c r="AM35" s="148">
        <v>1661119.0395899988</v>
      </c>
      <c r="AN35" s="148">
        <v>2358095.7624300006</v>
      </c>
      <c r="AO35" s="148">
        <v>2643934.0075699985</v>
      </c>
      <c r="AP35" s="148">
        <v>5587552.56702</v>
      </c>
      <c r="AQ35" s="148">
        <v>13002433.192910003</v>
      </c>
      <c r="AR35" s="148">
        <v>11516919.946909988</v>
      </c>
      <c r="AS35" s="148">
        <v>9172751.116910003</v>
      </c>
      <c r="AT35" s="148">
        <v>3032164.8546799994</v>
      </c>
      <c r="AU35" s="148">
        <v>48974970.48801985</v>
      </c>
    </row>
    <row r="36" spans="1:47" ht="12.75">
      <c r="A36" s="40" t="s">
        <v>77</v>
      </c>
      <c r="B36" s="690">
        <v>1.2595029270394107</v>
      </c>
      <c r="C36" s="688">
        <v>1.5435523197454697</v>
      </c>
      <c r="D36" s="688">
        <v>1.46986851625462</v>
      </c>
      <c r="E36" s="688">
        <v>0.8228616635339043</v>
      </c>
      <c r="F36" s="688">
        <v>0.614042758499909</v>
      </c>
      <c r="G36" s="688">
        <v>0.9005940719526185</v>
      </c>
      <c r="H36" s="688">
        <v>0.7456244158218034</v>
      </c>
      <c r="I36" s="688">
        <v>1.40955024614638</v>
      </c>
      <c r="J36" s="689">
        <v>0.9040052442540709</v>
      </c>
      <c r="K36" s="150">
        <v>44.631873</v>
      </c>
      <c r="L36" s="149"/>
      <c r="M36" s="42" t="s">
        <v>77</v>
      </c>
      <c r="N36" s="696">
        <v>0.8881020962169819</v>
      </c>
      <c r="O36" s="696">
        <v>1.4373831003275424</v>
      </c>
      <c r="P36" s="696">
        <v>1.474151424834359</v>
      </c>
      <c r="Q36" s="696">
        <v>0.8926725677021661</v>
      </c>
      <c r="R36" s="696">
        <v>0.7134610199885713</v>
      </c>
      <c r="S36" s="696">
        <v>0.9420714111750979</v>
      </c>
      <c r="T36" s="696">
        <v>0.9385876862509944</v>
      </c>
      <c r="U36" s="696">
        <v>0.9975947465610546</v>
      </c>
      <c r="V36" s="697">
        <v>0.9079168243372503</v>
      </c>
      <c r="W36" s="76">
        <v>246</v>
      </c>
      <c r="AA36" s="148" t="s">
        <v>80</v>
      </c>
      <c r="AB36" s="148">
        <v>5612040.260090001</v>
      </c>
      <c r="AC36" s="148">
        <v>8912700.342029992</v>
      </c>
      <c r="AD36" s="148">
        <v>11507627.149240015</v>
      </c>
      <c r="AE36" s="148">
        <v>24291109.90663</v>
      </c>
      <c r="AF36" s="148">
        <v>52991630.83955991</v>
      </c>
      <c r="AG36" s="148">
        <v>29516360.61462</v>
      </c>
      <c r="AH36" s="148">
        <v>35258071.89401996</v>
      </c>
      <c r="AI36" s="148">
        <v>18693620.360109977</v>
      </c>
      <c r="AJ36" s="148">
        <v>186783161.3663002</v>
      </c>
      <c r="AL36" s="148" t="s">
        <v>79</v>
      </c>
      <c r="AM36" s="148">
        <v>1244613.060200001</v>
      </c>
      <c r="AN36" s="148">
        <v>1758974.3540100006</v>
      </c>
      <c r="AO36" s="148">
        <v>2104844.3838499994</v>
      </c>
      <c r="AP36" s="148">
        <v>5281036.507869997</v>
      </c>
      <c r="AQ36" s="148">
        <v>12781955.952040015</v>
      </c>
      <c r="AR36" s="148">
        <v>8585220.631959999</v>
      </c>
      <c r="AS36" s="148">
        <v>9891221.889960002</v>
      </c>
      <c r="AT36" s="148">
        <v>3886941.01704</v>
      </c>
      <c r="AU36" s="148">
        <v>45534807.79693006</v>
      </c>
    </row>
    <row r="37" spans="1:47" ht="12.75">
      <c r="A37" s="40" t="s">
        <v>78</v>
      </c>
      <c r="B37" s="690">
        <v>0.4338102656563392</v>
      </c>
      <c r="C37" s="688">
        <v>0.41341633642506265</v>
      </c>
      <c r="D37" s="688">
        <v>1.133490021472446</v>
      </c>
      <c r="E37" s="688">
        <v>0.7407576158282982</v>
      </c>
      <c r="F37" s="688">
        <v>0.6528226273884511</v>
      </c>
      <c r="G37" s="688">
        <v>0.9199274778377081</v>
      </c>
      <c r="H37" s="688">
        <v>1.372661190671847</v>
      </c>
      <c r="I37" s="688">
        <v>0.7895888829789863</v>
      </c>
      <c r="J37" s="689">
        <v>0.8668055405129889</v>
      </c>
      <c r="K37" s="150">
        <v>44.109508</v>
      </c>
      <c r="L37" s="149"/>
      <c r="M37" s="42" t="s">
        <v>78</v>
      </c>
      <c r="N37" s="696">
        <v>0.8393433816725182</v>
      </c>
      <c r="O37" s="696">
        <v>0.531331982864543</v>
      </c>
      <c r="P37" s="696">
        <v>1.3448452083165257</v>
      </c>
      <c r="Q37" s="696">
        <v>1.013669330927558</v>
      </c>
      <c r="R37" s="696">
        <v>0.7924489230943914</v>
      </c>
      <c r="S37" s="696">
        <v>1.0313841299501327</v>
      </c>
      <c r="T37" s="696">
        <v>1.0475791194819573</v>
      </c>
      <c r="U37" s="696">
        <v>0.8618573286601514</v>
      </c>
      <c r="V37" s="697">
        <v>0.9327326735503345</v>
      </c>
      <c r="W37" s="76">
        <v>248</v>
      </c>
      <c r="AA37" s="148" t="s">
        <v>81</v>
      </c>
      <c r="AB37" s="148">
        <v>4185112.432990002</v>
      </c>
      <c r="AC37" s="148">
        <v>7061221.911449996</v>
      </c>
      <c r="AD37" s="148">
        <v>8914147.96573001</v>
      </c>
      <c r="AE37" s="148">
        <v>19259865.03054</v>
      </c>
      <c r="AF37" s="148">
        <v>49396666.519429855</v>
      </c>
      <c r="AG37" s="148">
        <v>48880271.59594001</v>
      </c>
      <c r="AH37" s="148">
        <v>51866142.205249995</v>
      </c>
      <c r="AI37" s="148">
        <v>20096147.967180002</v>
      </c>
      <c r="AJ37" s="148">
        <v>209659575.62851003</v>
      </c>
      <c r="AL37" s="148" t="s">
        <v>80</v>
      </c>
      <c r="AM37" s="148">
        <v>946200.5186300001</v>
      </c>
      <c r="AN37" s="148">
        <v>1544198.3403599996</v>
      </c>
      <c r="AO37" s="148">
        <v>1775986.34505</v>
      </c>
      <c r="AP37" s="148">
        <v>4533141.112580001</v>
      </c>
      <c r="AQ37" s="148">
        <v>10701803.187680004</v>
      </c>
      <c r="AR37" s="148">
        <v>9003904.193640005</v>
      </c>
      <c r="AS37" s="148">
        <v>12216196.6229</v>
      </c>
      <c r="AT37" s="148">
        <v>3993164.5646199994</v>
      </c>
      <c r="AU37" s="148">
        <v>44714594.88546</v>
      </c>
    </row>
    <row r="38" spans="1:47" ht="12.75">
      <c r="A38" s="40" t="s">
        <v>79</v>
      </c>
      <c r="B38" s="690">
        <v>0.17623941776160354</v>
      </c>
      <c r="C38" s="688">
        <v>0.6899384983102864</v>
      </c>
      <c r="D38" s="688">
        <v>0.41747791103531756</v>
      </c>
      <c r="E38" s="688">
        <v>1.0642080006653056</v>
      </c>
      <c r="F38" s="688">
        <v>0.7430472450014364</v>
      </c>
      <c r="G38" s="688">
        <v>0.49378948607956585</v>
      </c>
      <c r="H38" s="688">
        <v>0.602999038268147</v>
      </c>
      <c r="I38" s="688">
        <v>0.8002679177278378</v>
      </c>
      <c r="J38" s="689">
        <v>0.6911040207590409</v>
      </c>
      <c r="K38" s="150">
        <v>34.701042</v>
      </c>
      <c r="L38" s="149"/>
      <c r="M38" s="42" t="s">
        <v>79</v>
      </c>
      <c r="N38" s="696">
        <v>0.4319673087140766</v>
      </c>
      <c r="O38" s="696">
        <v>1.1368707065367234</v>
      </c>
      <c r="P38" s="696">
        <v>0.6886759859831478</v>
      </c>
      <c r="Q38" s="696">
        <v>1.2359970063300114</v>
      </c>
      <c r="R38" s="696">
        <v>0.8030485413257235</v>
      </c>
      <c r="S38" s="696">
        <v>0.744531416744015</v>
      </c>
      <c r="T38" s="696">
        <v>0.8908404593821291</v>
      </c>
      <c r="U38" s="696">
        <v>0.5575719836582346</v>
      </c>
      <c r="V38" s="697">
        <v>0.8017002797090074</v>
      </c>
      <c r="W38" s="76">
        <v>190</v>
      </c>
      <c r="AA38" s="148" t="s">
        <v>82</v>
      </c>
      <c r="AB38" s="148">
        <v>4941087.810980002</v>
      </c>
      <c r="AC38" s="148">
        <v>7720037.117759997</v>
      </c>
      <c r="AD38" s="148">
        <v>9157542.766860018</v>
      </c>
      <c r="AE38" s="148">
        <v>19369281.74314</v>
      </c>
      <c r="AF38" s="148">
        <v>69587061.31470017</v>
      </c>
      <c r="AG38" s="148">
        <v>85263599.54828</v>
      </c>
      <c r="AH38" s="148">
        <v>66015995.55727998</v>
      </c>
      <c r="AI38" s="148">
        <v>14144250.869449988</v>
      </c>
      <c r="AJ38" s="148">
        <v>276198856.7284496</v>
      </c>
      <c r="AL38" s="148" t="s">
        <v>81</v>
      </c>
      <c r="AM38" s="148">
        <v>789654.3573399999</v>
      </c>
      <c r="AN38" s="148">
        <v>1722439.5937800005</v>
      </c>
      <c r="AO38" s="148">
        <v>2779345.791299999</v>
      </c>
      <c r="AP38" s="148">
        <v>4384810.1176999975</v>
      </c>
      <c r="AQ38" s="148">
        <v>10064156.179560006</v>
      </c>
      <c r="AR38" s="148">
        <v>11261516.315189987</v>
      </c>
      <c r="AS38" s="148">
        <v>16146898.820200002</v>
      </c>
      <c r="AT38" s="148">
        <v>4218872.49791</v>
      </c>
      <c r="AU38" s="148">
        <v>51367693.67297993</v>
      </c>
    </row>
    <row r="39" spans="1:47" ht="12.75">
      <c r="A39" s="40" t="s">
        <v>80</v>
      </c>
      <c r="B39" s="690">
        <v>0.11716792148243677</v>
      </c>
      <c r="C39" s="688">
        <v>0.5651786071702303</v>
      </c>
      <c r="D39" s="688">
        <v>0.26895232718088546</v>
      </c>
      <c r="E39" s="688">
        <v>0.5936674940202825</v>
      </c>
      <c r="F39" s="688">
        <v>0.6867937095953742</v>
      </c>
      <c r="G39" s="688">
        <v>0.851307082386063</v>
      </c>
      <c r="H39" s="688">
        <v>1.8259134074803924</v>
      </c>
      <c r="I39" s="688">
        <v>0.6314055408065594</v>
      </c>
      <c r="J39" s="689">
        <v>0.9267064373863172</v>
      </c>
      <c r="K39" s="150">
        <v>46.491324</v>
      </c>
      <c r="L39" s="149"/>
      <c r="M39" s="42" t="s">
        <v>80</v>
      </c>
      <c r="N39" s="696">
        <v>0.2902707064608454</v>
      </c>
      <c r="O39" s="696">
        <v>1.076208088421257</v>
      </c>
      <c r="P39" s="696">
        <v>0.5197755089576809</v>
      </c>
      <c r="Q39" s="696">
        <v>0.7186003963799787</v>
      </c>
      <c r="R39" s="696">
        <v>0.8589536488070917</v>
      </c>
      <c r="S39" s="696">
        <v>0.8861884310517204</v>
      </c>
      <c r="T39" s="696">
        <v>1.372276002560005</v>
      </c>
      <c r="U39" s="696">
        <v>0.8664024077875938</v>
      </c>
      <c r="V39" s="697">
        <v>0.9365519470538476</v>
      </c>
      <c r="W39" s="76">
        <v>199</v>
      </c>
      <c r="AA39" s="148" t="s">
        <v>83</v>
      </c>
      <c r="AB39" s="148">
        <v>9904740.74067</v>
      </c>
      <c r="AC39" s="148">
        <v>11325183.976000007</v>
      </c>
      <c r="AD39" s="148">
        <v>12545154.128050003</v>
      </c>
      <c r="AE39" s="148">
        <v>25181176.89971002</v>
      </c>
      <c r="AF39" s="148">
        <v>86542391.39138015</v>
      </c>
      <c r="AG39" s="148">
        <v>94007178.66461988</v>
      </c>
      <c r="AH39" s="148">
        <v>50080063.84306001</v>
      </c>
      <c r="AI39" s="148">
        <v>5432935.53462</v>
      </c>
      <c r="AJ39" s="148">
        <v>295018825.17811024</v>
      </c>
      <c r="AL39" s="148" t="s">
        <v>82</v>
      </c>
      <c r="AM39" s="148">
        <v>810184.81057</v>
      </c>
      <c r="AN39" s="148">
        <v>1347819.5091300001</v>
      </c>
      <c r="AO39" s="148">
        <v>1279151.7092600001</v>
      </c>
      <c r="AP39" s="148">
        <v>2548535.8047300004</v>
      </c>
      <c r="AQ39" s="148">
        <v>8707168.592269998</v>
      </c>
      <c r="AR39" s="148">
        <v>11419356.950260004</v>
      </c>
      <c r="AS39" s="148">
        <v>17166295.830889996</v>
      </c>
      <c r="AT39" s="148">
        <v>2392306.6328799995</v>
      </c>
      <c r="AU39" s="148">
        <v>45670819.839990005</v>
      </c>
    </row>
    <row r="40" spans="1:47" ht="12.75">
      <c r="A40" s="40" t="s">
        <v>81</v>
      </c>
      <c r="B40" s="690">
        <v>0.21610599961920907</v>
      </c>
      <c r="C40" s="688">
        <v>1.2346681867244031</v>
      </c>
      <c r="D40" s="688">
        <v>0.4450096466193735</v>
      </c>
      <c r="E40" s="688">
        <v>1.290783103418761</v>
      </c>
      <c r="F40" s="688">
        <v>0.9673357121838135</v>
      </c>
      <c r="G40" s="688">
        <v>0.9341213977041122</v>
      </c>
      <c r="H40" s="688">
        <v>0.7292591712838327</v>
      </c>
      <c r="I40" s="688">
        <v>0.8255652421838758</v>
      </c>
      <c r="J40" s="689">
        <v>0.8712930562834785</v>
      </c>
      <c r="K40" s="150">
        <v>48.34567</v>
      </c>
      <c r="L40" s="149"/>
      <c r="M40" s="42" t="s">
        <v>81</v>
      </c>
      <c r="N40" s="696">
        <v>0.7747853844485081</v>
      </c>
      <c r="O40" s="696">
        <v>0.6875388172957266</v>
      </c>
      <c r="P40" s="696">
        <v>0.5492714829231494</v>
      </c>
      <c r="Q40" s="696">
        <v>1.0068972461360324</v>
      </c>
      <c r="R40" s="696">
        <v>1.0085269512979456</v>
      </c>
      <c r="S40" s="696">
        <v>1.3268534635097196</v>
      </c>
      <c r="T40" s="696">
        <v>0.9100709855368726</v>
      </c>
      <c r="U40" s="696">
        <v>0.9246206225789484</v>
      </c>
      <c r="V40" s="697">
        <v>0.9769758833244728</v>
      </c>
      <c r="W40" s="76">
        <v>189</v>
      </c>
      <c r="AA40" s="148" t="s">
        <v>84</v>
      </c>
      <c r="AB40" s="148">
        <v>16466607.353269992</v>
      </c>
      <c r="AC40" s="148">
        <v>20019081.795719992</v>
      </c>
      <c r="AD40" s="148">
        <v>19637380.05416</v>
      </c>
      <c r="AE40" s="148">
        <v>31437387.39238002</v>
      </c>
      <c r="AF40" s="148">
        <v>98725404.75027</v>
      </c>
      <c r="AG40" s="148">
        <v>79445043.55753995</v>
      </c>
      <c r="AH40" s="148">
        <v>16338077.855470007</v>
      </c>
      <c r="AI40" s="148">
        <v>388583.26378</v>
      </c>
      <c r="AJ40" s="148">
        <v>282457566.0225903</v>
      </c>
      <c r="AL40" s="148" t="s">
        <v>83</v>
      </c>
      <c r="AM40" s="148">
        <v>1048499.4372700001</v>
      </c>
      <c r="AN40" s="148">
        <v>1545336.6528500004</v>
      </c>
      <c r="AO40" s="148">
        <v>1529948.5049999994</v>
      </c>
      <c r="AP40" s="148">
        <v>3129187.0476600006</v>
      </c>
      <c r="AQ40" s="148">
        <v>10383161.218520004</v>
      </c>
      <c r="AR40" s="148">
        <v>9836661.285669995</v>
      </c>
      <c r="AS40" s="148">
        <v>10349101.993980002</v>
      </c>
      <c r="AT40" s="148">
        <v>864549.01377</v>
      </c>
      <c r="AU40" s="148">
        <v>38686445.15471998</v>
      </c>
    </row>
    <row r="41" spans="1:47" ht="12.75">
      <c r="A41" s="40" t="s">
        <v>82</v>
      </c>
      <c r="B41" s="690">
        <v>2.1561235112129045</v>
      </c>
      <c r="C41" s="688">
        <v>0.37524537341471204</v>
      </c>
      <c r="D41" s="688">
        <v>0</v>
      </c>
      <c r="E41" s="688">
        <v>0.9619937045571043</v>
      </c>
      <c r="F41" s="688">
        <v>2.1911978708640354</v>
      </c>
      <c r="G41" s="688">
        <v>1.1927343039864124</v>
      </c>
      <c r="H41" s="688">
        <v>1.5906331572377508</v>
      </c>
      <c r="I41" s="688">
        <v>1.0368444990079708</v>
      </c>
      <c r="J41" s="689">
        <v>1.3566111030965247</v>
      </c>
      <c r="K41" s="150">
        <v>64.986271</v>
      </c>
      <c r="L41" s="149"/>
      <c r="M41" s="42" t="s">
        <v>82</v>
      </c>
      <c r="N41" s="696">
        <v>2.2419639604293367</v>
      </c>
      <c r="O41" s="696">
        <v>0.33354902837168016</v>
      </c>
      <c r="P41" s="696">
        <v>0</v>
      </c>
      <c r="Q41" s="696">
        <v>0.7228052277404392</v>
      </c>
      <c r="R41" s="696">
        <v>1.1821742793934382</v>
      </c>
      <c r="S41" s="696">
        <v>1.3315385303559568</v>
      </c>
      <c r="T41" s="696">
        <v>1.1140505879004101</v>
      </c>
      <c r="U41" s="696">
        <v>0.8041021797112431</v>
      </c>
      <c r="V41" s="697">
        <v>0.9984797551394821</v>
      </c>
      <c r="W41" s="76">
        <v>168</v>
      </c>
      <c r="AA41" s="148" t="s">
        <v>85</v>
      </c>
      <c r="AB41" s="148">
        <v>12866217.021</v>
      </c>
      <c r="AC41" s="148">
        <v>19563280.084950015</v>
      </c>
      <c r="AD41" s="148">
        <v>22584776.054800015</v>
      </c>
      <c r="AE41" s="148">
        <v>40700429.616429985</v>
      </c>
      <c r="AF41" s="148">
        <v>82834813.97803007</v>
      </c>
      <c r="AG41" s="148">
        <v>32713989.246200006</v>
      </c>
      <c r="AH41" s="148">
        <v>3816634.8047099994</v>
      </c>
      <c r="AI41" s="148">
        <v>399860.13965</v>
      </c>
      <c r="AJ41" s="148">
        <v>215480000.9457702</v>
      </c>
      <c r="AL41" s="148" t="s">
        <v>84</v>
      </c>
      <c r="AM41" s="148">
        <v>595853.0347200001</v>
      </c>
      <c r="AN41" s="148">
        <v>951790.7317800001</v>
      </c>
      <c r="AO41" s="148">
        <v>862509.7270900001</v>
      </c>
      <c r="AP41" s="148">
        <v>1466741.2889100006</v>
      </c>
      <c r="AQ41" s="148">
        <v>6198490.893359997</v>
      </c>
      <c r="AR41" s="148">
        <v>5409497.114970001</v>
      </c>
      <c r="AS41" s="148">
        <v>3917144.6709500006</v>
      </c>
      <c r="AT41" s="148">
        <v>200193.23912</v>
      </c>
      <c r="AU41" s="148">
        <v>19602220.7009</v>
      </c>
    </row>
    <row r="42" spans="1:47" ht="12.75">
      <c r="A42" s="40" t="s">
        <v>83</v>
      </c>
      <c r="B42" s="690">
        <v>0</v>
      </c>
      <c r="C42" s="688">
        <v>0</v>
      </c>
      <c r="D42" s="688">
        <v>0.23197445654279117</v>
      </c>
      <c r="E42" s="688">
        <v>0.8842069913537085</v>
      </c>
      <c r="F42" s="688">
        <v>1.127596531437788</v>
      </c>
      <c r="G42" s="688">
        <v>1.5794791057797606</v>
      </c>
      <c r="H42" s="688">
        <v>0.9060579981087157</v>
      </c>
      <c r="I42" s="688">
        <v>0.8245700918279819</v>
      </c>
      <c r="J42" s="689">
        <v>1.01528540335592</v>
      </c>
      <c r="K42" s="150">
        <v>39.801282</v>
      </c>
      <c r="L42" s="149"/>
      <c r="M42" s="42" t="s">
        <v>83</v>
      </c>
      <c r="N42" s="696">
        <v>0</v>
      </c>
      <c r="O42" s="696">
        <v>0</v>
      </c>
      <c r="P42" s="696">
        <v>1.0504164901383395</v>
      </c>
      <c r="Q42" s="696">
        <v>1.4458974106869167</v>
      </c>
      <c r="R42" s="696">
        <v>1.5207968975743278</v>
      </c>
      <c r="S42" s="696">
        <v>1.2694866196110297</v>
      </c>
      <c r="T42" s="696">
        <v>0.9535409603335373</v>
      </c>
      <c r="U42" s="696">
        <v>0.8252030773198094</v>
      </c>
      <c r="V42" s="697">
        <v>1.0538178635651874</v>
      </c>
      <c r="W42" s="76">
        <v>120</v>
      </c>
      <c r="AA42" s="148" t="s">
        <v>86</v>
      </c>
      <c r="AB42" s="148">
        <v>2550806.2661800003</v>
      </c>
      <c r="AC42" s="148">
        <v>8885015.01311</v>
      </c>
      <c r="AD42" s="148">
        <v>13957085.331669997</v>
      </c>
      <c r="AE42" s="148">
        <v>20353687.175510004</v>
      </c>
      <c r="AF42" s="148">
        <v>18651956.12057999</v>
      </c>
      <c r="AG42" s="148">
        <v>2378831.8727100003</v>
      </c>
      <c r="AH42" s="148">
        <v>317621.39017</v>
      </c>
      <c r="AJ42" s="148">
        <v>67095003.16993</v>
      </c>
      <c r="AL42" s="148" t="s">
        <v>85</v>
      </c>
      <c r="AM42" s="148">
        <v>363880.50042</v>
      </c>
      <c r="AN42" s="148">
        <v>472634.61854000005</v>
      </c>
      <c r="AO42" s="148">
        <v>821293.1329</v>
      </c>
      <c r="AP42" s="148">
        <v>1558334.05907</v>
      </c>
      <c r="AQ42" s="148">
        <v>4530136.76265</v>
      </c>
      <c r="AR42" s="148">
        <v>703179.93374</v>
      </c>
      <c r="AS42" s="148">
        <v>2807065.27676</v>
      </c>
      <c r="AU42" s="148">
        <v>11256524.28408</v>
      </c>
    </row>
    <row r="43" spans="1:47" ht="12.75">
      <c r="A43" s="40" t="s">
        <v>84</v>
      </c>
      <c r="B43" s="690">
        <v>1.6944770684985642</v>
      </c>
      <c r="C43" s="688">
        <v>0.8234482918976009</v>
      </c>
      <c r="D43" s="688">
        <v>0</v>
      </c>
      <c r="E43" s="688">
        <v>2.5880937332529537</v>
      </c>
      <c r="F43" s="688">
        <v>1.9066872918372573</v>
      </c>
      <c r="G43" s="688">
        <v>1.0233123985925878</v>
      </c>
      <c r="H43" s="688">
        <v>0.7378011924942242</v>
      </c>
      <c r="I43" s="688">
        <v>0.11061997895590164</v>
      </c>
      <c r="J43" s="689">
        <v>1.2773991409073178</v>
      </c>
      <c r="K43" s="150">
        <v>27.694183</v>
      </c>
      <c r="L43" s="149"/>
      <c r="M43" s="42" t="s">
        <v>84</v>
      </c>
      <c r="N43" s="696">
        <v>8.36470096194061</v>
      </c>
      <c r="O43" s="696">
        <v>1.5329507769505524</v>
      </c>
      <c r="P43" s="696">
        <v>0</v>
      </c>
      <c r="Q43" s="696">
        <v>1.3624296402407217</v>
      </c>
      <c r="R43" s="696">
        <v>1.0438403455680907</v>
      </c>
      <c r="S43" s="696">
        <v>0.8095625528745545</v>
      </c>
      <c r="T43" s="696">
        <v>0.8947104716913605</v>
      </c>
      <c r="U43" s="696">
        <v>0.22061272979573465</v>
      </c>
      <c r="V43" s="697">
        <v>1.0123241533397171</v>
      </c>
      <c r="W43" s="76">
        <v>51</v>
      </c>
      <c r="AA43" s="148" t="s">
        <v>87</v>
      </c>
      <c r="AB43" s="148">
        <v>42339.34357</v>
      </c>
      <c r="AC43" s="148">
        <v>397504.44882</v>
      </c>
      <c r="AD43" s="148">
        <v>430474.04226</v>
      </c>
      <c r="AE43" s="148">
        <v>790062.87773</v>
      </c>
      <c r="AF43" s="148">
        <v>87389.92392</v>
      </c>
      <c r="AG43" s="148">
        <v>277550.2576</v>
      </c>
      <c r="AJ43" s="148">
        <v>2025320.8938999998</v>
      </c>
      <c r="AL43" s="148" t="s">
        <v>86</v>
      </c>
      <c r="AM43" s="148">
        <v>28465.2005</v>
      </c>
      <c r="AN43" s="148">
        <v>80778.46204999999</v>
      </c>
      <c r="AO43" s="148">
        <v>200778.26167000004</v>
      </c>
      <c r="AP43" s="148">
        <v>827044.5555200002</v>
      </c>
      <c r="AQ43" s="148">
        <v>157262.02550999998</v>
      </c>
      <c r="AR43" s="148">
        <v>23301.76462</v>
      </c>
      <c r="AU43" s="148">
        <v>1317630.2698700004</v>
      </c>
    </row>
    <row r="44" spans="1:47" ht="12.75">
      <c r="A44" s="40" t="s">
        <v>85</v>
      </c>
      <c r="B44" s="690">
        <v>0</v>
      </c>
      <c r="C44" s="688">
        <v>0</v>
      </c>
      <c r="D44" s="688">
        <v>4.727274468358901</v>
      </c>
      <c r="E44" s="688">
        <v>0.5584759794960832</v>
      </c>
      <c r="F44" s="688">
        <v>0.4478041406144545</v>
      </c>
      <c r="G44" s="688">
        <v>1.0354229605581966</v>
      </c>
      <c r="H44" s="688">
        <v>0.2253880136750182</v>
      </c>
      <c r="I44" s="688"/>
      <c r="J44" s="689">
        <v>0.7208465556178506</v>
      </c>
      <c r="K44" s="150">
        <v>8.328022</v>
      </c>
      <c r="L44" s="149"/>
      <c r="M44" s="42" t="s">
        <v>85</v>
      </c>
      <c r="N44" s="696">
        <v>0</v>
      </c>
      <c r="O44" s="696">
        <v>0</v>
      </c>
      <c r="P44" s="696">
        <v>1.211306333315164</v>
      </c>
      <c r="Q44" s="696">
        <v>0.6654710370367906</v>
      </c>
      <c r="R44" s="696">
        <v>0.8000458692965062</v>
      </c>
      <c r="S44" s="696">
        <v>1.066543150812249</v>
      </c>
      <c r="T44" s="696">
        <v>0.8341396683460679</v>
      </c>
      <c r="U44" s="696"/>
      <c r="V44" s="697">
        <v>0.8466755285371987</v>
      </c>
      <c r="W44" s="76">
        <v>18</v>
      </c>
      <c r="AA44" s="148" t="s">
        <v>94</v>
      </c>
      <c r="AB44" s="148">
        <v>112675270.46890017</v>
      </c>
      <c r="AC44" s="148">
        <v>156090223.92837033</v>
      </c>
      <c r="AD44" s="148">
        <v>180604140.59975967</v>
      </c>
      <c r="AE44" s="148">
        <v>354391587.2712593</v>
      </c>
      <c r="AF44" s="148">
        <v>841709215.3204345</v>
      </c>
      <c r="AG44" s="148">
        <v>604373715.6186302</v>
      </c>
      <c r="AH44" s="148">
        <v>403623492.06101084</v>
      </c>
      <c r="AI44" s="148">
        <v>125612247.44138005</v>
      </c>
      <c r="AJ44" s="148">
        <v>2779079892.709742</v>
      </c>
      <c r="AL44" s="148" t="s">
        <v>94</v>
      </c>
      <c r="AM44" s="148">
        <v>12841987.295010012</v>
      </c>
      <c r="AN44" s="148">
        <v>17681346.683859996</v>
      </c>
      <c r="AO44" s="148">
        <v>20068726.878669996</v>
      </c>
      <c r="AP44" s="148">
        <v>42510131.258189954</v>
      </c>
      <c r="AQ44" s="148">
        <v>110093799.81365032</v>
      </c>
      <c r="AR44" s="148">
        <v>96308401.44657</v>
      </c>
      <c r="AS44" s="148">
        <v>108851020.81703012</v>
      </c>
      <c r="AT44" s="148">
        <v>29104508.846990045</v>
      </c>
      <c r="AU44" s="148">
        <v>437459923.03997004</v>
      </c>
    </row>
    <row r="45" spans="1:23" ht="12.75">
      <c r="A45" s="40" t="s">
        <v>86</v>
      </c>
      <c r="B45" s="690">
        <v>0</v>
      </c>
      <c r="C45" s="688">
        <v>0</v>
      </c>
      <c r="D45" s="688">
        <v>0</v>
      </c>
      <c r="E45" s="688">
        <v>0</v>
      </c>
      <c r="F45" s="688">
        <v>0</v>
      </c>
      <c r="G45" s="688"/>
      <c r="H45" s="688"/>
      <c r="I45" s="688"/>
      <c r="J45" s="689">
        <v>0</v>
      </c>
      <c r="K45" s="150">
        <v>0</v>
      </c>
      <c r="L45" s="149"/>
      <c r="M45" s="42" t="s">
        <v>86</v>
      </c>
      <c r="N45" s="696">
        <v>0</v>
      </c>
      <c r="O45" s="696">
        <v>0</v>
      </c>
      <c r="P45" s="696">
        <v>0</v>
      </c>
      <c r="Q45" s="696">
        <v>0</v>
      </c>
      <c r="R45" s="696">
        <v>0</v>
      </c>
      <c r="S45" s="696"/>
      <c r="T45" s="696"/>
      <c r="U45" s="696"/>
      <c r="V45" s="697">
        <v>0</v>
      </c>
      <c r="W45" s="76">
        <v>0</v>
      </c>
    </row>
    <row r="46" spans="1:23" ht="13.5" thickBot="1">
      <c r="A46" s="41" t="s">
        <v>87</v>
      </c>
      <c r="B46" s="691">
        <v>0</v>
      </c>
      <c r="C46" s="692">
        <v>0</v>
      </c>
      <c r="D46" s="692"/>
      <c r="E46" s="692"/>
      <c r="F46" s="692"/>
      <c r="G46" s="692"/>
      <c r="H46" s="692"/>
      <c r="I46" s="692"/>
      <c r="J46" s="693">
        <v>0</v>
      </c>
      <c r="K46" s="150">
        <v>0</v>
      </c>
      <c r="L46" s="149"/>
      <c r="M46" s="42" t="s">
        <v>87</v>
      </c>
      <c r="N46" s="696">
        <v>0</v>
      </c>
      <c r="O46" s="696">
        <v>0</v>
      </c>
      <c r="P46" s="696"/>
      <c r="Q46" s="696"/>
      <c r="R46" s="696"/>
      <c r="S46" s="696"/>
      <c r="T46" s="696"/>
      <c r="U46" s="696"/>
      <c r="V46" s="698">
        <v>0</v>
      </c>
      <c r="W46" s="76">
        <v>0</v>
      </c>
    </row>
    <row r="47" spans="1:39" ht="13.5" thickTop="1">
      <c r="A47" s="56" t="s">
        <v>74</v>
      </c>
      <c r="B47" s="694">
        <v>0.6494723069378339</v>
      </c>
      <c r="C47" s="694">
        <v>0.7028002644191002</v>
      </c>
      <c r="D47" s="694">
        <v>0.7715830393328098</v>
      </c>
      <c r="E47" s="694">
        <v>0.9860227040735062</v>
      </c>
      <c r="F47" s="694">
        <v>0.8997158060252372</v>
      </c>
      <c r="G47" s="694">
        <v>0.9595167411869928</v>
      </c>
      <c r="H47" s="694">
        <v>1.0525677664856075</v>
      </c>
      <c r="I47" s="694">
        <v>0.8577128301116758</v>
      </c>
      <c r="J47" s="695">
        <v>0.9275502489715153</v>
      </c>
      <c r="K47" s="50"/>
      <c r="L47" s="50"/>
      <c r="M47" s="52" t="s">
        <v>74</v>
      </c>
      <c r="N47" s="699">
        <v>0.8742154669817883</v>
      </c>
      <c r="O47" s="699">
        <v>0.8370478180919526</v>
      </c>
      <c r="P47" s="699">
        <v>0.8500808802914478</v>
      </c>
      <c r="Q47" s="699">
        <v>0.9832822856588272</v>
      </c>
      <c r="R47" s="699">
        <v>0.8723243984271059</v>
      </c>
      <c r="S47" s="699">
        <v>0.9477747125004183</v>
      </c>
      <c r="T47" s="699">
        <v>0.9899519642152907</v>
      </c>
      <c r="U47" s="699">
        <v>0.8345240365209509</v>
      </c>
      <c r="V47" s="695">
        <v>0.9123340887050978</v>
      </c>
      <c r="AA47" s="148" t="s">
        <v>93</v>
      </c>
      <c r="AB47" s="148" t="s">
        <v>88</v>
      </c>
      <c r="AC47" s="148" t="s">
        <v>89</v>
      </c>
      <c r="AD47" s="148" t="s">
        <v>90</v>
      </c>
      <c r="AE47" s="148" t="s">
        <v>91</v>
      </c>
      <c r="AF47" s="148" t="s">
        <v>92</v>
      </c>
      <c r="AG47" s="148" t="s">
        <v>30</v>
      </c>
      <c r="AH47" s="148" t="s">
        <v>31</v>
      </c>
      <c r="AI47" s="148" t="s">
        <v>32</v>
      </c>
      <c r="AJ47" s="148" t="s">
        <v>94</v>
      </c>
      <c r="AL47" s="148" t="s">
        <v>258</v>
      </c>
      <c r="AM47" s="148" t="s">
        <v>24</v>
      </c>
    </row>
    <row r="48" spans="27:47" ht="12.75">
      <c r="AA48" s="148" t="s">
        <v>14</v>
      </c>
      <c r="AB48" s="148">
        <v>15</v>
      </c>
      <c r="AC48" s="148">
        <v>31</v>
      </c>
      <c r="AD48" s="148">
        <v>28</v>
      </c>
      <c r="AE48" s="148">
        <v>82</v>
      </c>
      <c r="AF48" s="148">
        <v>233</v>
      </c>
      <c r="AG48" s="148">
        <v>205</v>
      </c>
      <c r="AH48" s="148">
        <v>205</v>
      </c>
      <c r="AI48" s="148">
        <v>87</v>
      </c>
      <c r="AJ48" s="148">
        <v>886</v>
      </c>
      <c r="AL48" s="148" t="s">
        <v>13</v>
      </c>
      <c r="AM48" s="148">
        <v>2</v>
      </c>
      <c r="AN48" s="148">
        <v>3</v>
      </c>
      <c r="AO48" s="148">
        <v>6</v>
      </c>
      <c r="AP48" s="148">
        <v>7</v>
      </c>
      <c r="AQ48" s="148">
        <v>12</v>
      </c>
      <c r="AR48" s="148">
        <v>11</v>
      </c>
      <c r="AS48" s="148">
        <v>17</v>
      </c>
      <c r="AT48" s="148">
        <v>7</v>
      </c>
      <c r="AU48" s="148">
        <v>65</v>
      </c>
    </row>
    <row r="49" spans="2:47" ht="12.75">
      <c r="B49" s="152" t="s">
        <v>376</v>
      </c>
      <c r="AA49" s="148" t="s">
        <v>78</v>
      </c>
      <c r="AB49" s="148">
        <v>23</v>
      </c>
      <c r="AC49" s="148">
        <v>30</v>
      </c>
      <c r="AD49" s="148">
        <v>60</v>
      </c>
      <c r="AE49" s="148">
        <v>141</v>
      </c>
      <c r="AF49" s="148">
        <v>344</v>
      </c>
      <c r="AG49" s="148">
        <v>201</v>
      </c>
      <c r="AH49" s="148">
        <v>168</v>
      </c>
      <c r="AI49" s="148">
        <v>40</v>
      </c>
      <c r="AJ49" s="148">
        <v>1007</v>
      </c>
      <c r="AL49" s="148" t="s">
        <v>77</v>
      </c>
      <c r="AM49" s="148">
        <v>5</v>
      </c>
      <c r="AN49" s="148">
        <v>8</v>
      </c>
      <c r="AO49" s="148">
        <v>8</v>
      </c>
      <c r="AP49" s="148">
        <v>29</v>
      </c>
      <c r="AQ49" s="148">
        <v>86</v>
      </c>
      <c r="AR49" s="148">
        <v>44</v>
      </c>
      <c r="AS49" s="148">
        <v>52</v>
      </c>
      <c r="AT49" s="148">
        <v>21</v>
      </c>
      <c r="AU49" s="148">
        <v>253</v>
      </c>
    </row>
    <row r="50" spans="2:47" ht="12.75">
      <c r="B50" s="152"/>
      <c r="AA50" s="148" t="s">
        <v>79</v>
      </c>
      <c r="AB50" s="148">
        <v>23</v>
      </c>
      <c r="AC50" s="148">
        <v>37</v>
      </c>
      <c r="AD50" s="148">
        <v>59</v>
      </c>
      <c r="AE50" s="148">
        <v>131</v>
      </c>
      <c r="AF50" s="148">
        <v>286</v>
      </c>
      <c r="AG50" s="148">
        <v>129</v>
      </c>
      <c r="AH50" s="148">
        <v>127</v>
      </c>
      <c r="AI50" s="148">
        <v>59</v>
      </c>
      <c r="AJ50" s="148">
        <v>851</v>
      </c>
      <c r="AL50" s="148" t="s">
        <v>78</v>
      </c>
      <c r="AM50" s="148">
        <v>9</v>
      </c>
      <c r="AN50" s="148">
        <v>9</v>
      </c>
      <c r="AO50" s="148">
        <v>11</v>
      </c>
      <c r="AP50" s="148">
        <v>32</v>
      </c>
      <c r="AQ50" s="148">
        <v>72</v>
      </c>
      <c r="AR50" s="148">
        <v>61</v>
      </c>
      <c r="AS50" s="148">
        <v>65</v>
      </c>
      <c r="AT50" s="148">
        <v>24</v>
      </c>
      <c r="AU50" s="148">
        <v>283</v>
      </c>
    </row>
    <row r="51" spans="27:47" ht="12.75">
      <c r="AA51" s="148" t="s">
        <v>80</v>
      </c>
      <c r="AB51" s="148">
        <v>18</v>
      </c>
      <c r="AC51" s="148">
        <v>33</v>
      </c>
      <c r="AD51" s="148">
        <v>53</v>
      </c>
      <c r="AE51" s="148">
        <v>98</v>
      </c>
      <c r="AF51" s="148">
        <v>176</v>
      </c>
      <c r="AG51" s="148">
        <v>119</v>
      </c>
      <c r="AH51" s="148">
        <v>145</v>
      </c>
      <c r="AI51" s="148">
        <v>86</v>
      </c>
      <c r="AJ51" s="148">
        <v>728</v>
      </c>
      <c r="AL51" s="148" t="s">
        <v>79</v>
      </c>
      <c r="AM51" s="148">
        <v>5</v>
      </c>
      <c r="AN51" s="148">
        <v>6</v>
      </c>
      <c r="AO51" s="148">
        <v>10</v>
      </c>
      <c r="AP51" s="148">
        <v>23</v>
      </c>
      <c r="AQ51" s="148">
        <v>52</v>
      </c>
      <c r="AR51" s="148">
        <v>46</v>
      </c>
      <c r="AS51" s="148">
        <v>50</v>
      </c>
      <c r="AT51" s="148">
        <v>18</v>
      </c>
      <c r="AU51" s="148">
        <v>210</v>
      </c>
    </row>
    <row r="52" spans="27:47" ht="12.75">
      <c r="AA52" s="148" t="s">
        <v>81</v>
      </c>
      <c r="AB52" s="148">
        <v>13</v>
      </c>
      <c r="AC52" s="148">
        <v>30</v>
      </c>
      <c r="AD52" s="148">
        <v>36</v>
      </c>
      <c r="AE52" s="148">
        <v>63</v>
      </c>
      <c r="AF52" s="148">
        <v>144</v>
      </c>
      <c r="AG52" s="148">
        <v>179</v>
      </c>
      <c r="AH52" s="148">
        <v>192</v>
      </c>
      <c r="AI52" s="148">
        <v>93</v>
      </c>
      <c r="AJ52" s="148">
        <v>750</v>
      </c>
      <c r="AL52" s="148" t="s">
        <v>80</v>
      </c>
      <c r="AM52" s="148">
        <v>1</v>
      </c>
      <c r="AN52" s="148">
        <v>3</v>
      </c>
      <c r="AO52" s="148">
        <v>7</v>
      </c>
      <c r="AP52" s="148">
        <v>17</v>
      </c>
      <c r="AQ52" s="148">
        <v>48</v>
      </c>
      <c r="AR52" s="148">
        <v>29</v>
      </c>
      <c r="AS52" s="148">
        <v>32</v>
      </c>
      <c r="AT52" s="148">
        <v>23</v>
      </c>
      <c r="AU52" s="148">
        <v>160</v>
      </c>
    </row>
    <row r="53" spans="27:47" ht="12.75">
      <c r="AA53" s="148" t="s">
        <v>82</v>
      </c>
      <c r="AB53" s="148">
        <v>8</v>
      </c>
      <c r="AC53" s="148">
        <v>11</v>
      </c>
      <c r="AD53" s="148">
        <v>23</v>
      </c>
      <c r="AE53" s="148">
        <v>61</v>
      </c>
      <c r="AF53" s="148">
        <v>189</v>
      </c>
      <c r="AG53" s="148">
        <v>286</v>
      </c>
      <c r="AH53" s="148">
        <v>272</v>
      </c>
      <c r="AI53" s="148">
        <v>73</v>
      </c>
      <c r="AJ53" s="148">
        <v>923</v>
      </c>
      <c r="AL53" s="148" t="s">
        <v>81</v>
      </c>
      <c r="AM53" s="148">
        <v>2</v>
      </c>
      <c r="AN53" s="148">
        <v>6</v>
      </c>
      <c r="AO53" s="148">
        <v>4</v>
      </c>
      <c r="AP53" s="148">
        <v>11</v>
      </c>
      <c r="AQ53" s="148">
        <v>39</v>
      </c>
      <c r="AR53" s="148">
        <v>56</v>
      </c>
      <c r="AS53" s="148">
        <v>65</v>
      </c>
      <c r="AT53" s="148">
        <v>32</v>
      </c>
      <c r="AU53" s="148">
        <v>215</v>
      </c>
    </row>
    <row r="54" spans="27:47" ht="12.75">
      <c r="AA54" s="148" t="s">
        <v>83</v>
      </c>
      <c r="AB54" s="148">
        <v>9</v>
      </c>
      <c r="AC54" s="148">
        <v>19</v>
      </c>
      <c r="AD54" s="148">
        <v>24</v>
      </c>
      <c r="AE54" s="148">
        <v>51</v>
      </c>
      <c r="AF54" s="148">
        <v>199</v>
      </c>
      <c r="AG54" s="148">
        <v>344</v>
      </c>
      <c r="AH54" s="148">
        <v>198</v>
      </c>
      <c r="AI54" s="148">
        <v>31</v>
      </c>
      <c r="AJ54" s="148">
        <v>875</v>
      </c>
      <c r="AL54" s="148" t="s">
        <v>82</v>
      </c>
      <c r="AM54" s="148">
        <v>1</v>
      </c>
      <c r="AN54" s="148">
        <v>4</v>
      </c>
      <c r="AO54" s="148">
        <v>3</v>
      </c>
      <c r="AP54" s="148">
        <v>10</v>
      </c>
      <c r="AQ54" s="148">
        <v>29</v>
      </c>
      <c r="AR54" s="148">
        <v>40</v>
      </c>
      <c r="AS54" s="148">
        <v>47</v>
      </c>
      <c r="AT54" s="148">
        <v>7</v>
      </c>
      <c r="AU54" s="148">
        <v>141</v>
      </c>
    </row>
    <row r="55" spans="27:47" ht="12.75">
      <c r="AA55" s="148" t="s">
        <v>84</v>
      </c>
      <c r="AB55" s="148">
        <v>9</v>
      </c>
      <c r="AC55" s="148">
        <v>14</v>
      </c>
      <c r="AD55" s="148">
        <v>24</v>
      </c>
      <c r="AE55" s="148">
        <v>53</v>
      </c>
      <c r="AF55" s="148">
        <v>224</v>
      </c>
      <c r="AG55" s="148">
        <v>203</v>
      </c>
      <c r="AH55" s="148">
        <v>75</v>
      </c>
      <c r="AI55" s="148">
        <v>5</v>
      </c>
      <c r="AJ55" s="148">
        <v>607</v>
      </c>
      <c r="AL55" s="148" t="s">
        <v>83</v>
      </c>
      <c r="AM55" s="148">
        <v>0</v>
      </c>
      <c r="AN55" s="148">
        <v>3</v>
      </c>
      <c r="AO55" s="148">
        <v>1</v>
      </c>
      <c r="AP55" s="148">
        <v>7</v>
      </c>
      <c r="AQ55" s="148">
        <v>30</v>
      </c>
      <c r="AR55" s="148">
        <v>32</v>
      </c>
      <c r="AS55" s="148">
        <v>43</v>
      </c>
      <c r="AT55" s="148">
        <v>6</v>
      </c>
      <c r="AU55" s="148">
        <v>122</v>
      </c>
    </row>
    <row r="56" spans="27:47" ht="12.75">
      <c r="AA56" s="148" t="s">
        <v>85</v>
      </c>
      <c r="AB56" s="148">
        <v>7</v>
      </c>
      <c r="AC56" s="148">
        <v>20</v>
      </c>
      <c r="AD56" s="148">
        <v>25</v>
      </c>
      <c r="AE56" s="148">
        <v>52</v>
      </c>
      <c r="AF56" s="148">
        <v>148</v>
      </c>
      <c r="AG56" s="148">
        <v>75</v>
      </c>
      <c r="AH56" s="148">
        <v>10</v>
      </c>
      <c r="AI56" s="148">
        <v>1</v>
      </c>
      <c r="AJ56" s="148">
        <v>338</v>
      </c>
      <c r="AL56" s="148" t="s">
        <v>84</v>
      </c>
      <c r="AM56" s="148">
        <v>0</v>
      </c>
      <c r="AN56" s="148">
        <v>2</v>
      </c>
      <c r="AO56" s="148">
        <v>0</v>
      </c>
      <c r="AP56" s="148">
        <v>4</v>
      </c>
      <c r="AQ56" s="148">
        <v>16</v>
      </c>
      <c r="AR56" s="148">
        <v>14</v>
      </c>
      <c r="AS56" s="148">
        <v>17</v>
      </c>
      <c r="AT56" s="148">
        <v>1</v>
      </c>
      <c r="AU56" s="148">
        <v>54</v>
      </c>
    </row>
    <row r="57" spans="27:47" ht="12.75">
      <c r="AA57" s="148" t="s">
        <v>86</v>
      </c>
      <c r="AB57" s="148">
        <v>0</v>
      </c>
      <c r="AC57" s="148">
        <v>5</v>
      </c>
      <c r="AD57" s="148">
        <v>5</v>
      </c>
      <c r="AE57" s="148">
        <v>9</v>
      </c>
      <c r="AF57" s="148">
        <v>34</v>
      </c>
      <c r="AG57" s="148">
        <v>11</v>
      </c>
      <c r="AH57" s="148">
        <v>1</v>
      </c>
      <c r="AJ57" s="148">
        <v>65</v>
      </c>
      <c r="AL57" s="148" t="s">
        <v>85</v>
      </c>
      <c r="AM57" s="148">
        <v>0</v>
      </c>
      <c r="AN57" s="148">
        <v>2</v>
      </c>
      <c r="AO57" s="148">
        <v>2</v>
      </c>
      <c r="AP57" s="148">
        <v>5</v>
      </c>
      <c r="AQ57" s="148">
        <v>8</v>
      </c>
      <c r="AR57" s="148">
        <v>2</v>
      </c>
      <c r="AS57" s="148">
        <v>1</v>
      </c>
      <c r="AU57" s="148">
        <v>20</v>
      </c>
    </row>
    <row r="58" spans="27:47" ht="12.75">
      <c r="AA58" s="148" t="s">
        <v>87</v>
      </c>
      <c r="AB58" s="148">
        <v>0</v>
      </c>
      <c r="AC58" s="148">
        <v>0</v>
      </c>
      <c r="AD58" s="148">
        <v>1</v>
      </c>
      <c r="AE58" s="148">
        <v>2</v>
      </c>
      <c r="AF58" s="148">
        <v>0</v>
      </c>
      <c r="AG58" s="148">
        <v>2</v>
      </c>
      <c r="AJ58" s="148">
        <v>5</v>
      </c>
      <c r="AL58" s="148" t="s">
        <v>86</v>
      </c>
      <c r="AM58" s="148">
        <v>0</v>
      </c>
      <c r="AN58" s="148">
        <v>1</v>
      </c>
      <c r="AO58" s="148">
        <v>0</v>
      </c>
      <c r="AP58" s="148">
        <v>2</v>
      </c>
      <c r="AQ58" s="148">
        <v>0</v>
      </c>
      <c r="AR58" s="148">
        <v>1</v>
      </c>
      <c r="AU58" s="148">
        <v>4</v>
      </c>
    </row>
    <row r="59" spans="27:47" ht="12.75">
      <c r="AA59" s="148" t="s">
        <v>94</v>
      </c>
      <c r="AB59" s="148">
        <v>192</v>
      </c>
      <c r="AC59" s="148">
        <v>313</v>
      </c>
      <c r="AD59" s="148">
        <v>455</v>
      </c>
      <c r="AE59" s="148">
        <v>1082</v>
      </c>
      <c r="AF59" s="148">
        <v>2743</v>
      </c>
      <c r="AG59" s="148">
        <v>2434</v>
      </c>
      <c r="AH59" s="148">
        <v>1974</v>
      </c>
      <c r="AI59" s="148">
        <v>695</v>
      </c>
      <c r="AJ59" s="148">
        <v>9888</v>
      </c>
      <c r="AL59" s="148" t="s">
        <v>94</v>
      </c>
      <c r="AM59" s="148">
        <v>32</v>
      </c>
      <c r="AN59" s="148">
        <v>55</v>
      </c>
      <c r="AO59" s="148">
        <v>67</v>
      </c>
      <c r="AP59" s="148">
        <v>178</v>
      </c>
      <c r="AQ59" s="148">
        <v>493</v>
      </c>
      <c r="AR59" s="148">
        <v>451</v>
      </c>
      <c r="AS59" s="148">
        <v>483</v>
      </c>
      <c r="AT59" s="148">
        <v>181</v>
      </c>
      <c r="AU59" s="148">
        <v>1940</v>
      </c>
    </row>
    <row r="61" spans="27:28" ht="12.75">
      <c r="AA61" s="148" t="s">
        <v>259</v>
      </c>
      <c r="AB61" s="148" t="s">
        <v>24</v>
      </c>
    </row>
    <row r="62" spans="27:39" ht="12.75">
      <c r="AA62" s="148" t="s">
        <v>93</v>
      </c>
      <c r="AB62" s="148" t="s">
        <v>88</v>
      </c>
      <c r="AC62" s="148" t="s">
        <v>89</v>
      </c>
      <c r="AD62" s="148" t="s">
        <v>90</v>
      </c>
      <c r="AE62" s="148" t="s">
        <v>91</v>
      </c>
      <c r="AF62" s="148" t="s">
        <v>92</v>
      </c>
      <c r="AG62" s="148" t="s">
        <v>30</v>
      </c>
      <c r="AH62" s="148" t="s">
        <v>31</v>
      </c>
      <c r="AI62" s="148" t="s">
        <v>32</v>
      </c>
      <c r="AJ62" s="148" t="s">
        <v>94</v>
      </c>
      <c r="AL62" s="148" t="s">
        <v>259</v>
      </c>
      <c r="AM62" s="148" t="s">
        <v>24</v>
      </c>
    </row>
    <row r="63" spans="27:47" ht="12.75">
      <c r="AA63" s="148" t="s">
        <v>12</v>
      </c>
      <c r="AB63" s="148">
        <v>9.89318000000003</v>
      </c>
      <c r="AC63" s="148">
        <v>10.282479999999978</v>
      </c>
      <c r="AD63" s="148">
        <v>9.456019999999981</v>
      </c>
      <c r="AE63" s="148">
        <v>17.753499999999867</v>
      </c>
      <c r="AF63" s="148">
        <v>33.52392000000033</v>
      </c>
      <c r="AG63" s="148">
        <v>29.93712000000007</v>
      </c>
      <c r="AH63" s="148">
        <v>30.512099999999972</v>
      </c>
      <c r="AI63" s="148">
        <v>13.718630000000006</v>
      </c>
      <c r="AJ63" s="148">
        <v>155.07695000000072</v>
      </c>
      <c r="AL63" s="148" t="s">
        <v>93</v>
      </c>
      <c r="AM63" s="148" t="s">
        <v>88</v>
      </c>
      <c r="AN63" s="148" t="s">
        <v>89</v>
      </c>
      <c r="AO63" s="148" t="s">
        <v>90</v>
      </c>
      <c r="AP63" s="148" t="s">
        <v>91</v>
      </c>
      <c r="AQ63" s="148" t="s">
        <v>92</v>
      </c>
      <c r="AR63" s="148" t="s">
        <v>30</v>
      </c>
      <c r="AS63" s="148" t="s">
        <v>31</v>
      </c>
      <c r="AT63" s="148" t="s">
        <v>32</v>
      </c>
      <c r="AU63" s="148" t="s">
        <v>94</v>
      </c>
    </row>
    <row r="64" spans="27:47" ht="12.75">
      <c r="AA64" s="148" t="s">
        <v>13</v>
      </c>
      <c r="AB64" s="148">
        <v>17.15249000000001</v>
      </c>
      <c r="AC64" s="148">
        <v>20.953080000000053</v>
      </c>
      <c r="AD64" s="148">
        <v>21.829579999999865</v>
      </c>
      <c r="AE64" s="148">
        <v>44.07550999999991</v>
      </c>
      <c r="AF64" s="148">
        <v>110.52419000000035</v>
      </c>
      <c r="AG64" s="148">
        <v>109.91388000000018</v>
      </c>
      <c r="AH64" s="148">
        <v>117.88050000000027</v>
      </c>
      <c r="AI64" s="148">
        <v>53.21201999999995</v>
      </c>
      <c r="AJ64" s="148">
        <v>495.541250000001</v>
      </c>
      <c r="AL64" s="148" t="s">
        <v>12</v>
      </c>
      <c r="AM64" s="148">
        <v>4.018599999999999</v>
      </c>
      <c r="AN64" s="148">
        <v>2.73741</v>
      </c>
      <c r="AO64" s="148">
        <v>2.1187899999999997</v>
      </c>
      <c r="AP64" s="148">
        <v>3.720580000000003</v>
      </c>
      <c r="AQ64" s="148">
        <v>5.79540999999999</v>
      </c>
      <c r="AR64" s="148">
        <v>5.020490000000007</v>
      </c>
      <c r="AS64" s="148">
        <v>5.984749999999996</v>
      </c>
      <c r="AT64" s="148">
        <v>3.001530000000002</v>
      </c>
      <c r="AU64" s="148">
        <v>32.39756000000006</v>
      </c>
    </row>
    <row r="65" spans="27:47" ht="12.75">
      <c r="AA65" s="148" t="s">
        <v>14</v>
      </c>
      <c r="AB65" s="148">
        <v>25.61020999999998</v>
      </c>
      <c r="AC65" s="148">
        <v>34.56286999999992</v>
      </c>
      <c r="AD65" s="148">
        <v>38.23778999999986</v>
      </c>
      <c r="AE65" s="148">
        <v>81.53880000000036</v>
      </c>
      <c r="AF65" s="148">
        <v>225.38142999999974</v>
      </c>
      <c r="AG65" s="148">
        <v>228.88616000000033</v>
      </c>
      <c r="AH65" s="148">
        <v>221.0226499999999</v>
      </c>
      <c r="AI65" s="148">
        <v>93.00272999999997</v>
      </c>
      <c r="AJ65" s="148">
        <v>948.242640000006</v>
      </c>
      <c r="AL65" s="148" t="s">
        <v>13</v>
      </c>
      <c r="AM65" s="148">
        <v>4.2889599999999986</v>
      </c>
      <c r="AN65" s="148">
        <v>3.5831400000000047</v>
      </c>
      <c r="AO65" s="148">
        <v>2.812859999999997</v>
      </c>
      <c r="AP65" s="148">
        <v>5.568599999999995</v>
      </c>
      <c r="AQ65" s="148">
        <v>15.610720000000036</v>
      </c>
      <c r="AR65" s="148">
        <v>16.898300000000056</v>
      </c>
      <c r="AS65" s="148">
        <v>19.306319999999978</v>
      </c>
      <c r="AT65" s="148">
        <v>8.776110000000008</v>
      </c>
      <c r="AU65" s="148">
        <v>76.84501000000002</v>
      </c>
    </row>
    <row r="66" spans="27:47" ht="12.75">
      <c r="AA66" s="148" t="s">
        <v>15</v>
      </c>
      <c r="AB66" s="148">
        <v>31.258340000000036</v>
      </c>
      <c r="AC66" s="148">
        <v>39.950870000000165</v>
      </c>
      <c r="AD66" s="148">
        <v>43.680490000000006</v>
      </c>
      <c r="AE66" s="148">
        <v>108.1241600000002</v>
      </c>
      <c r="AF66" s="148">
        <v>336.75416000000257</v>
      </c>
      <c r="AG66" s="148">
        <v>306.6346999999998</v>
      </c>
      <c r="AH66" s="148">
        <v>269.02136999999937</v>
      </c>
      <c r="AI66" s="148">
        <v>95.69517999999994</v>
      </c>
      <c r="AJ66" s="148">
        <v>1231.1192700000108</v>
      </c>
      <c r="AL66" s="148" t="s">
        <v>14</v>
      </c>
      <c r="AM66" s="148">
        <v>4.68199</v>
      </c>
      <c r="AN66" s="148">
        <v>5.199000000000013</v>
      </c>
      <c r="AO66" s="148">
        <v>5.1631599999999995</v>
      </c>
      <c r="AP66" s="148">
        <v>11.247459999999991</v>
      </c>
      <c r="AQ66" s="148">
        <v>36.041909999999895</v>
      </c>
      <c r="AR66" s="148">
        <v>42.59101000000006</v>
      </c>
      <c r="AS66" s="148">
        <v>42.04387000000001</v>
      </c>
      <c r="AT66" s="148">
        <v>18.34493</v>
      </c>
      <c r="AU66" s="148">
        <v>165.31333000000046</v>
      </c>
    </row>
    <row r="67" spans="27:47" ht="12.75">
      <c r="AA67" s="148" t="s">
        <v>77</v>
      </c>
      <c r="AB67" s="148">
        <v>30.37963999999997</v>
      </c>
      <c r="AC67" s="148">
        <v>38.42568000000005</v>
      </c>
      <c r="AD67" s="148">
        <v>48.73438000000006</v>
      </c>
      <c r="AE67" s="148">
        <v>128.18881999999974</v>
      </c>
      <c r="AF67" s="148">
        <v>375.76647000000054</v>
      </c>
      <c r="AG67" s="148">
        <v>295.86316000000056</v>
      </c>
      <c r="AH67" s="148">
        <v>223.31981000000042</v>
      </c>
      <c r="AI67" s="148">
        <v>67.39545999999991</v>
      </c>
      <c r="AJ67" s="148">
        <v>1208.0734200000127</v>
      </c>
      <c r="AL67" s="148" t="s">
        <v>15</v>
      </c>
      <c r="AM67" s="148">
        <v>5.225740000000002</v>
      </c>
      <c r="AN67" s="148">
        <v>6.383190000000001</v>
      </c>
      <c r="AO67" s="148">
        <v>7.260629999999998</v>
      </c>
      <c r="AP67" s="148">
        <v>19.821899999999992</v>
      </c>
      <c r="AQ67" s="148">
        <v>66.70966000000033</v>
      </c>
      <c r="AR67" s="148">
        <v>63.447089999999925</v>
      </c>
      <c r="AS67" s="148">
        <v>59.3283199999999</v>
      </c>
      <c r="AT67" s="148">
        <v>23.795549999999984</v>
      </c>
      <c r="AU67" s="148">
        <v>251.97208000000154</v>
      </c>
    </row>
    <row r="68" spans="27:47" ht="12.75">
      <c r="AA68" s="148" t="s">
        <v>78</v>
      </c>
      <c r="AB68" s="148">
        <v>26.67631000000004</v>
      </c>
      <c r="AC68" s="148">
        <v>40.64768000000001</v>
      </c>
      <c r="AD68" s="148">
        <v>55.17898000000015</v>
      </c>
      <c r="AE68" s="148">
        <v>136.65890999999996</v>
      </c>
      <c r="AF68" s="148">
        <v>363.27234999999956</v>
      </c>
      <c r="AG68" s="148">
        <v>224.96444000000062</v>
      </c>
      <c r="AH68" s="148">
        <v>160.50608000000022</v>
      </c>
      <c r="AI68" s="148">
        <v>56.935319999999955</v>
      </c>
      <c r="AJ68" s="148">
        <v>1064.8400700000095</v>
      </c>
      <c r="AL68" s="148" t="s">
        <v>77</v>
      </c>
      <c r="AM68" s="148">
        <v>5.887879999999998</v>
      </c>
      <c r="AN68" s="148">
        <v>9.250669999999994</v>
      </c>
      <c r="AO68" s="148">
        <v>11.586549999999994</v>
      </c>
      <c r="AP68" s="148">
        <v>29.61322999999996</v>
      </c>
      <c r="AQ68" s="148">
        <v>78.95536000000013</v>
      </c>
      <c r="AR68" s="148">
        <v>64.94745000000002</v>
      </c>
      <c r="AS68" s="148">
        <v>62.38211999999998</v>
      </c>
      <c r="AT68" s="148">
        <v>21.633209999999966</v>
      </c>
      <c r="AU68" s="148">
        <v>284.2564700000016</v>
      </c>
    </row>
    <row r="69" spans="27:47" ht="12.75">
      <c r="AA69" s="148" t="s">
        <v>79</v>
      </c>
      <c r="AB69" s="148">
        <v>23.11643000000004</v>
      </c>
      <c r="AC69" s="148">
        <v>38.15419000000015</v>
      </c>
      <c r="AD69" s="148">
        <v>51.27180999999978</v>
      </c>
      <c r="AE69" s="148">
        <v>125.93015000000025</v>
      </c>
      <c r="AF69" s="148">
        <v>297.1196200000001</v>
      </c>
      <c r="AG69" s="148">
        <v>149.15071000000023</v>
      </c>
      <c r="AH69" s="148">
        <v>137.95372999999998</v>
      </c>
      <c r="AI69" s="148">
        <v>69.92002000000006</v>
      </c>
      <c r="AJ69" s="148">
        <v>892.6166599999864</v>
      </c>
      <c r="AL69" s="148" t="s">
        <v>78</v>
      </c>
      <c r="AM69" s="148">
        <v>7.546230000000002</v>
      </c>
      <c r="AN69" s="148">
        <v>11.17456000000002</v>
      </c>
      <c r="AO69" s="148">
        <v>13.046699999999964</v>
      </c>
      <c r="AP69" s="148">
        <v>30.087479999999985</v>
      </c>
      <c r="AQ69" s="148">
        <v>75.25142999999991</v>
      </c>
      <c r="AR69" s="148">
        <v>57.58191000000009</v>
      </c>
      <c r="AS69" s="148">
        <v>53.09517999999996</v>
      </c>
      <c r="AT69" s="148">
        <v>19.231849999999998</v>
      </c>
      <c r="AU69" s="148">
        <v>267.01534000000055</v>
      </c>
    </row>
    <row r="70" spans="27:47" ht="12.75">
      <c r="AA70" s="148" t="s">
        <v>80</v>
      </c>
      <c r="AB70" s="148">
        <v>19.143230000000028</v>
      </c>
      <c r="AC70" s="148">
        <v>30.93541999999984</v>
      </c>
      <c r="AD70" s="148">
        <v>42.095189999999974</v>
      </c>
      <c r="AE70" s="148">
        <v>98.00892999999988</v>
      </c>
      <c r="AF70" s="148">
        <v>210.34009000000117</v>
      </c>
      <c r="AG70" s="148">
        <v>132.3942300000003</v>
      </c>
      <c r="AH70" s="148">
        <v>167.21420999999987</v>
      </c>
      <c r="AI70" s="148">
        <v>92.85168000000009</v>
      </c>
      <c r="AJ70" s="148">
        <v>792.9829799999982</v>
      </c>
      <c r="AL70" s="148" t="s">
        <v>79</v>
      </c>
      <c r="AM70" s="148">
        <v>5.939820000000002</v>
      </c>
      <c r="AN70" s="148">
        <v>8.695000000000002</v>
      </c>
      <c r="AO70" s="148">
        <v>10.38847</v>
      </c>
      <c r="AP70" s="148">
        <v>25.89702000000001</v>
      </c>
      <c r="AQ70" s="148">
        <v>63.19336000000013</v>
      </c>
      <c r="AR70" s="148">
        <v>41.278400000000005</v>
      </c>
      <c r="AS70" s="148">
        <v>46.49961999999988</v>
      </c>
      <c r="AT70" s="148">
        <v>23.06541</v>
      </c>
      <c r="AU70" s="148">
        <v>224.9571000000006</v>
      </c>
    </row>
    <row r="71" spans="27:47" ht="12.75">
      <c r="AA71" s="148" t="s">
        <v>81</v>
      </c>
      <c r="AB71" s="148">
        <v>12.157820000000024</v>
      </c>
      <c r="AC71" s="148">
        <v>21.517409999999916</v>
      </c>
      <c r="AD71" s="148">
        <v>30.12508000000003</v>
      </c>
      <c r="AE71" s="148">
        <v>70.5097999999998</v>
      </c>
      <c r="AF71" s="148">
        <v>177.45393999999914</v>
      </c>
      <c r="AG71" s="148">
        <v>184.0046399999991</v>
      </c>
      <c r="AH71" s="148">
        <v>221.85233000000096</v>
      </c>
      <c r="AI71" s="148">
        <v>96.55289000000003</v>
      </c>
      <c r="AJ71" s="148">
        <v>814.1739100000001</v>
      </c>
      <c r="AL71" s="148" t="s">
        <v>80</v>
      </c>
      <c r="AM71" s="148">
        <v>4.194260000000002</v>
      </c>
      <c r="AN71" s="148">
        <v>6.584849999999995</v>
      </c>
      <c r="AO71" s="148">
        <v>8.318909999999997</v>
      </c>
      <c r="AP71" s="148">
        <v>19.885370000000016</v>
      </c>
      <c r="AQ71" s="148">
        <v>44.41282000000003</v>
      </c>
      <c r="AR71" s="148">
        <v>32.801510000000015</v>
      </c>
      <c r="AS71" s="148">
        <v>53.99011000000002</v>
      </c>
      <c r="AT71" s="148">
        <v>24.517890000000016</v>
      </c>
      <c r="AU71" s="148">
        <v>194.70571999999987</v>
      </c>
    </row>
    <row r="72" spans="27:47" ht="12.75">
      <c r="AA72" s="148" t="s">
        <v>82</v>
      </c>
      <c r="AB72" s="148">
        <v>10.228570000000005</v>
      </c>
      <c r="AC72" s="148">
        <v>17.62803999999994</v>
      </c>
      <c r="AD72" s="148">
        <v>24.554609999999954</v>
      </c>
      <c r="AE72" s="148">
        <v>55.935329999999944</v>
      </c>
      <c r="AF72" s="148">
        <v>190.2373500000006</v>
      </c>
      <c r="AG72" s="148">
        <v>272.7554699999999</v>
      </c>
      <c r="AH72" s="148">
        <v>250.76161000000033</v>
      </c>
      <c r="AI72" s="148">
        <v>74.51460000000002</v>
      </c>
      <c r="AJ72" s="148">
        <v>896.6155799999951</v>
      </c>
      <c r="AL72" s="148" t="s">
        <v>81</v>
      </c>
      <c r="AM72" s="148">
        <v>2.8372899999999985</v>
      </c>
      <c r="AN72" s="148">
        <v>4.9438399999999945</v>
      </c>
      <c r="AO72" s="148">
        <v>6.623469999999997</v>
      </c>
      <c r="AP72" s="148">
        <v>14.570830000000015</v>
      </c>
      <c r="AQ72" s="148">
        <v>32.34640999999999</v>
      </c>
      <c r="AR72" s="148">
        <v>37.27122999999999</v>
      </c>
      <c r="AS72" s="148">
        <v>60.71407000000005</v>
      </c>
      <c r="AT72" s="148">
        <v>21.832199999999997</v>
      </c>
      <c r="AU72" s="148">
        <v>181.13933999999983</v>
      </c>
    </row>
    <row r="73" spans="27:47" ht="12.75">
      <c r="AA73" s="148" t="s">
        <v>83</v>
      </c>
      <c r="AB73" s="148">
        <v>11.658489999999992</v>
      </c>
      <c r="AC73" s="148">
        <v>19.215249999999994</v>
      </c>
      <c r="AD73" s="148">
        <v>24.95457000000005</v>
      </c>
      <c r="AE73" s="148">
        <v>54.92466999999989</v>
      </c>
      <c r="AF73" s="148">
        <v>221.99645999999984</v>
      </c>
      <c r="AG73" s="148">
        <v>313.52085000000005</v>
      </c>
      <c r="AH73" s="148">
        <v>198.0362699999999</v>
      </c>
      <c r="AI73" s="148">
        <v>29.255270000000007</v>
      </c>
      <c r="AJ73" s="148">
        <v>873.561829999997</v>
      </c>
      <c r="AL73" s="148" t="s">
        <v>82</v>
      </c>
      <c r="AM73" s="148">
        <v>1.8778800000000004</v>
      </c>
      <c r="AN73" s="148">
        <v>2.98161</v>
      </c>
      <c r="AO73" s="148">
        <v>3.5623899999999984</v>
      </c>
      <c r="AP73" s="148">
        <v>8.516240000000002</v>
      </c>
      <c r="AQ73" s="148">
        <v>27.489439999999984</v>
      </c>
      <c r="AR73" s="148">
        <v>35.93268000000001</v>
      </c>
      <c r="AS73" s="148">
        <v>65.97466000000003</v>
      </c>
      <c r="AT73" s="148">
        <v>11.922289999999997</v>
      </c>
      <c r="AU73" s="148">
        <v>158.2571899999999</v>
      </c>
    </row>
    <row r="74" spans="27:47" ht="12.75">
      <c r="AA74" s="148" t="s">
        <v>84</v>
      </c>
      <c r="AB74" s="148">
        <v>13.762930000000011</v>
      </c>
      <c r="AC74" s="148">
        <v>23.144779999999905</v>
      </c>
      <c r="AD74" s="148">
        <v>29.72576</v>
      </c>
      <c r="AE74" s="148">
        <v>57.51924999999991</v>
      </c>
      <c r="AF74" s="148">
        <v>237.30486000000045</v>
      </c>
      <c r="AG74" s="148">
        <v>239.13139999999984</v>
      </c>
      <c r="AH74" s="148">
        <v>70.21778</v>
      </c>
      <c r="AI74" s="148">
        <v>1.89514</v>
      </c>
      <c r="AJ74" s="148">
        <v>672.7018999999992</v>
      </c>
      <c r="AL74" s="148" t="s">
        <v>83</v>
      </c>
      <c r="AM74" s="148">
        <v>1.40951</v>
      </c>
      <c r="AN74" s="148">
        <v>2.13378</v>
      </c>
      <c r="AO74" s="148">
        <v>2.4546300000000003</v>
      </c>
      <c r="AP74" s="148">
        <v>5.5463800000000045</v>
      </c>
      <c r="AQ74" s="148">
        <v>23.789220000000007</v>
      </c>
      <c r="AR74" s="148">
        <v>28.195270000000022</v>
      </c>
      <c r="AS74" s="148">
        <v>48.20042</v>
      </c>
      <c r="AT74" s="148">
        <v>4.72061</v>
      </c>
      <c r="AU74" s="148">
        <v>116.4498199999998</v>
      </c>
    </row>
    <row r="75" spans="27:47" ht="12.75">
      <c r="AA75" s="148" t="s">
        <v>85</v>
      </c>
      <c r="AB75" s="148">
        <v>10.217369999999995</v>
      </c>
      <c r="AC75" s="148">
        <v>20.001239999999985</v>
      </c>
      <c r="AD75" s="148">
        <v>28.734760000000044</v>
      </c>
      <c r="AE75" s="148">
        <v>60.98017999999988</v>
      </c>
      <c r="AF75" s="148">
        <v>179.65480000000025</v>
      </c>
      <c r="AG75" s="148">
        <v>81.85072999999997</v>
      </c>
      <c r="AH75" s="148">
        <v>8.462179999999998</v>
      </c>
      <c r="AI75" s="148">
        <v>0.40008</v>
      </c>
      <c r="AJ75" s="148">
        <v>390.3013400000014</v>
      </c>
      <c r="AL75" s="148" t="s">
        <v>84</v>
      </c>
      <c r="AM75" s="148">
        <v>1.00407</v>
      </c>
      <c r="AN75" s="148">
        <v>1.7591500000000004</v>
      </c>
      <c r="AO75" s="148">
        <v>1.63067</v>
      </c>
      <c r="AP75" s="148">
        <v>3.0637999999999996</v>
      </c>
      <c r="AQ75" s="148">
        <v>13.948820000000003</v>
      </c>
      <c r="AR75" s="148">
        <v>15.250019999999996</v>
      </c>
      <c r="AS75" s="148">
        <v>13.346369999999999</v>
      </c>
      <c r="AT75" s="148">
        <v>1.42361</v>
      </c>
      <c r="AU75" s="148">
        <v>51.42651</v>
      </c>
    </row>
    <row r="76" spans="27:47" ht="12.75">
      <c r="AA76" s="148" t="s">
        <v>86</v>
      </c>
      <c r="AB76" s="148">
        <v>2.1835600000000004</v>
      </c>
      <c r="AC76" s="148">
        <v>7.820010000000003</v>
      </c>
      <c r="AD76" s="148">
        <v>15.886600000000001</v>
      </c>
      <c r="AE76" s="148">
        <v>22.33410999999998</v>
      </c>
      <c r="AF76" s="148">
        <v>35.631830000000015</v>
      </c>
      <c r="AG76" s="148">
        <v>8.17741</v>
      </c>
      <c r="AH76" s="148">
        <v>1.2844300000000002</v>
      </c>
      <c r="AJ76" s="148">
        <v>93.3179500000002</v>
      </c>
      <c r="AL76" s="148" t="s">
        <v>85</v>
      </c>
      <c r="AM76" s="148">
        <v>0.64292</v>
      </c>
      <c r="AN76" s="148">
        <v>0.9793200000000003</v>
      </c>
      <c r="AO76" s="148">
        <v>0.9550200000000001</v>
      </c>
      <c r="AP76" s="148">
        <v>2.63725</v>
      </c>
      <c r="AQ76" s="148">
        <v>9.830800000000002</v>
      </c>
      <c r="AR76" s="148">
        <v>3.7656700000000005</v>
      </c>
      <c r="AS76" s="148">
        <v>0.95083</v>
      </c>
      <c r="AU76" s="148">
        <v>19.76181000000001</v>
      </c>
    </row>
    <row r="77" spans="27:47" ht="12.75">
      <c r="AA77" s="148" t="s">
        <v>87</v>
      </c>
      <c r="AB77" s="148">
        <v>0.09224</v>
      </c>
      <c r="AC77" s="148">
        <v>0.58654</v>
      </c>
      <c r="AD77" s="148">
        <v>0.6213</v>
      </c>
      <c r="AE77" s="148">
        <v>1.58038</v>
      </c>
      <c r="AF77" s="148">
        <v>0.50388</v>
      </c>
      <c r="AG77" s="148">
        <v>1.52484</v>
      </c>
      <c r="AJ77" s="148">
        <v>4.909179999999999</v>
      </c>
      <c r="AL77" s="148" t="s">
        <v>86</v>
      </c>
      <c r="AM77" s="148">
        <v>0.07572</v>
      </c>
      <c r="AN77" s="148">
        <v>0.38842</v>
      </c>
      <c r="AO77" s="148">
        <v>0.6438699999999999</v>
      </c>
      <c r="AP77" s="148">
        <v>1.89224</v>
      </c>
      <c r="AQ77" s="148">
        <v>0.47250000000000003</v>
      </c>
      <c r="AR77" s="148">
        <v>0.21449</v>
      </c>
      <c r="AU77" s="148">
        <v>3.6872400000000005</v>
      </c>
    </row>
    <row r="78" spans="27:47" ht="12.75">
      <c r="AA78" s="148" t="s">
        <v>94</v>
      </c>
      <c r="AB78" s="148">
        <v>243.530810000003</v>
      </c>
      <c r="AC78" s="148">
        <v>363.82553999999794</v>
      </c>
      <c r="AD78" s="148">
        <v>465.0869200000012</v>
      </c>
      <c r="AE78" s="148">
        <v>1064.0625</v>
      </c>
      <c r="AF78" s="148">
        <v>2995.4653500000613</v>
      </c>
      <c r="AG78" s="148">
        <v>2578.709740000038</v>
      </c>
      <c r="AH78" s="148">
        <v>2078.0450500000125</v>
      </c>
      <c r="AI78" s="148">
        <v>745.3490199999999</v>
      </c>
      <c r="AJ78" s="148">
        <v>10534.07493000002</v>
      </c>
      <c r="AL78" s="148" t="s">
        <v>94</v>
      </c>
      <c r="AM78" s="148">
        <v>49.63087000000007</v>
      </c>
      <c r="AN78" s="148">
        <v>66.7939400000003</v>
      </c>
      <c r="AO78" s="148">
        <v>76.56611999999983</v>
      </c>
      <c r="AP78" s="148">
        <v>182.06838000000076</v>
      </c>
      <c r="AQ78" s="148">
        <v>493.8478599999986</v>
      </c>
      <c r="AR78" s="148">
        <v>445.1955199999993</v>
      </c>
      <c r="AS78" s="148">
        <v>531.8166400000017</v>
      </c>
      <c r="AT78" s="148">
        <v>182.26519000000002</v>
      </c>
      <c r="AU78" s="148">
        <v>2028.1845200000043</v>
      </c>
    </row>
  </sheetData>
  <sheetProtection/>
  <mergeCells count="27">
    <mergeCell ref="W30:W31"/>
    <mergeCell ref="A2:W2"/>
    <mergeCell ref="A5:W5"/>
    <mergeCell ref="B9:I9"/>
    <mergeCell ref="A30:A31"/>
    <mergeCell ref="B30:I30"/>
    <mergeCell ref="J30:J31"/>
    <mergeCell ref="N9:U9"/>
    <mergeCell ref="W9:W10"/>
    <mergeCell ref="G7:O7"/>
    <mergeCell ref="B8:I8"/>
    <mergeCell ref="N8:U8"/>
    <mergeCell ref="A9:A10"/>
    <mergeCell ref="A1:W1"/>
    <mergeCell ref="V9:V10"/>
    <mergeCell ref="A3:W3"/>
    <mergeCell ref="A4:W4"/>
    <mergeCell ref="M30:M31"/>
    <mergeCell ref="M9:M10"/>
    <mergeCell ref="N30:U30"/>
    <mergeCell ref="V30:V31"/>
    <mergeCell ref="K30:K31"/>
    <mergeCell ref="B29:I29"/>
    <mergeCell ref="N29:U29"/>
    <mergeCell ref="J9:J10"/>
    <mergeCell ref="K9:K10"/>
    <mergeCell ref="G28:O28"/>
  </mergeCells>
  <printOptions horizontalCentered="1"/>
  <pageMargins left="0.7" right="0.7" top="0.75" bottom="0.75" header="0.3" footer="0.3"/>
  <pageSetup fitToHeight="0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Z50"/>
  <sheetViews>
    <sheetView zoomScale="90" zoomScaleNormal="90" zoomScaleSheetLayoutView="85" zoomScalePageLayoutView="0" workbookViewId="0" topLeftCell="A1">
      <selection activeCell="A1" sqref="A1:W1"/>
    </sheetView>
  </sheetViews>
  <sheetFormatPr defaultColWidth="9.140625" defaultRowHeight="12.75"/>
  <cols>
    <col min="1" max="1" width="6.7109375" style="34" bestFit="1" customWidth="1"/>
    <col min="2" max="2" width="8.8515625" style="34" customWidth="1"/>
    <col min="3" max="10" width="8.8515625" style="148" customWidth="1"/>
    <col min="11" max="11" width="9.57421875" style="148" customWidth="1"/>
    <col min="12" max="12" width="4.57421875" style="148" customWidth="1"/>
    <col min="13" max="13" width="7.28125" style="148" customWidth="1"/>
    <col min="14" max="18" width="8.28125" style="148" customWidth="1"/>
    <col min="19" max="21" width="8.421875" style="148" bestFit="1" customWidth="1"/>
    <col min="22" max="22" width="8.421875" style="148" customWidth="1"/>
    <col min="23" max="23" width="9.57421875" style="148" customWidth="1"/>
    <col min="24" max="24" width="3.00390625" style="148" customWidth="1"/>
    <col min="25" max="25" width="9.140625" style="148" customWidth="1"/>
    <col min="26" max="26" width="9.140625" style="95" customWidth="1"/>
    <col min="27" max="16384" width="9.140625" style="148" customWidth="1"/>
  </cols>
  <sheetData>
    <row r="1" spans="1:23" s="98" customFormat="1" ht="15.75">
      <c r="A1" s="941" t="s">
        <v>386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</row>
    <row r="2" spans="1:23" s="98" customFormat="1" ht="15.75">
      <c r="A2" s="942" t="s">
        <v>303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</row>
    <row r="3" spans="1:23" s="98" customFormat="1" ht="15.75">
      <c r="A3" s="942" t="s">
        <v>239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</row>
    <row r="4" spans="1:23" s="98" customFormat="1" ht="15.75">
      <c r="A4" s="942" t="s">
        <v>246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</row>
    <row r="5" spans="1:23" ht="12.75">
      <c r="A5" s="973" t="s">
        <v>114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</row>
    <row r="6" spans="1:23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ht="15">
      <c r="A7" s="43"/>
      <c r="B7" s="44"/>
      <c r="C7" s="44"/>
      <c r="D7" s="44"/>
      <c r="E7" s="44"/>
      <c r="F7" s="44"/>
      <c r="G7" s="965" t="s">
        <v>96</v>
      </c>
      <c r="H7" s="965"/>
      <c r="I7" s="965"/>
      <c r="J7" s="965"/>
      <c r="K7" s="965"/>
      <c r="L7" s="965"/>
      <c r="M7" s="965"/>
      <c r="N7" s="965"/>
      <c r="O7" s="965"/>
      <c r="P7" s="44"/>
      <c r="Q7" s="44"/>
      <c r="R7" s="44"/>
      <c r="S7" s="44"/>
      <c r="T7" s="44"/>
      <c r="U7" s="44"/>
      <c r="V7" s="44"/>
      <c r="W7" s="27"/>
    </row>
    <row r="8" spans="1:23" ht="15">
      <c r="A8" s="45"/>
      <c r="B8" s="974" t="s">
        <v>64</v>
      </c>
      <c r="C8" s="974"/>
      <c r="D8" s="974"/>
      <c r="E8" s="974"/>
      <c r="F8" s="974"/>
      <c r="G8" s="974"/>
      <c r="H8" s="974"/>
      <c r="I8" s="974"/>
      <c r="J8" s="46"/>
      <c r="K8" s="46"/>
      <c r="L8" s="47"/>
      <c r="M8" s="47"/>
      <c r="N8" s="974" t="s">
        <v>141</v>
      </c>
      <c r="O8" s="974"/>
      <c r="P8" s="974"/>
      <c r="Q8" s="974"/>
      <c r="R8" s="974"/>
      <c r="S8" s="974"/>
      <c r="T8" s="974"/>
      <c r="U8" s="974"/>
      <c r="V8" s="46"/>
      <c r="W8" s="37"/>
    </row>
    <row r="9" spans="1:23" ht="15" customHeight="1">
      <c r="A9" s="966" t="s">
        <v>7</v>
      </c>
      <c r="B9" s="968" t="s">
        <v>24</v>
      </c>
      <c r="C9" s="969"/>
      <c r="D9" s="969"/>
      <c r="E9" s="969"/>
      <c r="F9" s="969"/>
      <c r="G9" s="969"/>
      <c r="H9" s="969"/>
      <c r="I9" s="970"/>
      <c r="J9" s="971" t="s">
        <v>74</v>
      </c>
      <c r="K9" s="963" t="s">
        <v>255</v>
      </c>
      <c r="L9" s="47"/>
      <c r="M9" s="966" t="s">
        <v>7</v>
      </c>
      <c r="N9" s="968" t="s">
        <v>24</v>
      </c>
      <c r="O9" s="969"/>
      <c r="P9" s="969"/>
      <c r="Q9" s="969"/>
      <c r="R9" s="969"/>
      <c r="S9" s="969"/>
      <c r="T9" s="969"/>
      <c r="U9" s="970"/>
      <c r="V9" s="971" t="s">
        <v>74</v>
      </c>
      <c r="W9" s="963" t="s">
        <v>254</v>
      </c>
    </row>
    <row r="10" spans="1:23" ht="12.75" customHeight="1">
      <c r="A10" s="967"/>
      <c r="B10" s="48" t="s">
        <v>88</v>
      </c>
      <c r="C10" s="49" t="s">
        <v>89</v>
      </c>
      <c r="D10" s="49" t="s">
        <v>90</v>
      </c>
      <c r="E10" s="49" t="s">
        <v>91</v>
      </c>
      <c r="F10" s="49" t="s">
        <v>92</v>
      </c>
      <c r="G10" s="49" t="s">
        <v>30</v>
      </c>
      <c r="H10" s="49" t="s">
        <v>31</v>
      </c>
      <c r="I10" s="222" t="s">
        <v>32</v>
      </c>
      <c r="J10" s="972"/>
      <c r="K10" s="964"/>
      <c r="L10" s="50"/>
      <c r="M10" s="967"/>
      <c r="N10" s="48" t="s">
        <v>88</v>
      </c>
      <c r="O10" s="49" t="s">
        <v>89</v>
      </c>
      <c r="P10" s="49" t="s">
        <v>90</v>
      </c>
      <c r="Q10" s="49" t="s">
        <v>91</v>
      </c>
      <c r="R10" s="49" t="s">
        <v>92</v>
      </c>
      <c r="S10" s="49" t="s">
        <v>30</v>
      </c>
      <c r="T10" s="49" t="s">
        <v>31</v>
      </c>
      <c r="U10" s="222" t="s">
        <v>32</v>
      </c>
      <c r="V10" s="972"/>
      <c r="W10" s="964"/>
    </row>
    <row r="11" spans="1:23" ht="12.75">
      <c r="A11" s="40" t="s">
        <v>12</v>
      </c>
      <c r="B11" s="687">
        <v>0.9186053632122207</v>
      </c>
      <c r="C11" s="688">
        <v>1.6190135038481819</v>
      </c>
      <c r="D11" s="688">
        <v>1.0610246804500576</v>
      </c>
      <c r="E11" s="688">
        <v>1.0252845888899909</v>
      </c>
      <c r="F11" s="688">
        <v>1.0265008238308564</v>
      </c>
      <c r="G11" s="688">
        <v>1.0262175268882374</v>
      </c>
      <c r="H11" s="688">
        <v>0.948361020649938</v>
      </c>
      <c r="I11" s="688">
        <v>0.9741569525688217</v>
      </c>
      <c r="J11" s="689">
        <v>1.0366969790847542</v>
      </c>
      <c r="K11" s="150">
        <v>104.059051</v>
      </c>
      <c r="L11" s="149"/>
      <c r="M11" s="42" t="s">
        <v>12</v>
      </c>
      <c r="N11" s="696">
        <v>1.718382745067055</v>
      </c>
      <c r="O11" s="696">
        <v>1.1528599020118153</v>
      </c>
      <c r="P11" s="696">
        <v>1.561919161311887</v>
      </c>
      <c r="Q11" s="696">
        <v>1.619188895378115</v>
      </c>
      <c r="R11" s="696">
        <v>1.47775816566316</v>
      </c>
      <c r="S11" s="696">
        <v>1.013112296351992</v>
      </c>
      <c r="T11" s="696">
        <v>1.0227201454683734</v>
      </c>
      <c r="U11" s="696">
        <v>1.0241747280896942</v>
      </c>
      <c r="V11" s="689">
        <v>1.1902894467127232</v>
      </c>
      <c r="W11" s="151">
        <v>1052</v>
      </c>
    </row>
    <row r="12" spans="1:23" ht="12.75">
      <c r="A12" s="40" t="s">
        <v>13</v>
      </c>
      <c r="B12" s="690">
        <v>0.7819510867944619</v>
      </c>
      <c r="C12" s="688">
        <v>0.7416261209912559</v>
      </c>
      <c r="D12" s="688">
        <v>0.7547069352358416</v>
      </c>
      <c r="E12" s="688">
        <v>0.792933222670095</v>
      </c>
      <c r="F12" s="688">
        <v>0.9530348322258343</v>
      </c>
      <c r="G12" s="688">
        <v>1.011894406659351</v>
      </c>
      <c r="H12" s="688">
        <v>0.9413626510432616</v>
      </c>
      <c r="I12" s="688">
        <v>0.9065377097536048</v>
      </c>
      <c r="J12" s="689">
        <v>0.9038015397928324</v>
      </c>
      <c r="K12" s="150">
        <v>270.468365</v>
      </c>
      <c r="L12" s="149"/>
      <c r="M12" s="42" t="s">
        <v>13</v>
      </c>
      <c r="N12" s="696">
        <v>1.4003450789752203</v>
      </c>
      <c r="O12" s="696">
        <v>0.9571899092128183</v>
      </c>
      <c r="P12" s="696">
        <v>0.9110880821268798</v>
      </c>
      <c r="Q12" s="696">
        <v>1.1255586349371693</v>
      </c>
      <c r="R12" s="696">
        <v>1.186489571900267</v>
      </c>
      <c r="S12" s="696">
        <v>1.0830792580411563</v>
      </c>
      <c r="T12" s="696">
        <v>0.9707746834082768</v>
      </c>
      <c r="U12" s="696">
        <v>0.9400130464871645</v>
      </c>
      <c r="V12" s="689">
        <v>1.0144004650464848</v>
      </c>
      <c r="W12" s="151">
        <v>1970</v>
      </c>
    </row>
    <row r="13" spans="1:23" ht="12.75">
      <c r="A13" s="40" t="s">
        <v>14</v>
      </c>
      <c r="B13" s="690">
        <v>1.3257368561856948</v>
      </c>
      <c r="C13" s="688">
        <v>0.6601191637034436</v>
      </c>
      <c r="D13" s="688">
        <v>0.7727017396222904</v>
      </c>
      <c r="E13" s="688">
        <v>1.0852821394981504</v>
      </c>
      <c r="F13" s="688">
        <v>0.9093250912206793</v>
      </c>
      <c r="G13" s="688">
        <v>0.8884561616104942</v>
      </c>
      <c r="H13" s="688">
        <v>0.8732168654013891</v>
      </c>
      <c r="I13" s="688">
        <v>1.0391741387720395</v>
      </c>
      <c r="J13" s="689">
        <v>0.9362270517895543</v>
      </c>
      <c r="K13" s="150">
        <v>659.510841</v>
      </c>
      <c r="L13" s="149"/>
      <c r="M13" s="42" t="s">
        <v>14</v>
      </c>
      <c r="N13" s="696">
        <v>1.8612426251363035</v>
      </c>
      <c r="O13" s="696">
        <v>1.1704136710078796</v>
      </c>
      <c r="P13" s="696">
        <v>1.2342841643997784</v>
      </c>
      <c r="Q13" s="696">
        <v>1.387070611072233</v>
      </c>
      <c r="R13" s="696">
        <v>1.0987626144278204</v>
      </c>
      <c r="S13" s="696">
        <v>0.9687400192942505</v>
      </c>
      <c r="T13" s="696">
        <v>0.9878725858403321</v>
      </c>
      <c r="U13" s="696">
        <v>1.1076959272201305</v>
      </c>
      <c r="V13" s="689">
        <v>1.0755065357937084</v>
      </c>
      <c r="W13" s="151">
        <v>3687</v>
      </c>
    </row>
    <row r="14" spans="1:23" ht="12.75">
      <c r="A14" s="40" t="s">
        <v>15</v>
      </c>
      <c r="B14" s="690">
        <v>0.9764919881507881</v>
      </c>
      <c r="C14" s="688">
        <v>0.859785801957453</v>
      </c>
      <c r="D14" s="688">
        <v>1.0762286000201309</v>
      </c>
      <c r="E14" s="688">
        <v>1.0092023800313867</v>
      </c>
      <c r="F14" s="688">
        <v>0.9797766774840346</v>
      </c>
      <c r="G14" s="688">
        <v>0.8510670123544453</v>
      </c>
      <c r="H14" s="688">
        <v>0.7574329002824028</v>
      </c>
      <c r="I14" s="688">
        <v>0.9407250836395773</v>
      </c>
      <c r="J14" s="689">
        <v>0.9121300112344236</v>
      </c>
      <c r="K14" s="150">
        <v>1040.402378</v>
      </c>
      <c r="L14" s="149"/>
      <c r="M14" s="42" t="s">
        <v>15</v>
      </c>
      <c r="N14" s="696">
        <v>1.4853346058969312</v>
      </c>
      <c r="O14" s="696">
        <v>1.2244169273928658</v>
      </c>
      <c r="P14" s="696">
        <v>1.3275449296037536</v>
      </c>
      <c r="Q14" s="696">
        <v>1.164553249246667</v>
      </c>
      <c r="R14" s="696">
        <v>1.1263191769417022</v>
      </c>
      <c r="S14" s="696">
        <v>0.9731236677873448</v>
      </c>
      <c r="T14" s="696">
        <v>0.9260386354562904</v>
      </c>
      <c r="U14" s="696">
        <v>1.0767232725947873</v>
      </c>
      <c r="V14" s="689">
        <v>1.042596729289064</v>
      </c>
      <c r="W14" s="151">
        <v>5054</v>
      </c>
    </row>
    <row r="15" spans="1:23" ht="12.75">
      <c r="A15" s="40" t="s">
        <v>77</v>
      </c>
      <c r="B15" s="690">
        <v>0.8115706878949156</v>
      </c>
      <c r="C15" s="688">
        <v>1.0472369371977035</v>
      </c>
      <c r="D15" s="688">
        <v>0.9902542672104345</v>
      </c>
      <c r="E15" s="688">
        <v>0.8620342453533503</v>
      </c>
      <c r="F15" s="688">
        <v>0.9308940622459887</v>
      </c>
      <c r="G15" s="688">
        <v>0.7307276027045086</v>
      </c>
      <c r="H15" s="688">
        <v>0.9474478234342513</v>
      </c>
      <c r="I15" s="688">
        <v>0.9345593622446601</v>
      </c>
      <c r="J15" s="689">
        <v>0.8961094275552124</v>
      </c>
      <c r="K15" s="150">
        <v>1209.067481</v>
      </c>
      <c r="L15" s="149"/>
      <c r="M15" s="42" t="s">
        <v>77</v>
      </c>
      <c r="N15" s="696">
        <v>1.0891077379767296</v>
      </c>
      <c r="O15" s="696">
        <v>1.1288452843108459</v>
      </c>
      <c r="P15" s="696">
        <v>1.237824510549337</v>
      </c>
      <c r="Q15" s="696">
        <v>1.0886432151341399</v>
      </c>
      <c r="R15" s="696">
        <v>1.0179604253983914</v>
      </c>
      <c r="S15" s="696">
        <v>0.9119089898644056</v>
      </c>
      <c r="T15" s="696">
        <v>1.0179895796811218</v>
      </c>
      <c r="U15" s="696">
        <v>1.0595850770167228</v>
      </c>
      <c r="V15" s="689">
        <v>1.0223965028092257</v>
      </c>
      <c r="W15" s="151">
        <v>5673</v>
      </c>
    </row>
    <row r="16" spans="1:23" ht="12.75">
      <c r="A16" s="40" t="s">
        <v>78</v>
      </c>
      <c r="B16" s="690">
        <v>2.0526339120738837</v>
      </c>
      <c r="C16" s="688">
        <v>0.6764540040493409</v>
      </c>
      <c r="D16" s="688">
        <v>0.6942573995732864</v>
      </c>
      <c r="E16" s="688">
        <v>0.7873219270986718</v>
      </c>
      <c r="F16" s="688">
        <v>0.8430007943711139</v>
      </c>
      <c r="G16" s="688">
        <v>0.778868154947921</v>
      </c>
      <c r="H16" s="688">
        <v>0.880167350903269</v>
      </c>
      <c r="I16" s="688">
        <v>0.9472440863991024</v>
      </c>
      <c r="J16" s="689">
        <v>0.8650998010668939</v>
      </c>
      <c r="K16" s="150">
        <v>1241.605209</v>
      </c>
      <c r="L16" s="149"/>
      <c r="M16" s="42" t="s">
        <v>78</v>
      </c>
      <c r="N16" s="696">
        <v>1.698405621722607</v>
      </c>
      <c r="O16" s="696">
        <v>0.8941567055808217</v>
      </c>
      <c r="P16" s="696">
        <v>1.0684879896142965</v>
      </c>
      <c r="Q16" s="696">
        <v>1.0756669976203106</v>
      </c>
      <c r="R16" s="696">
        <v>1.0181078689185505</v>
      </c>
      <c r="S16" s="696">
        <v>0.9134594168316981</v>
      </c>
      <c r="T16" s="696">
        <v>1.0110651769194663</v>
      </c>
      <c r="U16" s="696">
        <v>0.9454303169364279</v>
      </c>
      <c r="V16" s="689">
        <v>0.9852171376029297</v>
      </c>
      <c r="W16" s="151">
        <v>5836</v>
      </c>
    </row>
    <row r="17" spans="1:23" ht="12.75">
      <c r="A17" s="40" t="s">
        <v>79</v>
      </c>
      <c r="B17" s="690">
        <v>0.8738055664372549</v>
      </c>
      <c r="C17" s="688">
        <v>1.0165404359807706</v>
      </c>
      <c r="D17" s="688">
        <v>0.811270308582226</v>
      </c>
      <c r="E17" s="688">
        <v>1.1381095375773835</v>
      </c>
      <c r="F17" s="688">
        <v>0.8621382297110874</v>
      </c>
      <c r="G17" s="688">
        <v>0.8793983147099673</v>
      </c>
      <c r="H17" s="688">
        <v>0.9055326534679076</v>
      </c>
      <c r="I17" s="688">
        <v>0.8567624892666887</v>
      </c>
      <c r="J17" s="689">
        <v>0.9071605183117291</v>
      </c>
      <c r="K17" s="150">
        <v>1283.943425</v>
      </c>
      <c r="L17" s="149"/>
      <c r="M17" s="42" t="s">
        <v>79</v>
      </c>
      <c r="N17" s="696">
        <v>1.1740113965008736</v>
      </c>
      <c r="O17" s="696">
        <v>1.1929796884524642</v>
      </c>
      <c r="P17" s="696">
        <v>1.1084273661134165</v>
      </c>
      <c r="Q17" s="696">
        <v>1.0207037491239952</v>
      </c>
      <c r="R17" s="696">
        <v>0.9031738844893663</v>
      </c>
      <c r="S17" s="696">
        <v>0.9337043431948201</v>
      </c>
      <c r="T17" s="696">
        <v>0.9739117047437817</v>
      </c>
      <c r="U17" s="696">
        <v>0.9149741490425303</v>
      </c>
      <c r="V17" s="689">
        <v>0.946665148112692</v>
      </c>
      <c r="W17" s="151">
        <v>5841</v>
      </c>
    </row>
    <row r="18" spans="1:23" ht="12.75">
      <c r="A18" s="40" t="s">
        <v>80</v>
      </c>
      <c r="B18" s="690">
        <v>0.8179587394878636</v>
      </c>
      <c r="C18" s="688">
        <v>0.9621687121014882</v>
      </c>
      <c r="D18" s="688">
        <v>0.854635729538395</v>
      </c>
      <c r="E18" s="688">
        <v>0.9342792900506482</v>
      </c>
      <c r="F18" s="688">
        <v>1.0359090944395581</v>
      </c>
      <c r="G18" s="688">
        <v>0.9903041001474435</v>
      </c>
      <c r="H18" s="688">
        <v>1.004859010135129</v>
      </c>
      <c r="I18" s="688">
        <v>0.8344363126498335</v>
      </c>
      <c r="J18" s="689">
        <v>0.9518656059884871</v>
      </c>
      <c r="K18" s="150">
        <v>1291.39038</v>
      </c>
      <c r="L18" s="149"/>
      <c r="M18" s="42" t="s">
        <v>80</v>
      </c>
      <c r="N18" s="696">
        <v>1.1403576237531954</v>
      </c>
      <c r="O18" s="696">
        <v>1.146371397359303</v>
      </c>
      <c r="P18" s="696">
        <v>0.9863046497802249</v>
      </c>
      <c r="Q18" s="696">
        <v>1.0862489322779223</v>
      </c>
      <c r="R18" s="696">
        <v>0.9877628560746186</v>
      </c>
      <c r="S18" s="696">
        <v>0.9707335779316318</v>
      </c>
      <c r="T18" s="696">
        <v>0.9579463058090124</v>
      </c>
      <c r="U18" s="696">
        <v>0.9541225633280938</v>
      </c>
      <c r="V18" s="689">
        <v>0.9788021800728205</v>
      </c>
      <c r="W18" s="151">
        <v>6127</v>
      </c>
    </row>
    <row r="19" spans="1:23" ht="12.75">
      <c r="A19" s="40" t="s">
        <v>81</v>
      </c>
      <c r="B19" s="690">
        <v>1.656802770625885</v>
      </c>
      <c r="C19" s="688">
        <v>0.6993400929540069</v>
      </c>
      <c r="D19" s="688">
        <v>0.5669627773991142</v>
      </c>
      <c r="E19" s="688">
        <v>0.7465998629541537</v>
      </c>
      <c r="F19" s="688">
        <v>0.8870912779521919</v>
      </c>
      <c r="G19" s="688">
        <v>0.9737607787462939</v>
      </c>
      <c r="H19" s="688">
        <v>0.8863054524039841</v>
      </c>
      <c r="I19" s="688">
        <v>0.890044994699013</v>
      </c>
      <c r="J19" s="689">
        <v>0.8847011324160888</v>
      </c>
      <c r="K19" s="150">
        <v>923.290423</v>
      </c>
      <c r="L19" s="149"/>
      <c r="M19" s="42" t="s">
        <v>81</v>
      </c>
      <c r="N19" s="696">
        <v>1.0680014578972008</v>
      </c>
      <c r="O19" s="696">
        <v>1.047253396077407</v>
      </c>
      <c r="P19" s="696">
        <v>0.8760876130965906</v>
      </c>
      <c r="Q19" s="696">
        <v>0.985893522797609</v>
      </c>
      <c r="R19" s="696">
        <v>0.9100077884842912</v>
      </c>
      <c r="S19" s="696">
        <v>0.9742625261911262</v>
      </c>
      <c r="T19" s="696">
        <v>0.9276933677895683</v>
      </c>
      <c r="U19" s="696">
        <v>1.0097005803702312</v>
      </c>
      <c r="V19" s="689">
        <v>0.9642212579966909</v>
      </c>
      <c r="W19" s="151">
        <v>5015</v>
      </c>
    </row>
    <row r="20" spans="1:23" ht="12.75">
      <c r="A20" s="40" t="s">
        <v>82</v>
      </c>
      <c r="B20" s="690">
        <v>0.4095609949116194</v>
      </c>
      <c r="C20" s="688">
        <v>0.5578831797998945</v>
      </c>
      <c r="D20" s="688">
        <v>0.9009657764820929</v>
      </c>
      <c r="E20" s="688">
        <v>0.6453265994475468</v>
      </c>
      <c r="F20" s="688">
        <v>0.9028552910804586</v>
      </c>
      <c r="G20" s="688">
        <v>0.8432062463000497</v>
      </c>
      <c r="H20" s="688">
        <v>0.9112092686675948</v>
      </c>
      <c r="I20" s="688">
        <v>0.8562504563547276</v>
      </c>
      <c r="J20" s="689">
        <v>0.8317792058985491</v>
      </c>
      <c r="K20" s="150">
        <v>565.255299</v>
      </c>
      <c r="L20" s="149"/>
      <c r="M20" s="42" t="s">
        <v>82</v>
      </c>
      <c r="N20" s="696">
        <v>1.0351784212352733</v>
      </c>
      <c r="O20" s="696">
        <v>1.1168019125063546</v>
      </c>
      <c r="P20" s="696">
        <v>0.9963506637311138</v>
      </c>
      <c r="Q20" s="696">
        <v>1.054526090449053</v>
      </c>
      <c r="R20" s="696">
        <v>0.9821805262234705</v>
      </c>
      <c r="S20" s="696">
        <v>1.0324507933141074</v>
      </c>
      <c r="T20" s="696">
        <v>1.0467761968665226</v>
      </c>
      <c r="U20" s="696">
        <v>1.0076184892334237</v>
      </c>
      <c r="V20" s="689">
        <v>1.0207226652944925</v>
      </c>
      <c r="W20" s="151">
        <v>3310</v>
      </c>
    </row>
    <row r="21" spans="1:23" ht="12.75">
      <c r="A21" s="40" t="s">
        <v>83</v>
      </c>
      <c r="B21" s="690">
        <v>0.6594276025904438</v>
      </c>
      <c r="C21" s="688">
        <v>0.5651715054002813</v>
      </c>
      <c r="D21" s="688">
        <v>0.38400000154741915</v>
      </c>
      <c r="E21" s="688">
        <v>0.6546643917289486</v>
      </c>
      <c r="F21" s="688">
        <v>0.7428883504825338</v>
      </c>
      <c r="G21" s="688">
        <v>0.9942210233930415</v>
      </c>
      <c r="H21" s="688">
        <v>0.9390756433818018</v>
      </c>
      <c r="I21" s="688">
        <v>1.022069040078091</v>
      </c>
      <c r="J21" s="689">
        <v>0.7558864231465173</v>
      </c>
      <c r="K21" s="150">
        <v>346.837275</v>
      </c>
      <c r="L21" s="149"/>
      <c r="M21" s="42" t="s">
        <v>83</v>
      </c>
      <c r="N21" s="696">
        <v>1.2943523707912743</v>
      </c>
      <c r="O21" s="696">
        <v>1.174082454561758</v>
      </c>
      <c r="P21" s="696">
        <v>1.1595881292589172</v>
      </c>
      <c r="Q21" s="696">
        <v>0.9465499606149796</v>
      </c>
      <c r="R21" s="696">
        <v>0.8600890932487187</v>
      </c>
      <c r="S21" s="696">
        <v>1.0649389262155975</v>
      </c>
      <c r="T21" s="696">
        <v>1.05808363990522</v>
      </c>
      <c r="U21" s="696">
        <v>1.0207232582536285</v>
      </c>
      <c r="V21" s="689">
        <v>0.9980412452402546</v>
      </c>
      <c r="W21" s="151">
        <v>1616</v>
      </c>
    </row>
    <row r="22" spans="1:23" ht="12.75">
      <c r="A22" s="40" t="s">
        <v>84</v>
      </c>
      <c r="B22" s="690">
        <v>0.3174368994160931</v>
      </c>
      <c r="C22" s="688">
        <v>0.15496647973078484</v>
      </c>
      <c r="D22" s="688">
        <v>0.9083102627900785</v>
      </c>
      <c r="E22" s="688">
        <v>0.9143516039928997</v>
      </c>
      <c r="F22" s="688">
        <v>0.7071462178061017</v>
      </c>
      <c r="G22" s="688">
        <v>0.6821516794538878</v>
      </c>
      <c r="H22" s="688">
        <v>0.8289871858759862</v>
      </c>
      <c r="I22" s="688">
        <v>0.4515661663705746</v>
      </c>
      <c r="J22" s="689">
        <v>0.6747026058388677</v>
      </c>
      <c r="K22" s="150">
        <v>237.494254</v>
      </c>
      <c r="L22" s="149"/>
      <c r="M22" s="42" t="s">
        <v>84</v>
      </c>
      <c r="N22" s="696">
        <v>0.8957775605161731</v>
      </c>
      <c r="O22" s="696">
        <v>0.5524298257599506</v>
      </c>
      <c r="P22" s="696">
        <v>0.803134192324214</v>
      </c>
      <c r="Q22" s="696">
        <v>0.8690823938391721</v>
      </c>
      <c r="R22" s="696">
        <v>0.929898419231067</v>
      </c>
      <c r="S22" s="696">
        <v>0.9245911624557627</v>
      </c>
      <c r="T22" s="696">
        <v>0.9625107591001517</v>
      </c>
      <c r="U22" s="696">
        <v>0.9139327979837566</v>
      </c>
      <c r="V22" s="689">
        <v>0.9012678772711726</v>
      </c>
      <c r="W22" s="151">
        <v>615</v>
      </c>
    </row>
    <row r="23" spans="1:23" ht="12.75">
      <c r="A23" s="40" t="s">
        <v>85</v>
      </c>
      <c r="B23" s="690">
        <v>0.01754422142795267</v>
      </c>
      <c r="C23" s="688">
        <v>0.09694185566716146</v>
      </c>
      <c r="D23" s="688">
        <v>0.5714279804964195</v>
      </c>
      <c r="E23" s="688">
        <v>0.4058044887242627</v>
      </c>
      <c r="F23" s="688">
        <v>0.572934254139341</v>
      </c>
      <c r="G23" s="688">
        <v>0.6333225753994505</v>
      </c>
      <c r="H23" s="688">
        <v>0.37888718736404137</v>
      </c>
      <c r="I23" s="688"/>
      <c r="J23" s="689">
        <v>0.4284741333762178</v>
      </c>
      <c r="K23" s="150">
        <v>113.077862</v>
      </c>
      <c r="L23" s="149"/>
      <c r="M23" s="42" t="s">
        <v>85</v>
      </c>
      <c r="N23" s="696">
        <v>0.41366814713900224</v>
      </c>
      <c r="O23" s="696">
        <v>0.5034362671711098</v>
      </c>
      <c r="P23" s="696">
        <v>0.5682809040922977</v>
      </c>
      <c r="Q23" s="696">
        <v>0.546872912328193</v>
      </c>
      <c r="R23" s="696">
        <v>0.813193584632832</v>
      </c>
      <c r="S23" s="696">
        <v>1.0132850886808682</v>
      </c>
      <c r="T23" s="696">
        <v>1.2444373649785458</v>
      </c>
      <c r="U23" s="696"/>
      <c r="V23" s="689">
        <v>0.7166268684877175</v>
      </c>
      <c r="W23" s="151">
        <v>207</v>
      </c>
    </row>
    <row r="24" spans="1:23" ht="12.75">
      <c r="A24" s="42" t="s">
        <v>86</v>
      </c>
      <c r="B24" s="690">
        <v>0.06523714292708363</v>
      </c>
      <c r="C24" s="688">
        <v>0.30781359176465517</v>
      </c>
      <c r="D24" s="688">
        <v>0.5087984508562364</v>
      </c>
      <c r="E24" s="688">
        <v>0.30919027367088253</v>
      </c>
      <c r="F24" s="688">
        <v>0.20182972937575075</v>
      </c>
      <c r="G24" s="688">
        <v>0</v>
      </c>
      <c r="H24" s="688"/>
      <c r="I24" s="688"/>
      <c r="J24" s="689">
        <v>0.31219914616781114</v>
      </c>
      <c r="K24" s="150">
        <v>26.021334</v>
      </c>
      <c r="L24" s="149"/>
      <c r="M24" s="42" t="s">
        <v>86</v>
      </c>
      <c r="N24" s="696">
        <v>0.7694734493186313</v>
      </c>
      <c r="O24" s="696">
        <v>0.5773138740070202</v>
      </c>
      <c r="P24" s="696">
        <v>0.8403048626041527</v>
      </c>
      <c r="Q24" s="696">
        <v>0.4505530860955455</v>
      </c>
      <c r="R24" s="696">
        <v>0.5184622685627637</v>
      </c>
      <c r="S24" s="696">
        <v>0</v>
      </c>
      <c r="T24" s="696"/>
      <c r="U24" s="696"/>
      <c r="V24" s="689">
        <v>0.5246545250847416</v>
      </c>
      <c r="W24" s="151">
        <v>39</v>
      </c>
    </row>
    <row r="25" spans="1:23" ht="13.5" thickBot="1">
      <c r="A25" s="42" t="s">
        <v>87</v>
      </c>
      <c r="B25" s="691"/>
      <c r="C25" s="692"/>
      <c r="D25" s="692"/>
      <c r="E25" s="692">
        <v>0</v>
      </c>
      <c r="F25" s="692">
        <v>0.0084598561246697</v>
      </c>
      <c r="G25" s="692"/>
      <c r="H25" s="692"/>
      <c r="I25" s="692"/>
      <c r="J25" s="693">
        <v>0.0057016393858460605</v>
      </c>
      <c r="K25" s="150">
        <v>0.05</v>
      </c>
      <c r="L25" s="149"/>
      <c r="M25" s="42" t="s">
        <v>87</v>
      </c>
      <c r="N25" s="696"/>
      <c r="O25" s="696"/>
      <c r="P25" s="696"/>
      <c r="Q25" s="696">
        <v>0</v>
      </c>
      <c r="R25" s="696">
        <v>0.33153420769955044</v>
      </c>
      <c r="S25" s="696"/>
      <c r="T25" s="696"/>
      <c r="U25" s="696"/>
      <c r="V25" s="693">
        <v>0.20230342681774688</v>
      </c>
      <c r="W25" s="151">
        <v>1</v>
      </c>
    </row>
    <row r="26" spans="1:26" s="228" customFormat="1" ht="13.5" thickTop="1">
      <c r="A26" s="51" t="s">
        <v>74</v>
      </c>
      <c r="B26" s="694">
        <v>0.972416708586212</v>
      </c>
      <c r="C26" s="694">
        <v>0.7059812305576574</v>
      </c>
      <c r="D26" s="694">
        <v>0.7808380472033585</v>
      </c>
      <c r="E26" s="694">
        <v>0.8416261901507819</v>
      </c>
      <c r="F26" s="694">
        <v>0.8900331024669805</v>
      </c>
      <c r="G26" s="694">
        <v>0.8608160969866153</v>
      </c>
      <c r="H26" s="694">
        <v>0.8995533112923173</v>
      </c>
      <c r="I26" s="694">
        <v>0.9065139998413854</v>
      </c>
      <c r="J26" s="695">
        <v>0.871036479266814</v>
      </c>
      <c r="K26" s="50"/>
      <c r="L26" s="50"/>
      <c r="M26" s="227" t="s">
        <v>74</v>
      </c>
      <c r="N26" s="699">
        <v>1.316232595882068</v>
      </c>
      <c r="O26" s="699">
        <v>1.0764222740365312</v>
      </c>
      <c r="P26" s="699">
        <v>1.0744149621705794</v>
      </c>
      <c r="Q26" s="699">
        <v>1.0590283289789038</v>
      </c>
      <c r="R26" s="699">
        <v>0.9894858409766532</v>
      </c>
      <c r="S26" s="699">
        <v>0.963320843055711</v>
      </c>
      <c r="T26" s="699">
        <v>0.9814303475025925</v>
      </c>
      <c r="U26" s="699">
        <v>0.9987821016580886</v>
      </c>
      <c r="V26" s="695">
        <v>0.9983921986834432</v>
      </c>
      <c r="W26" s="35"/>
      <c r="Z26" s="104"/>
    </row>
    <row r="27" spans="1:26" s="228" customFormat="1" ht="12.75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50"/>
      <c r="L27" s="50"/>
      <c r="M27" s="330"/>
      <c r="N27" s="331"/>
      <c r="O27" s="331"/>
      <c r="P27" s="331"/>
      <c r="Q27" s="331"/>
      <c r="R27" s="331"/>
      <c r="S27" s="331"/>
      <c r="T27" s="331"/>
      <c r="U27" s="331"/>
      <c r="V27" s="329"/>
      <c r="W27" s="35"/>
      <c r="Z27" s="104"/>
    </row>
    <row r="28" spans="1:23" s="36" customFormat="1" ht="15">
      <c r="A28" s="40"/>
      <c r="B28" s="40"/>
      <c r="C28" s="53"/>
      <c r="D28" s="53"/>
      <c r="E28" s="53"/>
      <c r="F28" s="53"/>
      <c r="G28" s="965" t="s">
        <v>61</v>
      </c>
      <c r="H28" s="965"/>
      <c r="I28" s="965"/>
      <c r="J28" s="965"/>
      <c r="K28" s="965"/>
      <c r="L28" s="965"/>
      <c r="M28" s="965"/>
      <c r="N28" s="965"/>
      <c r="O28" s="965"/>
      <c r="P28" s="53"/>
      <c r="Q28" s="53"/>
      <c r="R28" s="53"/>
      <c r="S28" s="54"/>
      <c r="T28" s="55"/>
      <c r="U28" s="55"/>
      <c r="V28" s="55"/>
      <c r="W28" s="31"/>
    </row>
    <row r="29" spans="1:26" ht="15">
      <c r="A29" s="45"/>
      <c r="B29" s="974" t="s">
        <v>64</v>
      </c>
      <c r="C29" s="974"/>
      <c r="D29" s="974"/>
      <c r="E29" s="974"/>
      <c r="F29" s="974"/>
      <c r="G29" s="974"/>
      <c r="H29" s="974"/>
      <c r="I29" s="974"/>
      <c r="J29" s="46"/>
      <c r="K29" s="46"/>
      <c r="L29" s="47"/>
      <c r="M29" s="47"/>
      <c r="N29" s="974" t="s">
        <v>141</v>
      </c>
      <c r="O29" s="974"/>
      <c r="P29" s="974"/>
      <c r="Q29" s="974"/>
      <c r="R29" s="974"/>
      <c r="S29" s="974"/>
      <c r="T29" s="974"/>
      <c r="U29" s="974"/>
      <c r="V29" s="46"/>
      <c r="W29" s="37"/>
      <c r="Z29" s="148"/>
    </row>
    <row r="30" spans="1:26" ht="15" customHeight="1">
      <c r="A30" s="966" t="s">
        <v>7</v>
      </c>
      <c r="B30" s="968" t="s">
        <v>24</v>
      </c>
      <c r="C30" s="969"/>
      <c r="D30" s="969"/>
      <c r="E30" s="969"/>
      <c r="F30" s="969"/>
      <c r="G30" s="969"/>
      <c r="H30" s="969"/>
      <c r="I30" s="970"/>
      <c r="J30" s="971" t="s">
        <v>74</v>
      </c>
      <c r="K30" s="963" t="s">
        <v>255</v>
      </c>
      <c r="L30" s="47"/>
      <c r="M30" s="966" t="s">
        <v>7</v>
      </c>
      <c r="N30" s="968" t="s">
        <v>24</v>
      </c>
      <c r="O30" s="969"/>
      <c r="P30" s="969"/>
      <c r="Q30" s="969"/>
      <c r="R30" s="969"/>
      <c r="S30" s="969"/>
      <c r="T30" s="969"/>
      <c r="U30" s="970"/>
      <c r="V30" s="971" t="s">
        <v>74</v>
      </c>
      <c r="W30" s="963" t="s">
        <v>254</v>
      </c>
      <c r="Z30" s="148"/>
    </row>
    <row r="31" spans="1:23" ht="12.75" customHeight="1">
      <c r="A31" s="967"/>
      <c r="B31" s="48" t="s">
        <v>88</v>
      </c>
      <c r="C31" s="49" t="s">
        <v>89</v>
      </c>
      <c r="D31" s="49" t="s">
        <v>90</v>
      </c>
      <c r="E31" s="49" t="s">
        <v>91</v>
      </c>
      <c r="F31" s="49" t="s">
        <v>92</v>
      </c>
      <c r="G31" s="49" t="s">
        <v>30</v>
      </c>
      <c r="H31" s="49" t="s">
        <v>31</v>
      </c>
      <c r="I31" s="222" t="s">
        <v>32</v>
      </c>
      <c r="J31" s="972"/>
      <c r="K31" s="964"/>
      <c r="L31" s="50"/>
      <c r="M31" s="967"/>
      <c r="N31" s="48" t="s">
        <v>88</v>
      </c>
      <c r="O31" s="49" t="s">
        <v>89</v>
      </c>
      <c r="P31" s="49" t="s">
        <v>90</v>
      </c>
      <c r="Q31" s="49" t="s">
        <v>91</v>
      </c>
      <c r="R31" s="49" t="s">
        <v>92</v>
      </c>
      <c r="S31" s="49" t="s">
        <v>30</v>
      </c>
      <c r="T31" s="49" t="s">
        <v>31</v>
      </c>
      <c r="U31" s="222" t="s">
        <v>32</v>
      </c>
      <c r="V31" s="972"/>
      <c r="W31" s="964"/>
    </row>
    <row r="32" spans="1:23" ht="12.75">
      <c r="A32" s="40" t="s">
        <v>12</v>
      </c>
      <c r="B32" s="687">
        <v>1.2286353292332863</v>
      </c>
      <c r="C32" s="688">
        <v>0.6560198527479316</v>
      </c>
      <c r="D32" s="688">
        <v>0.9184603072176195</v>
      </c>
      <c r="E32" s="688">
        <v>3.0092785781629785</v>
      </c>
      <c r="F32" s="688">
        <v>0.801686048464515</v>
      </c>
      <c r="G32" s="688">
        <v>0.6231027268044393</v>
      </c>
      <c r="H32" s="688">
        <v>0.9020047196892058</v>
      </c>
      <c r="I32" s="688">
        <v>0.6767920491185824</v>
      </c>
      <c r="J32" s="689">
        <v>0.9394380556423644</v>
      </c>
      <c r="K32" s="150">
        <v>16.601452</v>
      </c>
      <c r="L32" s="149"/>
      <c r="M32" s="42" t="s">
        <v>12</v>
      </c>
      <c r="N32" s="696">
        <v>1.476206274187446</v>
      </c>
      <c r="O32" s="696">
        <v>0.7991880249666347</v>
      </c>
      <c r="P32" s="696">
        <v>1.579401446336874</v>
      </c>
      <c r="Q32" s="696">
        <v>1.5135519659148098</v>
      </c>
      <c r="R32" s="696">
        <v>1.1175028889989456</v>
      </c>
      <c r="S32" s="696">
        <v>0.7829099457834858</v>
      </c>
      <c r="T32" s="696">
        <v>0.9736470958827603</v>
      </c>
      <c r="U32" s="696">
        <v>0.7217397285757825</v>
      </c>
      <c r="V32" s="697">
        <v>0.9383000534775533</v>
      </c>
      <c r="W32" s="76">
        <v>169</v>
      </c>
    </row>
    <row r="33" spans="1:23" ht="12.75">
      <c r="A33" s="40" t="s">
        <v>13</v>
      </c>
      <c r="B33" s="690">
        <v>0.8141275362863925</v>
      </c>
      <c r="C33" s="688">
        <v>0.4182299766578522</v>
      </c>
      <c r="D33" s="688">
        <v>1.2931587057892762</v>
      </c>
      <c r="E33" s="688">
        <v>1.6169234793909257</v>
      </c>
      <c r="F33" s="688">
        <v>0.8191458188929811</v>
      </c>
      <c r="G33" s="688">
        <v>0.697466942706394</v>
      </c>
      <c r="H33" s="688">
        <v>0.7213950042560748</v>
      </c>
      <c r="I33" s="688">
        <v>0.9564044952158242</v>
      </c>
      <c r="J33" s="689">
        <v>0.8711264235984184</v>
      </c>
      <c r="K33" s="150">
        <v>42.847767</v>
      </c>
      <c r="L33" s="149"/>
      <c r="M33" s="42" t="s">
        <v>13</v>
      </c>
      <c r="N33" s="696">
        <v>1.333213837870829</v>
      </c>
      <c r="O33" s="696">
        <v>0.8087881118931379</v>
      </c>
      <c r="P33" s="696">
        <v>0.9597827051955433</v>
      </c>
      <c r="Q33" s="696">
        <v>1.631512305504229</v>
      </c>
      <c r="R33" s="696">
        <v>1.1045181894422254</v>
      </c>
      <c r="S33" s="696">
        <v>0.8714284586831106</v>
      </c>
      <c r="T33" s="696">
        <v>0.7777490387321013</v>
      </c>
      <c r="U33" s="696">
        <v>0.9159037977603577</v>
      </c>
      <c r="V33" s="697">
        <v>0.9295200334310806</v>
      </c>
      <c r="W33" s="76">
        <v>376</v>
      </c>
    </row>
    <row r="34" spans="1:23" ht="12.75">
      <c r="A34" s="40" t="s">
        <v>14</v>
      </c>
      <c r="B34" s="690">
        <v>1.4844804564528045</v>
      </c>
      <c r="C34" s="688">
        <v>1.1141845690742904</v>
      </c>
      <c r="D34" s="688">
        <v>1.3804168458972499</v>
      </c>
      <c r="E34" s="688">
        <v>1.4492445770509492</v>
      </c>
      <c r="F34" s="688">
        <v>0.8863857599095317</v>
      </c>
      <c r="G34" s="688">
        <v>0.7882058674870427</v>
      </c>
      <c r="H34" s="688">
        <v>0.9067788018845918</v>
      </c>
      <c r="I34" s="688">
        <v>1.0601417133008864</v>
      </c>
      <c r="J34" s="689">
        <v>1.0066957302840283</v>
      </c>
      <c r="K34" s="150">
        <v>119.260776</v>
      </c>
      <c r="L34" s="149"/>
      <c r="M34" s="42" t="s">
        <v>14</v>
      </c>
      <c r="N34" s="696">
        <v>1.6552950524019125</v>
      </c>
      <c r="O34" s="696">
        <v>0.8507597284374929</v>
      </c>
      <c r="P34" s="696">
        <v>1.0150230663991837</v>
      </c>
      <c r="Q34" s="696">
        <v>1.3822625163870863</v>
      </c>
      <c r="R34" s="696">
        <v>0.8978270430772631</v>
      </c>
      <c r="S34" s="696">
        <v>0.7766305375787164</v>
      </c>
      <c r="T34" s="696">
        <v>0.9126522222090608</v>
      </c>
      <c r="U34" s="696">
        <v>1.094256782488661</v>
      </c>
      <c r="V34" s="697">
        <v>0.9858880416446772</v>
      </c>
      <c r="W34" s="76">
        <v>824</v>
      </c>
    </row>
    <row r="35" spans="1:23" ht="12.75">
      <c r="A35" s="40" t="s">
        <v>15</v>
      </c>
      <c r="B35" s="690">
        <v>0.5517377768533084</v>
      </c>
      <c r="C35" s="688">
        <v>0.573269716097019</v>
      </c>
      <c r="D35" s="688">
        <v>1.1348435781534225</v>
      </c>
      <c r="E35" s="688">
        <v>1.0035587307424125</v>
      </c>
      <c r="F35" s="688">
        <v>0.8555522116103391</v>
      </c>
      <c r="G35" s="688">
        <v>0.9152259910747468</v>
      </c>
      <c r="H35" s="688">
        <v>0.7903544798296632</v>
      </c>
      <c r="I35" s="688">
        <v>1.0885098764656767</v>
      </c>
      <c r="J35" s="689">
        <v>0.9094480362216857</v>
      </c>
      <c r="K35" s="150">
        <v>179.739768</v>
      </c>
      <c r="L35" s="149"/>
      <c r="M35" s="42" t="s">
        <v>15</v>
      </c>
      <c r="N35" s="696">
        <v>0.9826568092150748</v>
      </c>
      <c r="O35" s="696">
        <v>0.8900076226535202</v>
      </c>
      <c r="P35" s="696">
        <v>1.058053373250495</v>
      </c>
      <c r="Q35" s="696">
        <v>0.8089151971373926</v>
      </c>
      <c r="R35" s="696">
        <v>0.9474762359102405</v>
      </c>
      <c r="S35" s="696">
        <v>0.856474441843916</v>
      </c>
      <c r="T35" s="696">
        <v>0.9683122353490929</v>
      </c>
      <c r="U35" s="696">
        <v>1.1075726592051363</v>
      </c>
      <c r="V35" s="697">
        <v>0.9933255076955987</v>
      </c>
      <c r="W35" s="76">
        <v>1304</v>
      </c>
    </row>
    <row r="36" spans="1:23" ht="12.75">
      <c r="A36" s="40" t="s">
        <v>77</v>
      </c>
      <c r="B36" s="690">
        <v>0.6882136773253057</v>
      </c>
      <c r="C36" s="688">
        <v>0.7165285548967237</v>
      </c>
      <c r="D36" s="688">
        <v>0.8037943392069021</v>
      </c>
      <c r="E36" s="688">
        <v>0.8052024763344765</v>
      </c>
      <c r="F36" s="688">
        <v>0.9028966243851282</v>
      </c>
      <c r="G36" s="688">
        <v>0.813940887814594</v>
      </c>
      <c r="H36" s="688">
        <v>0.9590865721163793</v>
      </c>
      <c r="I36" s="688">
        <v>1.0357377013466664</v>
      </c>
      <c r="J36" s="689">
        <v>0.9086520435492164</v>
      </c>
      <c r="K36" s="150">
        <v>226.653575</v>
      </c>
      <c r="L36" s="149"/>
      <c r="M36" s="42" t="s">
        <v>77</v>
      </c>
      <c r="N36" s="696">
        <v>0.6635118888060231</v>
      </c>
      <c r="O36" s="696">
        <v>1.0139622603246712</v>
      </c>
      <c r="P36" s="696">
        <v>1.0027061032314009</v>
      </c>
      <c r="Q36" s="696">
        <v>1.105734957542148</v>
      </c>
      <c r="R36" s="696">
        <v>0.9941279743953938</v>
      </c>
      <c r="S36" s="696">
        <v>0.8783038252292489</v>
      </c>
      <c r="T36" s="696">
        <v>1.0760922054279662</v>
      </c>
      <c r="U36" s="696">
        <v>1.1085315159456772</v>
      </c>
      <c r="V36" s="697">
        <v>1.036934379451641</v>
      </c>
      <c r="W36" s="76">
        <v>1704</v>
      </c>
    </row>
    <row r="37" spans="1:23" ht="12.75">
      <c r="A37" s="40" t="s">
        <v>78</v>
      </c>
      <c r="B37" s="690">
        <v>0.2514646895126464</v>
      </c>
      <c r="C37" s="688">
        <v>0.5655517558586408</v>
      </c>
      <c r="D37" s="688">
        <v>0.823186852757083</v>
      </c>
      <c r="E37" s="688">
        <v>0.7685424932449026</v>
      </c>
      <c r="F37" s="688">
        <v>0.7229647810717513</v>
      </c>
      <c r="G37" s="688">
        <v>0.75435662173622</v>
      </c>
      <c r="H37" s="688">
        <v>1.1253635822791517</v>
      </c>
      <c r="I37" s="688">
        <v>0.8690133108146877</v>
      </c>
      <c r="J37" s="689">
        <v>0.8306406494676303</v>
      </c>
      <c r="K37" s="150">
        <v>219.606737</v>
      </c>
      <c r="L37" s="149"/>
      <c r="M37" s="42" t="s">
        <v>78</v>
      </c>
      <c r="N37" s="696">
        <v>0.8677055608935517</v>
      </c>
      <c r="O37" s="696">
        <v>0.9528437622083104</v>
      </c>
      <c r="P37" s="696">
        <v>0.8471522523206677</v>
      </c>
      <c r="Q37" s="696">
        <v>0.9899168236946484</v>
      </c>
      <c r="R37" s="696">
        <v>0.9069177203857888</v>
      </c>
      <c r="S37" s="696">
        <v>0.958699043379821</v>
      </c>
      <c r="T37" s="696">
        <v>1.0814084263344579</v>
      </c>
      <c r="U37" s="696">
        <v>0.9844430936473314</v>
      </c>
      <c r="V37" s="697">
        <v>0.9862885241106581</v>
      </c>
      <c r="W37" s="76">
        <v>1700</v>
      </c>
    </row>
    <row r="38" spans="1:23" ht="12.75">
      <c r="A38" s="40" t="s">
        <v>79</v>
      </c>
      <c r="B38" s="690">
        <v>0.5016849457641924</v>
      </c>
      <c r="C38" s="688">
        <v>0.7216808978646713</v>
      </c>
      <c r="D38" s="688">
        <v>0.8064501865084763</v>
      </c>
      <c r="E38" s="688">
        <v>0.9713530482870552</v>
      </c>
      <c r="F38" s="688">
        <v>0.7920709598655062</v>
      </c>
      <c r="G38" s="688">
        <v>1.0012927747470202</v>
      </c>
      <c r="H38" s="688">
        <v>1.0585744361250615</v>
      </c>
      <c r="I38" s="688">
        <v>0.77870395206881</v>
      </c>
      <c r="J38" s="689">
        <v>0.8730037052062677</v>
      </c>
      <c r="K38" s="150">
        <v>216.963592</v>
      </c>
      <c r="L38" s="149"/>
      <c r="M38" s="42" t="s">
        <v>79</v>
      </c>
      <c r="N38" s="696">
        <v>0.8074522459284222</v>
      </c>
      <c r="O38" s="696">
        <v>1.2391659538425275</v>
      </c>
      <c r="P38" s="696">
        <v>0.8346149949807959</v>
      </c>
      <c r="Q38" s="696">
        <v>1.0633601570319735</v>
      </c>
      <c r="R38" s="696">
        <v>0.9478571223386614</v>
      </c>
      <c r="S38" s="696">
        <v>1.0697619012609783</v>
      </c>
      <c r="T38" s="696">
        <v>1.0071295079579234</v>
      </c>
      <c r="U38" s="696">
        <v>0.9356290377892595</v>
      </c>
      <c r="V38" s="697">
        <v>0.9820007267805508</v>
      </c>
      <c r="W38" s="76">
        <v>1571</v>
      </c>
    </row>
    <row r="39" spans="1:23" ht="12.75">
      <c r="A39" s="40" t="s">
        <v>80</v>
      </c>
      <c r="B39" s="690">
        <v>0.35835557125451295</v>
      </c>
      <c r="C39" s="688">
        <v>0.5783725338791158</v>
      </c>
      <c r="D39" s="688">
        <v>0.9862743241632661</v>
      </c>
      <c r="E39" s="688">
        <v>1.1383741962112748</v>
      </c>
      <c r="F39" s="688">
        <v>0.8664136116127823</v>
      </c>
      <c r="G39" s="688">
        <v>1.157900733869873</v>
      </c>
      <c r="H39" s="688">
        <v>1.009077883250675</v>
      </c>
      <c r="I39" s="688">
        <v>0.7927672829029057</v>
      </c>
      <c r="J39" s="689">
        <v>0.9084422671347238</v>
      </c>
      <c r="K39" s="150">
        <v>188.71269</v>
      </c>
      <c r="L39" s="149"/>
      <c r="M39" s="42" t="s">
        <v>80</v>
      </c>
      <c r="N39" s="696">
        <v>0.8533185273087522</v>
      </c>
      <c r="O39" s="696">
        <v>0.9994660544808935</v>
      </c>
      <c r="P39" s="696">
        <v>1.0797481560381994</v>
      </c>
      <c r="Q39" s="696">
        <v>0.8485979818621302</v>
      </c>
      <c r="R39" s="696">
        <v>0.9424009635735724</v>
      </c>
      <c r="S39" s="696">
        <v>1.0179065948685242</v>
      </c>
      <c r="T39" s="696">
        <v>1.08293293680729</v>
      </c>
      <c r="U39" s="696">
        <v>0.9661157205978474</v>
      </c>
      <c r="V39" s="697">
        <v>0.9852653898622727</v>
      </c>
      <c r="W39" s="76">
        <v>1313</v>
      </c>
    </row>
    <row r="40" spans="1:23" ht="12.75">
      <c r="A40" s="40" t="s">
        <v>81</v>
      </c>
      <c r="B40" s="690">
        <v>0.33651523784998927</v>
      </c>
      <c r="C40" s="688">
        <v>0.9662806494110341</v>
      </c>
      <c r="D40" s="688">
        <v>0.6918680222005127</v>
      </c>
      <c r="E40" s="688">
        <v>0.8122460419007023</v>
      </c>
      <c r="F40" s="688">
        <v>0.6859234273436016</v>
      </c>
      <c r="G40" s="688">
        <v>0.9973900788020118</v>
      </c>
      <c r="H40" s="688">
        <v>0.9730526000822951</v>
      </c>
      <c r="I40" s="688">
        <v>0.8951571092474099</v>
      </c>
      <c r="J40" s="689">
        <v>0.8527250733088225</v>
      </c>
      <c r="K40" s="150">
        <v>108.133215</v>
      </c>
      <c r="L40" s="149"/>
      <c r="M40" s="42" t="s">
        <v>81</v>
      </c>
      <c r="N40" s="696">
        <v>0.7327295641724552</v>
      </c>
      <c r="O40" s="696">
        <v>0.6782081248100248</v>
      </c>
      <c r="P40" s="696">
        <v>0.7653030719743619</v>
      </c>
      <c r="Q40" s="696">
        <v>0.8118979586348122</v>
      </c>
      <c r="R40" s="696">
        <v>0.9537703535586973</v>
      </c>
      <c r="S40" s="696">
        <v>1.0854135963290485</v>
      </c>
      <c r="T40" s="696">
        <v>0.9918089698258644</v>
      </c>
      <c r="U40" s="696">
        <v>0.8867913834930564</v>
      </c>
      <c r="V40" s="697">
        <v>0.9291333051412116</v>
      </c>
      <c r="W40" s="76">
        <v>810</v>
      </c>
    </row>
    <row r="41" spans="1:23" ht="12.75">
      <c r="A41" s="40" t="s">
        <v>82</v>
      </c>
      <c r="B41" s="690">
        <v>0.7041331459175073</v>
      </c>
      <c r="C41" s="688">
        <v>0.42117887720868996</v>
      </c>
      <c r="D41" s="688">
        <v>0.9384973519518517</v>
      </c>
      <c r="E41" s="688">
        <v>1.1882439827855775</v>
      </c>
      <c r="F41" s="688">
        <v>0.7941892619620156</v>
      </c>
      <c r="G41" s="688">
        <v>0.6615025702599543</v>
      </c>
      <c r="H41" s="688">
        <v>0.9941000360011213</v>
      </c>
      <c r="I41" s="688">
        <v>1.1831659231945448</v>
      </c>
      <c r="J41" s="689">
        <v>0.9604226627590134</v>
      </c>
      <c r="K41" s="150">
        <v>68.469501</v>
      </c>
      <c r="L41" s="149"/>
      <c r="M41" s="42" t="s">
        <v>82</v>
      </c>
      <c r="N41" s="696">
        <v>1.250787605320225</v>
      </c>
      <c r="O41" s="696">
        <v>1.0398181011535044</v>
      </c>
      <c r="P41" s="696">
        <v>0.8570662109359934</v>
      </c>
      <c r="Q41" s="696">
        <v>1.1679120502162135</v>
      </c>
      <c r="R41" s="696">
        <v>1.1081262906166671</v>
      </c>
      <c r="S41" s="696">
        <v>0.8641532676944574</v>
      </c>
      <c r="T41" s="696">
        <v>0.866288655424096</v>
      </c>
      <c r="U41" s="696">
        <v>0.7421576124423906</v>
      </c>
      <c r="V41" s="697">
        <v>0.8829429623538286</v>
      </c>
      <c r="W41" s="76">
        <v>414</v>
      </c>
    </row>
    <row r="42" spans="1:23" ht="12.75">
      <c r="A42" s="40" t="s">
        <v>83</v>
      </c>
      <c r="B42" s="690">
        <v>0</v>
      </c>
      <c r="C42" s="688">
        <v>0.5223536459082212</v>
      </c>
      <c r="D42" s="688">
        <v>1.4085831625410161</v>
      </c>
      <c r="E42" s="688">
        <v>0.2041952482400957</v>
      </c>
      <c r="F42" s="688">
        <v>1.0763402222786844</v>
      </c>
      <c r="G42" s="688">
        <v>1.020099790683944</v>
      </c>
      <c r="H42" s="688">
        <v>0.8815272364108697</v>
      </c>
      <c r="I42" s="688">
        <v>0.8273368449126519</v>
      </c>
      <c r="J42" s="689">
        <v>0.836406502313365</v>
      </c>
      <c r="K42" s="150">
        <v>27.709334</v>
      </c>
      <c r="L42" s="149"/>
      <c r="M42" s="42" t="s">
        <v>83</v>
      </c>
      <c r="N42" s="696">
        <v>0</v>
      </c>
      <c r="O42" s="696">
        <v>0.7388416440704264</v>
      </c>
      <c r="P42" s="696">
        <v>0.6548917136551471</v>
      </c>
      <c r="Q42" s="696">
        <v>0.6076344714073801</v>
      </c>
      <c r="R42" s="696">
        <v>1.117392539278151</v>
      </c>
      <c r="S42" s="696">
        <v>0.743433371304756</v>
      </c>
      <c r="T42" s="696">
        <v>0.7045853977318514</v>
      </c>
      <c r="U42" s="696">
        <v>0.7748534635872337</v>
      </c>
      <c r="V42" s="697">
        <v>0.7758310223482262</v>
      </c>
      <c r="W42" s="76">
        <v>150</v>
      </c>
    </row>
    <row r="43" spans="1:23" ht="12.75">
      <c r="A43" s="40" t="s">
        <v>84</v>
      </c>
      <c r="B43" s="690">
        <v>0.6088259092510748</v>
      </c>
      <c r="C43" s="688">
        <v>0</v>
      </c>
      <c r="D43" s="688">
        <v>0.3262601204992163</v>
      </c>
      <c r="E43" s="688">
        <v>0.472546216498704</v>
      </c>
      <c r="F43" s="688">
        <v>0.2613784888400619</v>
      </c>
      <c r="G43" s="688">
        <v>0.5517263715464236</v>
      </c>
      <c r="H43" s="688">
        <v>0.8744858987010994</v>
      </c>
      <c r="I43" s="688">
        <v>0.758131278732894</v>
      </c>
      <c r="J43" s="689">
        <v>0.5167606264611811</v>
      </c>
      <c r="K43" s="150">
        <v>5.637451</v>
      </c>
      <c r="L43" s="149"/>
      <c r="M43" s="42" t="s">
        <v>84</v>
      </c>
      <c r="N43" s="696">
        <v>0.8675810971430555</v>
      </c>
      <c r="O43" s="696">
        <v>0</v>
      </c>
      <c r="P43" s="696">
        <v>1.6125066011988989</v>
      </c>
      <c r="Q43" s="696">
        <v>1.0509213427411814</v>
      </c>
      <c r="R43" s="696">
        <v>0.4646058609100141</v>
      </c>
      <c r="S43" s="696">
        <v>0.7442141074218491</v>
      </c>
      <c r="T43" s="696">
        <v>0.7367669744203718</v>
      </c>
      <c r="U43" s="696">
        <v>0.41906055005887805</v>
      </c>
      <c r="V43" s="697">
        <v>0.6812374711102596</v>
      </c>
      <c r="W43" s="76">
        <v>42</v>
      </c>
    </row>
    <row r="44" spans="1:23" ht="12.75">
      <c r="A44" s="40" t="s">
        <v>85</v>
      </c>
      <c r="B44" s="690">
        <v>0</v>
      </c>
      <c r="C44" s="688">
        <v>0.8771909675302685</v>
      </c>
      <c r="D44" s="688">
        <v>0.8678913206450644</v>
      </c>
      <c r="E44" s="688">
        <v>0</v>
      </c>
      <c r="F44" s="688">
        <v>0.4744524481178529</v>
      </c>
      <c r="G44" s="688">
        <v>0.6107526399570262</v>
      </c>
      <c r="H44" s="688">
        <v>0</v>
      </c>
      <c r="I44" s="688"/>
      <c r="J44" s="689">
        <v>0.5446762862827581</v>
      </c>
      <c r="K44" s="150">
        <v>4.422762</v>
      </c>
      <c r="L44" s="149"/>
      <c r="M44" s="42" t="s">
        <v>85</v>
      </c>
      <c r="N44" s="696">
        <v>0</v>
      </c>
      <c r="O44" s="696">
        <v>1.8123165029540758</v>
      </c>
      <c r="P44" s="696">
        <v>4.318348663471088</v>
      </c>
      <c r="Q44" s="696">
        <v>0</v>
      </c>
      <c r="R44" s="696">
        <v>0.5672270397129832</v>
      </c>
      <c r="S44" s="696">
        <v>0.5554101889382038</v>
      </c>
      <c r="T44" s="696">
        <v>0</v>
      </c>
      <c r="U44" s="696"/>
      <c r="V44" s="697">
        <v>0.5909606656580937</v>
      </c>
      <c r="W44" s="76">
        <v>18</v>
      </c>
    </row>
    <row r="45" spans="1:23" ht="12.75">
      <c r="A45" s="40" t="s">
        <v>86</v>
      </c>
      <c r="B45" s="690">
        <v>0</v>
      </c>
      <c r="C45" s="688">
        <v>0</v>
      </c>
      <c r="D45" s="688">
        <v>0</v>
      </c>
      <c r="E45" s="688">
        <v>1.6503819910272133</v>
      </c>
      <c r="F45" s="688">
        <v>0</v>
      </c>
      <c r="G45" s="688">
        <v>0</v>
      </c>
      <c r="H45" s="688"/>
      <c r="I45" s="688"/>
      <c r="J45" s="689">
        <v>0.7496305583703501</v>
      </c>
      <c r="K45" s="150">
        <v>0.768585</v>
      </c>
      <c r="L45" s="149"/>
      <c r="M45" s="42" t="s">
        <v>86</v>
      </c>
      <c r="N45" s="696">
        <v>0</v>
      </c>
      <c r="O45" s="696">
        <v>0</v>
      </c>
      <c r="P45" s="696">
        <v>0</v>
      </c>
      <c r="Q45" s="696">
        <v>1.3752698967172305</v>
      </c>
      <c r="R45" s="696">
        <v>0</v>
      </c>
      <c r="S45" s="696">
        <v>0</v>
      </c>
      <c r="T45" s="696"/>
      <c r="U45" s="696"/>
      <c r="V45" s="697">
        <v>0.2783383202282374</v>
      </c>
      <c r="W45" s="76">
        <v>1</v>
      </c>
    </row>
    <row r="46" spans="1:23" ht="13.5" thickBot="1">
      <c r="A46" s="41" t="s">
        <v>87</v>
      </c>
      <c r="B46" s="691"/>
      <c r="C46" s="692"/>
      <c r="D46" s="692"/>
      <c r="E46" s="692"/>
      <c r="F46" s="692"/>
      <c r="G46" s="692"/>
      <c r="H46" s="692"/>
      <c r="I46" s="692"/>
      <c r="J46" s="693"/>
      <c r="K46" s="150">
        <v>0</v>
      </c>
      <c r="L46" s="149"/>
      <c r="M46" s="42" t="s">
        <v>87</v>
      </c>
      <c r="N46" s="696"/>
      <c r="O46" s="696"/>
      <c r="P46" s="696"/>
      <c r="Q46" s="696"/>
      <c r="R46" s="696"/>
      <c r="S46" s="696"/>
      <c r="T46" s="696"/>
      <c r="U46" s="696"/>
      <c r="V46" s="698"/>
      <c r="W46" s="76">
        <v>0</v>
      </c>
    </row>
    <row r="47" spans="1:22" ht="13.5" thickTop="1">
      <c r="A47" s="56" t="s">
        <v>74</v>
      </c>
      <c r="B47" s="694">
        <v>0.5964669347242554</v>
      </c>
      <c r="C47" s="694">
        <v>0.6739967431939464</v>
      </c>
      <c r="D47" s="694">
        <v>0.9383621157108395</v>
      </c>
      <c r="E47" s="694">
        <v>0.9754891356576249</v>
      </c>
      <c r="F47" s="694">
        <v>0.8116319261838595</v>
      </c>
      <c r="G47" s="694">
        <v>0.8650047615353205</v>
      </c>
      <c r="H47" s="694">
        <v>0.9697173244157477</v>
      </c>
      <c r="I47" s="694">
        <v>0.927116312663969</v>
      </c>
      <c r="J47" s="695">
        <v>0.888552764769307</v>
      </c>
      <c r="K47" s="50"/>
      <c r="L47" s="50"/>
      <c r="M47" s="52" t="s">
        <v>74</v>
      </c>
      <c r="N47" s="699">
        <v>1.002216349618402</v>
      </c>
      <c r="O47" s="699">
        <v>0.94499957501865</v>
      </c>
      <c r="P47" s="699">
        <v>0.9611567891633267</v>
      </c>
      <c r="Q47" s="699">
        <v>0.9999625802500101</v>
      </c>
      <c r="R47" s="699">
        <v>0.9544457013536236</v>
      </c>
      <c r="S47" s="699">
        <v>0.9233297228383779</v>
      </c>
      <c r="T47" s="699">
        <v>1.0014630773632098</v>
      </c>
      <c r="U47" s="699">
        <v>0.9867730388916753</v>
      </c>
      <c r="V47" s="695">
        <v>0.975027673022328</v>
      </c>
    </row>
    <row r="49" ht="12.75">
      <c r="B49" s="152" t="s">
        <v>376</v>
      </c>
    </row>
    <row r="50" ht="12.75">
      <c r="B50" s="152"/>
    </row>
  </sheetData>
  <sheetProtection/>
  <mergeCells count="27">
    <mergeCell ref="W30:W31"/>
    <mergeCell ref="G7:O7"/>
    <mergeCell ref="V30:V31"/>
    <mergeCell ref="B8:I8"/>
    <mergeCell ref="N8:U8"/>
    <mergeCell ref="A9:A10"/>
    <mergeCell ref="B9:I9"/>
    <mergeCell ref="J9:J10"/>
    <mergeCell ref="G28:O28"/>
    <mergeCell ref="B29:I29"/>
    <mergeCell ref="A1:W1"/>
    <mergeCell ref="A2:W2"/>
    <mergeCell ref="A5:W5"/>
    <mergeCell ref="N9:U9"/>
    <mergeCell ref="K9:K10"/>
    <mergeCell ref="M9:M10"/>
    <mergeCell ref="V9:V10"/>
    <mergeCell ref="W9:W10"/>
    <mergeCell ref="A3:W3"/>
    <mergeCell ref="A4:W4"/>
    <mergeCell ref="N29:U29"/>
    <mergeCell ref="A30:A31"/>
    <mergeCell ref="B30:I30"/>
    <mergeCell ref="J30:J31"/>
    <mergeCell ref="M30:M31"/>
    <mergeCell ref="N30:U30"/>
    <mergeCell ref="K30:K31"/>
  </mergeCells>
  <printOptions horizontalCentered="1"/>
  <pageMargins left="0.7" right="0.7" top="0.75" bottom="0.75" header="0.3" footer="0.3"/>
  <pageSetup fitToHeight="0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50"/>
  <sheetViews>
    <sheetView zoomScale="90" zoomScaleNormal="90" zoomScaleSheetLayoutView="85" zoomScalePageLayoutView="0" workbookViewId="0" topLeftCell="A1">
      <selection activeCell="A1" sqref="A1:W1"/>
    </sheetView>
  </sheetViews>
  <sheetFormatPr defaultColWidth="9.140625" defaultRowHeight="12.75"/>
  <cols>
    <col min="1" max="1" width="6.7109375" style="34" bestFit="1" customWidth="1"/>
    <col min="2" max="2" width="8.8515625" style="34" customWidth="1"/>
    <col min="3" max="10" width="8.8515625" style="148" customWidth="1"/>
    <col min="11" max="11" width="9.57421875" style="148" customWidth="1"/>
    <col min="12" max="12" width="4.57421875" style="148" customWidth="1"/>
    <col min="13" max="13" width="7.28125" style="148" customWidth="1"/>
    <col min="14" max="18" width="8.140625" style="148" customWidth="1"/>
    <col min="19" max="21" width="8.421875" style="148" bestFit="1" customWidth="1"/>
    <col min="22" max="22" width="8.140625" style="148" customWidth="1"/>
    <col min="23" max="23" width="9.57421875" style="148" customWidth="1"/>
    <col min="24" max="16384" width="9.140625" style="148" customWidth="1"/>
  </cols>
  <sheetData>
    <row r="1" spans="1:23" s="98" customFormat="1" ht="15.75">
      <c r="A1" s="941" t="s">
        <v>387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</row>
    <row r="2" spans="1:25" s="98" customFormat="1" ht="15.75">
      <c r="A2" s="942" t="s">
        <v>303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</row>
    <row r="3" spans="1:25" s="98" customFormat="1" ht="15.75">
      <c r="A3" s="942" t="s">
        <v>239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332"/>
      <c r="Y3" s="332"/>
    </row>
    <row r="4" spans="1:23" s="98" customFormat="1" ht="15.75">
      <c r="A4" s="942" t="s">
        <v>246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</row>
    <row r="5" spans="1:23" ht="12.75">
      <c r="A5" s="973" t="s">
        <v>114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</row>
    <row r="6" spans="1:23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ht="15" customHeight="1">
      <c r="A7" s="43"/>
      <c r="B7" s="44"/>
      <c r="C7" s="44"/>
      <c r="D7" s="44"/>
      <c r="E7" s="44"/>
      <c r="F7" s="44"/>
      <c r="G7" s="965" t="s">
        <v>95</v>
      </c>
      <c r="H7" s="965"/>
      <c r="I7" s="965"/>
      <c r="J7" s="965"/>
      <c r="K7" s="965"/>
      <c r="L7" s="965"/>
      <c r="M7" s="965"/>
      <c r="N7" s="965"/>
      <c r="O7" s="965"/>
      <c r="P7" s="44"/>
      <c r="Q7" s="44"/>
      <c r="R7" s="44"/>
      <c r="S7" s="44"/>
      <c r="T7" s="44"/>
      <c r="U7" s="44"/>
      <c r="V7" s="44"/>
      <c r="W7" s="27"/>
    </row>
    <row r="8" spans="1:23" ht="15" customHeight="1">
      <c r="A8" s="45"/>
      <c r="B8" s="974" t="s">
        <v>64</v>
      </c>
      <c r="C8" s="974"/>
      <c r="D8" s="974"/>
      <c r="E8" s="974"/>
      <c r="F8" s="974"/>
      <c r="G8" s="974"/>
      <c r="H8" s="974"/>
      <c r="I8" s="974"/>
      <c r="J8" s="46"/>
      <c r="K8" s="46"/>
      <c r="L8" s="47"/>
      <c r="M8" s="47"/>
      <c r="N8" s="974" t="s">
        <v>141</v>
      </c>
      <c r="O8" s="974"/>
      <c r="P8" s="974"/>
      <c r="Q8" s="974"/>
      <c r="R8" s="974"/>
      <c r="S8" s="974"/>
      <c r="T8" s="974"/>
      <c r="U8" s="974"/>
      <c r="V8" s="46"/>
      <c r="W8" s="37"/>
    </row>
    <row r="9" spans="1:23" ht="15" customHeight="1">
      <c r="A9" s="966" t="s">
        <v>7</v>
      </c>
      <c r="B9" s="968" t="s">
        <v>24</v>
      </c>
      <c r="C9" s="969"/>
      <c r="D9" s="969"/>
      <c r="E9" s="969"/>
      <c r="F9" s="969"/>
      <c r="G9" s="969"/>
      <c r="H9" s="969"/>
      <c r="I9" s="970"/>
      <c r="J9" s="971" t="s">
        <v>74</v>
      </c>
      <c r="K9" s="963" t="s">
        <v>255</v>
      </c>
      <c r="L9" s="47"/>
      <c r="M9" s="966" t="s">
        <v>7</v>
      </c>
      <c r="N9" s="968" t="s">
        <v>24</v>
      </c>
      <c r="O9" s="969"/>
      <c r="P9" s="969"/>
      <c r="Q9" s="969"/>
      <c r="R9" s="969"/>
      <c r="S9" s="969"/>
      <c r="T9" s="969"/>
      <c r="U9" s="970"/>
      <c r="V9" s="971" t="s">
        <v>74</v>
      </c>
      <c r="W9" s="963" t="s">
        <v>254</v>
      </c>
    </row>
    <row r="10" spans="1:23" ht="12.75" customHeight="1">
      <c r="A10" s="967"/>
      <c r="B10" s="48" t="s">
        <v>88</v>
      </c>
      <c r="C10" s="49" t="s">
        <v>89</v>
      </c>
      <c r="D10" s="49" t="s">
        <v>90</v>
      </c>
      <c r="E10" s="49" t="s">
        <v>91</v>
      </c>
      <c r="F10" s="49" t="s">
        <v>92</v>
      </c>
      <c r="G10" s="49" t="s">
        <v>30</v>
      </c>
      <c r="H10" s="49" t="s">
        <v>31</v>
      </c>
      <c r="I10" s="222" t="s">
        <v>32</v>
      </c>
      <c r="J10" s="972"/>
      <c r="K10" s="964"/>
      <c r="L10" s="50"/>
      <c r="M10" s="967"/>
      <c r="N10" s="48" t="s">
        <v>88</v>
      </c>
      <c r="O10" s="49" t="s">
        <v>89</v>
      </c>
      <c r="P10" s="49" t="s">
        <v>90</v>
      </c>
      <c r="Q10" s="49" t="s">
        <v>91</v>
      </c>
      <c r="R10" s="49" t="s">
        <v>92</v>
      </c>
      <c r="S10" s="49" t="s">
        <v>30</v>
      </c>
      <c r="T10" s="49" t="s">
        <v>31</v>
      </c>
      <c r="U10" s="222" t="s">
        <v>32</v>
      </c>
      <c r="V10" s="972"/>
      <c r="W10" s="964"/>
    </row>
    <row r="11" spans="1:23" ht="12.75">
      <c r="A11" s="40" t="s">
        <v>12</v>
      </c>
      <c r="B11" s="687">
        <v>1.6170884497248434</v>
      </c>
      <c r="C11" s="688">
        <v>0.9801727150859553</v>
      </c>
      <c r="D11" s="688">
        <v>0.5901826620071855</v>
      </c>
      <c r="E11" s="688">
        <v>1.0849527384437405</v>
      </c>
      <c r="F11" s="688">
        <v>0.9795320229222124</v>
      </c>
      <c r="G11" s="688">
        <v>1.2480307668061499</v>
      </c>
      <c r="H11" s="688">
        <v>0.8949210052272734</v>
      </c>
      <c r="I11" s="688">
        <v>0.9995450726752332</v>
      </c>
      <c r="J11" s="689">
        <v>1.0285757741609938</v>
      </c>
      <c r="K11" s="150">
        <v>43.752513</v>
      </c>
      <c r="L11" s="149"/>
      <c r="M11" s="42" t="s">
        <v>12</v>
      </c>
      <c r="N11" s="696">
        <v>1.383455144637354</v>
      </c>
      <c r="O11" s="696">
        <v>1.1340626490229209</v>
      </c>
      <c r="P11" s="696">
        <v>0.6832408473677228</v>
      </c>
      <c r="Q11" s="696">
        <v>1.1436611713169773</v>
      </c>
      <c r="R11" s="696">
        <v>1.2057193538694686</v>
      </c>
      <c r="S11" s="696">
        <v>1.339916353270581</v>
      </c>
      <c r="T11" s="696">
        <v>0.935229203339985</v>
      </c>
      <c r="U11" s="696">
        <v>1.0502535079469322</v>
      </c>
      <c r="V11" s="689">
        <v>1.0930966451243695</v>
      </c>
      <c r="W11" s="151">
        <v>479</v>
      </c>
    </row>
    <row r="12" spans="1:23" ht="12.75">
      <c r="A12" s="40" t="s">
        <v>13</v>
      </c>
      <c r="B12" s="690">
        <v>0.67775846051728</v>
      </c>
      <c r="C12" s="688">
        <v>0.8900923693438153</v>
      </c>
      <c r="D12" s="688">
        <v>0.6385657881112186</v>
      </c>
      <c r="E12" s="688">
        <v>0.7456793748897073</v>
      </c>
      <c r="F12" s="688">
        <v>1.0184139323512877</v>
      </c>
      <c r="G12" s="688">
        <v>0.9605930281158395</v>
      </c>
      <c r="H12" s="688">
        <v>0.8776785139045017</v>
      </c>
      <c r="I12" s="688">
        <v>0.8631774848152135</v>
      </c>
      <c r="J12" s="689">
        <v>0.8830077680938349</v>
      </c>
      <c r="K12" s="150">
        <v>112.646666</v>
      </c>
      <c r="L12" s="149"/>
      <c r="M12" s="42" t="s">
        <v>13</v>
      </c>
      <c r="N12" s="696">
        <v>1.1081554944517544</v>
      </c>
      <c r="O12" s="696">
        <v>0.8618919939636212</v>
      </c>
      <c r="P12" s="696">
        <v>0.8422674298630531</v>
      </c>
      <c r="Q12" s="696">
        <v>0.8822854722874138</v>
      </c>
      <c r="R12" s="696">
        <v>1.1609085836872812</v>
      </c>
      <c r="S12" s="696">
        <v>0.9737271481055938</v>
      </c>
      <c r="T12" s="696">
        <v>0.914595892949979</v>
      </c>
      <c r="U12" s="696">
        <v>0.8639793758799458</v>
      </c>
      <c r="V12" s="689">
        <v>0.9413047618616446</v>
      </c>
      <c r="W12" s="151">
        <v>969</v>
      </c>
    </row>
    <row r="13" spans="1:23" ht="12.75">
      <c r="A13" s="40" t="s">
        <v>14</v>
      </c>
      <c r="B13" s="690">
        <v>0.7128108333497958</v>
      </c>
      <c r="C13" s="688">
        <v>0.7459658130326863</v>
      </c>
      <c r="D13" s="688">
        <v>0.48866170838949247</v>
      </c>
      <c r="E13" s="688">
        <v>0.9078970772331958</v>
      </c>
      <c r="F13" s="688">
        <v>0.871281509702038</v>
      </c>
      <c r="G13" s="688">
        <v>0.8900540735810267</v>
      </c>
      <c r="H13" s="688">
        <v>0.8733389477997182</v>
      </c>
      <c r="I13" s="688">
        <v>0.8934421101841942</v>
      </c>
      <c r="J13" s="689">
        <v>0.8505569391251915</v>
      </c>
      <c r="K13" s="150">
        <v>224.419723</v>
      </c>
      <c r="L13" s="149"/>
      <c r="M13" s="42" t="s">
        <v>14</v>
      </c>
      <c r="N13" s="696">
        <v>1.0939391996137273</v>
      </c>
      <c r="O13" s="696">
        <v>0.9086453630975274</v>
      </c>
      <c r="P13" s="696">
        <v>0.8194792870001512</v>
      </c>
      <c r="Q13" s="696">
        <v>0.9978327793357741</v>
      </c>
      <c r="R13" s="696">
        <v>1.0923105627601761</v>
      </c>
      <c r="S13" s="696">
        <v>0.9897855075292755</v>
      </c>
      <c r="T13" s="696">
        <v>0.9673353659367165</v>
      </c>
      <c r="U13" s="696">
        <v>0.9271681076870602</v>
      </c>
      <c r="V13" s="689">
        <v>0.9791367675130426</v>
      </c>
      <c r="W13" s="151">
        <v>1704</v>
      </c>
    </row>
    <row r="14" spans="1:23" ht="12.75">
      <c r="A14" s="40" t="s">
        <v>15</v>
      </c>
      <c r="B14" s="690">
        <v>0.5740341496693985</v>
      </c>
      <c r="C14" s="688">
        <v>0.6771997062371815</v>
      </c>
      <c r="D14" s="688">
        <v>1.2552406691670095</v>
      </c>
      <c r="E14" s="688">
        <v>0.8100308740735943</v>
      </c>
      <c r="F14" s="688">
        <v>0.7806987010209767</v>
      </c>
      <c r="G14" s="688">
        <v>0.9503450695671635</v>
      </c>
      <c r="H14" s="688">
        <v>0.9640906479489002</v>
      </c>
      <c r="I14" s="688">
        <v>0.9296876505671411</v>
      </c>
      <c r="J14" s="689">
        <v>0.874674869419868</v>
      </c>
      <c r="K14" s="150">
        <v>318.868632</v>
      </c>
      <c r="L14" s="149"/>
      <c r="M14" s="42" t="s">
        <v>15</v>
      </c>
      <c r="N14" s="696">
        <v>1.2325611387902908</v>
      </c>
      <c r="O14" s="696">
        <v>1.0120940531942522</v>
      </c>
      <c r="P14" s="696">
        <v>1.3348863265104802</v>
      </c>
      <c r="Q14" s="696">
        <v>1.1013620176952168</v>
      </c>
      <c r="R14" s="696">
        <v>0.9546239592218108</v>
      </c>
      <c r="S14" s="696">
        <v>0.9845103120928677</v>
      </c>
      <c r="T14" s="696">
        <v>1.038617772788403</v>
      </c>
      <c r="U14" s="696">
        <v>0.9610180176922348</v>
      </c>
      <c r="V14" s="689">
        <v>1.0033817215096328</v>
      </c>
      <c r="W14" s="151">
        <v>2253</v>
      </c>
    </row>
    <row r="15" spans="1:23" ht="12.75">
      <c r="A15" s="40" t="s">
        <v>77</v>
      </c>
      <c r="B15" s="690">
        <v>0.737625768237606</v>
      </c>
      <c r="C15" s="688">
        <v>0.7501984756475711</v>
      </c>
      <c r="D15" s="688">
        <v>1.225162385063429</v>
      </c>
      <c r="E15" s="688">
        <v>1.016493865981359</v>
      </c>
      <c r="F15" s="688">
        <v>0.8411819363989774</v>
      </c>
      <c r="G15" s="688">
        <v>0.7543389840117772</v>
      </c>
      <c r="H15" s="688">
        <v>0.8926444959224475</v>
      </c>
      <c r="I15" s="688">
        <v>1.0262380507972484</v>
      </c>
      <c r="J15" s="689">
        <v>0.8835905285662172</v>
      </c>
      <c r="K15" s="150">
        <v>321.613989</v>
      </c>
      <c r="L15" s="149"/>
      <c r="M15" s="42" t="s">
        <v>77</v>
      </c>
      <c r="N15" s="696">
        <v>1.0308196328033044</v>
      </c>
      <c r="O15" s="696">
        <v>1.1170154970668185</v>
      </c>
      <c r="P15" s="696">
        <v>1.2184473758773848</v>
      </c>
      <c r="Q15" s="696">
        <v>1.2605523538726298</v>
      </c>
      <c r="R15" s="696">
        <v>0.961244343866698</v>
      </c>
      <c r="S15" s="696">
        <v>0.9438318592231942</v>
      </c>
      <c r="T15" s="696">
        <v>1.019464726992249</v>
      </c>
      <c r="U15" s="696">
        <v>1.0307291128668417</v>
      </c>
      <c r="V15" s="689">
        <v>1.0136195795025795</v>
      </c>
      <c r="W15" s="151">
        <v>2318</v>
      </c>
    </row>
    <row r="16" spans="1:23" ht="12.75">
      <c r="A16" s="40" t="s">
        <v>78</v>
      </c>
      <c r="B16" s="690">
        <v>0.7176378778197371</v>
      </c>
      <c r="C16" s="688">
        <v>0.6878154449427324</v>
      </c>
      <c r="D16" s="688">
        <v>0.9483330858827604</v>
      </c>
      <c r="E16" s="688">
        <v>1.5934058488837382</v>
      </c>
      <c r="F16" s="688">
        <v>0.7883369983808336</v>
      </c>
      <c r="G16" s="688">
        <v>0.8381957032476106</v>
      </c>
      <c r="H16" s="688">
        <v>0.934959354756114</v>
      </c>
      <c r="I16" s="688">
        <v>0.7536886906962549</v>
      </c>
      <c r="J16" s="689">
        <v>0.9147736919609415</v>
      </c>
      <c r="K16" s="150">
        <v>299.842181</v>
      </c>
      <c r="L16" s="149"/>
      <c r="M16" s="42" t="s">
        <v>78</v>
      </c>
      <c r="N16" s="696">
        <v>1.3543868921775888</v>
      </c>
      <c r="O16" s="696">
        <v>1.031117050345321</v>
      </c>
      <c r="P16" s="696">
        <v>1.2213369724385545</v>
      </c>
      <c r="Q16" s="696">
        <v>1.2727417797517129</v>
      </c>
      <c r="R16" s="696">
        <v>0.9397558220125997</v>
      </c>
      <c r="S16" s="696">
        <v>1.0089533230842977</v>
      </c>
      <c r="T16" s="696">
        <v>0.9524507943040817</v>
      </c>
      <c r="U16" s="696">
        <v>0.8654436586139095</v>
      </c>
      <c r="V16" s="689">
        <v>0.9807755831989801</v>
      </c>
      <c r="W16" s="151">
        <v>2082</v>
      </c>
    </row>
    <row r="17" spans="1:23" ht="12.75">
      <c r="A17" s="40" t="s">
        <v>79</v>
      </c>
      <c r="B17" s="690">
        <v>0.9545519309920174</v>
      </c>
      <c r="C17" s="688">
        <v>0.4919636971303598</v>
      </c>
      <c r="D17" s="688">
        <v>1.2164909723642572</v>
      </c>
      <c r="E17" s="688">
        <v>0.8211054514407206</v>
      </c>
      <c r="F17" s="688">
        <v>0.8119340282580515</v>
      </c>
      <c r="G17" s="688">
        <v>0.9023159909171171</v>
      </c>
      <c r="H17" s="688">
        <v>0.9326121606871065</v>
      </c>
      <c r="I17" s="688">
        <v>0.604159847650673</v>
      </c>
      <c r="J17" s="689">
        <v>0.8239597640433113</v>
      </c>
      <c r="K17" s="150">
        <v>235.286538</v>
      </c>
      <c r="L17" s="149"/>
      <c r="M17" s="42" t="s">
        <v>79</v>
      </c>
      <c r="N17" s="696">
        <v>1.3813640897683102</v>
      </c>
      <c r="O17" s="696">
        <v>0.8849959696805146</v>
      </c>
      <c r="P17" s="696">
        <v>1.3616753448253702</v>
      </c>
      <c r="Q17" s="696">
        <v>1.0383591016143507</v>
      </c>
      <c r="R17" s="696">
        <v>0.9202873010562505</v>
      </c>
      <c r="S17" s="696">
        <v>0.9674946696791195</v>
      </c>
      <c r="T17" s="696">
        <v>1.0605856429145395</v>
      </c>
      <c r="U17" s="696">
        <v>0.7077789556360684</v>
      </c>
      <c r="V17" s="689">
        <v>0.9323900353371527</v>
      </c>
      <c r="W17" s="151">
        <v>1736</v>
      </c>
    </row>
    <row r="18" spans="1:23" ht="12.75">
      <c r="A18" s="40" t="s">
        <v>80</v>
      </c>
      <c r="B18" s="690">
        <v>0.863670459475269</v>
      </c>
      <c r="C18" s="688">
        <v>0.6104084132752311</v>
      </c>
      <c r="D18" s="688">
        <v>1.0360949666159276</v>
      </c>
      <c r="E18" s="688">
        <v>0.9732322184446444</v>
      </c>
      <c r="F18" s="688">
        <v>0.9871468963515236</v>
      </c>
      <c r="G18" s="688">
        <v>1.0494786523457464</v>
      </c>
      <c r="H18" s="688">
        <v>0.973532572338014</v>
      </c>
      <c r="I18" s="688">
        <v>0.7934445374316125</v>
      </c>
      <c r="J18" s="689">
        <v>0.9384339723960708</v>
      </c>
      <c r="K18" s="150">
        <v>253.65473</v>
      </c>
      <c r="L18" s="149"/>
      <c r="M18" s="42" t="s">
        <v>80</v>
      </c>
      <c r="N18" s="696">
        <v>1.5561930806608544</v>
      </c>
      <c r="O18" s="696">
        <v>1.0064699697923027</v>
      </c>
      <c r="P18" s="696">
        <v>1.2385026544890378</v>
      </c>
      <c r="Q18" s="696">
        <v>1.0968611192505184</v>
      </c>
      <c r="R18" s="696">
        <v>1.0312783016328673</v>
      </c>
      <c r="S18" s="696">
        <v>1.030425015971588</v>
      </c>
      <c r="T18" s="696">
        <v>0.930132601598399</v>
      </c>
      <c r="U18" s="696">
        <v>0.8571018838926844</v>
      </c>
      <c r="V18" s="689">
        <v>0.9757592104660517</v>
      </c>
      <c r="W18" s="151">
        <v>1688</v>
      </c>
    </row>
    <row r="19" spans="1:23" ht="12.75">
      <c r="A19" s="40" t="s">
        <v>81</v>
      </c>
      <c r="B19" s="690">
        <v>0.3708076492092124</v>
      </c>
      <c r="C19" s="688">
        <v>0.7758632953522768</v>
      </c>
      <c r="D19" s="688">
        <v>0.6661099287579566</v>
      </c>
      <c r="E19" s="688">
        <v>0.5801299582140539</v>
      </c>
      <c r="F19" s="688">
        <v>0.9652932603500938</v>
      </c>
      <c r="G19" s="688">
        <v>1.2178467407050322</v>
      </c>
      <c r="H19" s="688">
        <v>0.9211488654368671</v>
      </c>
      <c r="I19" s="688">
        <v>0.988535220800941</v>
      </c>
      <c r="J19" s="689">
        <v>0.9462490468549422</v>
      </c>
      <c r="K19" s="150">
        <v>276.501916</v>
      </c>
      <c r="L19" s="149"/>
      <c r="M19" s="42" t="s">
        <v>81</v>
      </c>
      <c r="N19" s="696">
        <v>1.1475068405751534</v>
      </c>
      <c r="O19" s="696">
        <v>1.2380095956998298</v>
      </c>
      <c r="P19" s="696">
        <v>1.1833725193192763</v>
      </c>
      <c r="Q19" s="696">
        <v>0.997213188024747</v>
      </c>
      <c r="R19" s="696">
        <v>1.0117504834270272</v>
      </c>
      <c r="S19" s="696">
        <v>1.048303278242076</v>
      </c>
      <c r="T19" s="696">
        <v>0.9132317277352966</v>
      </c>
      <c r="U19" s="696">
        <v>1.0011118014573113</v>
      </c>
      <c r="V19" s="689">
        <v>0.9954840070308845</v>
      </c>
      <c r="W19" s="151">
        <v>1747</v>
      </c>
    </row>
    <row r="20" spans="1:23" ht="12.75">
      <c r="A20" s="40" t="s">
        <v>82</v>
      </c>
      <c r="B20" s="690">
        <v>0.8448050231699377</v>
      </c>
      <c r="C20" s="688">
        <v>0.39163820060662413</v>
      </c>
      <c r="D20" s="688">
        <v>0.9088964890222497</v>
      </c>
      <c r="E20" s="688">
        <v>0.8773372529363465</v>
      </c>
      <c r="F20" s="688">
        <v>0.875346718044505</v>
      </c>
      <c r="G20" s="688">
        <v>0.8033212921084057</v>
      </c>
      <c r="H20" s="688">
        <v>0.928753757404144</v>
      </c>
      <c r="I20" s="688">
        <v>0.963373749549461</v>
      </c>
      <c r="J20" s="689">
        <v>0.8781590066836651</v>
      </c>
      <c r="K20" s="150">
        <v>299.888402</v>
      </c>
      <c r="L20" s="149"/>
      <c r="M20" s="42" t="s">
        <v>82</v>
      </c>
      <c r="N20" s="696">
        <v>1.0024495570963037</v>
      </c>
      <c r="O20" s="696">
        <v>0.9152740450921835</v>
      </c>
      <c r="P20" s="696">
        <v>0.9489540066595489</v>
      </c>
      <c r="Q20" s="696">
        <v>1.0912849404187446</v>
      </c>
      <c r="R20" s="696">
        <v>0.9761732265328044</v>
      </c>
      <c r="S20" s="696">
        <v>0.828766924511083</v>
      </c>
      <c r="T20" s="696">
        <v>0.989931187295234</v>
      </c>
      <c r="U20" s="696">
        <v>0.9375205587751841</v>
      </c>
      <c r="V20" s="689">
        <v>0.9468219230812481</v>
      </c>
      <c r="W20" s="151">
        <v>1664</v>
      </c>
    </row>
    <row r="21" spans="1:23" ht="12.75">
      <c r="A21" s="40" t="s">
        <v>83</v>
      </c>
      <c r="B21" s="690">
        <v>0.10495973659038359</v>
      </c>
      <c r="C21" s="688">
        <v>1.3872338705296097</v>
      </c>
      <c r="D21" s="688">
        <v>0.5434043630046498</v>
      </c>
      <c r="E21" s="688">
        <v>0.7733729842765835</v>
      </c>
      <c r="F21" s="688">
        <v>1.0064580596327972</v>
      </c>
      <c r="G21" s="688">
        <v>1.3167324796389632</v>
      </c>
      <c r="H21" s="688">
        <v>0.9934514261190509</v>
      </c>
      <c r="I21" s="688">
        <v>1.0179722202811141</v>
      </c>
      <c r="J21" s="689">
        <v>1.0189973480153613</v>
      </c>
      <c r="K21" s="150">
        <v>345.356801</v>
      </c>
      <c r="L21" s="149"/>
      <c r="M21" s="42" t="s">
        <v>83</v>
      </c>
      <c r="N21" s="696">
        <v>0.6419577142453629</v>
      </c>
      <c r="O21" s="696">
        <v>1.2572856074164356</v>
      </c>
      <c r="P21" s="696">
        <v>0.9531191334240825</v>
      </c>
      <c r="Q21" s="696">
        <v>0.9579821914658678</v>
      </c>
      <c r="R21" s="696">
        <v>1.0517133451518144</v>
      </c>
      <c r="S21" s="696">
        <v>1.0826881899107792</v>
      </c>
      <c r="T21" s="696">
        <v>0.9663388305319048</v>
      </c>
      <c r="U21" s="696">
        <v>1.053367803097274</v>
      </c>
      <c r="V21" s="689">
        <v>1.0249618812707437</v>
      </c>
      <c r="W21" s="151">
        <v>1472</v>
      </c>
    </row>
    <row r="22" spans="1:23" ht="12.75">
      <c r="A22" s="40" t="s">
        <v>84</v>
      </c>
      <c r="B22" s="690">
        <v>0.7794237349243031</v>
      </c>
      <c r="C22" s="688">
        <v>0.09351709525093763</v>
      </c>
      <c r="D22" s="688">
        <v>0.4267348027717902</v>
      </c>
      <c r="E22" s="688">
        <v>0.6603018702423806</v>
      </c>
      <c r="F22" s="688">
        <v>0.8212474343698569</v>
      </c>
      <c r="G22" s="688">
        <v>0.924154048133527</v>
      </c>
      <c r="H22" s="688">
        <v>1.2537128408291291</v>
      </c>
      <c r="I22" s="688">
        <v>1.3245418911400737</v>
      </c>
      <c r="J22" s="689">
        <v>0.755338943407497</v>
      </c>
      <c r="K22" s="150">
        <v>249.376555</v>
      </c>
      <c r="L22" s="149"/>
      <c r="M22" s="42" t="s">
        <v>84</v>
      </c>
      <c r="N22" s="696">
        <v>0.958123888902922</v>
      </c>
      <c r="O22" s="696">
        <v>0.8765402311205923</v>
      </c>
      <c r="P22" s="696">
        <v>0.8863709162752365</v>
      </c>
      <c r="Q22" s="696">
        <v>1.063730481088392</v>
      </c>
      <c r="R22" s="696">
        <v>0.9141576587871666</v>
      </c>
      <c r="S22" s="696">
        <v>0.9183303520518161</v>
      </c>
      <c r="T22" s="696">
        <v>1.0977725817936235</v>
      </c>
      <c r="U22" s="696">
        <v>1.203876068182037</v>
      </c>
      <c r="V22" s="689">
        <v>0.9708644461318053</v>
      </c>
      <c r="W22" s="151">
        <v>881</v>
      </c>
    </row>
    <row r="23" spans="1:23" ht="12.75">
      <c r="A23" s="40" t="s">
        <v>85</v>
      </c>
      <c r="B23" s="690">
        <v>0.1858361872319773</v>
      </c>
      <c r="C23" s="688">
        <v>0.5224156267863309</v>
      </c>
      <c r="D23" s="688">
        <v>0.35580914879138903</v>
      </c>
      <c r="E23" s="688">
        <v>0.578977454449503</v>
      </c>
      <c r="F23" s="688">
        <v>0.5823886107853111</v>
      </c>
      <c r="G23" s="688">
        <v>1.3989823579430876</v>
      </c>
      <c r="H23" s="688">
        <v>1.1035159482664756</v>
      </c>
      <c r="I23" s="688"/>
      <c r="J23" s="689">
        <v>0.6099577857307668</v>
      </c>
      <c r="K23" s="150">
        <v>173.145275</v>
      </c>
      <c r="L23" s="149"/>
      <c r="M23" s="42" t="s">
        <v>85</v>
      </c>
      <c r="N23" s="696">
        <v>0.7227957740540415</v>
      </c>
      <c r="O23" s="696">
        <v>1.1309280826676118</v>
      </c>
      <c r="P23" s="696">
        <v>0.8357579600373973</v>
      </c>
      <c r="Q23" s="696">
        <v>0.778893154788078</v>
      </c>
      <c r="R23" s="696">
        <v>0.8500812578935734</v>
      </c>
      <c r="S23" s="696">
        <v>0.9917140580597287</v>
      </c>
      <c r="T23" s="696">
        <v>1.000855731650561</v>
      </c>
      <c r="U23" s="696"/>
      <c r="V23" s="689">
        <v>0.8698847711091968</v>
      </c>
      <c r="W23" s="151">
        <v>440</v>
      </c>
    </row>
    <row r="24" spans="1:23" ht="12.75">
      <c r="A24" s="42" t="s">
        <v>86</v>
      </c>
      <c r="B24" s="690">
        <v>0.3915055232168612</v>
      </c>
      <c r="C24" s="688">
        <v>0.13715828678758876</v>
      </c>
      <c r="D24" s="688">
        <v>0.5131954984821377</v>
      </c>
      <c r="E24" s="688">
        <v>0.3078506030646444</v>
      </c>
      <c r="F24" s="688">
        <v>0.6419765492025752</v>
      </c>
      <c r="G24" s="688">
        <v>0.9047045590956138</v>
      </c>
      <c r="H24" s="688"/>
      <c r="I24" s="688"/>
      <c r="J24" s="689">
        <v>0.4626549084421267</v>
      </c>
      <c r="K24" s="150">
        <v>46.983674</v>
      </c>
      <c r="L24" s="149"/>
      <c r="M24" s="42" t="s">
        <v>86</v>
      </c>
      <c r="N24" s="696">
        <v>2.7833444667112</v>
      </c>
      <c r="O24" s="696">
        <v>1.0424792937550285</v>
      </c>
      <c r="P24" s="696">
        <v>0.3192941810551268</v>
      </c>
      <c r="Q24" s="696">
        <v>0.5925109577495249</v>
      </c>
      <c r="R24" s="696">
        <v>0.6195775348620793</v>
      </c>
      <c r="S24" s="696">
        <v>0.856210461424049</v>
      </c>
      <c r="T24" s="696"/>
      <c r="U24" s="696"/>
      <c r="V24" s="689">
        <v>0.6313912081773368</v>
      </c>
      <c r="W24" s="151">
        <v>80</v>
      </c>
    </row>
    <row r="25" spans="1:23" ht="13.5" thickBot="1">
      <c r="A25" s="42" t="s">
        <v>87</v>
      </c>
      <c r="B25" s="691">
        <v>0</v>
      </c>
      <c r="C25" s="692">
        <v>0</v>
      </c>
      <c r="D25" s="692">
        <v>0</v>
      </c>
      <c r="E25" s="692">
        <v>1.0354692208744378</v>
      </c>
      <c r="F25" s="692">
        <v>0</v>
      </c>
      <c r="G25" s="692"/>
      <c r="H25" s="692"/>
      <c r="I25" s="692"/>
      <c r="J25" s="693">
        <v>0.6623371250030152</v>
      </c>
      <c r="K25" s="150">
        <v>1.845</v>
      </c>
      <c r="L25" s="149"/>
      <c r="M25" s="42" t="s">
        <v>87</v>
      </c>
      <c r="N25" s="696">
        <v>0</v>
      </c>
      <c r="O25" s="696">
        <v>0</v>
      </c>
      <c r="P25" s="696">
        <v>0</v>
      </c>
      <c r="Q25" s="696">
        <v>0.7412321502032829</v>
      </c>
      <c r="R25" s="696">
        <v>0</v>
      </c>
      <c r="S25" s="696"/>
      <c r="T25" s="696"/>
      <c r="U25" s="696"/>
      <c r="V25" s="693">
        <v>0.44551566210310123</v>
      </c>
      <c r="W25" s="151">
        <v>2</v>
      </c>
    </row>
    <row r="26" spans="1:23" s="228" customFormat="1" ht="13.5" thickTop="1">
      <c r="A26" s="51" t="s">
        <v>74</v>
      </c>
      <c r="B26" s="694">
        <v>0.6441989090763917</v>
      </c>
      <c r="C26" s="694">
        <v>0.6213960704915887</v>
      </c>
      <c r="D26" s="694">
        <v>0.7129638230069975</v>
      </c>
      <c r="E26" s="694">
        <v>0.8077233012489284</v>
      </c>
      <c r="F26" s="694">
        <v>0.8275624788407696</v>
      </c>
      <c r="G26" s="694">
        <v>0.9809882206204539</v>
      </c>
      <c r="H26" s="694">
        <v>0.9490555389646024</v>
      </c>
      <c r="I26" s="694">
        <v>0.8902463039375555</v>
      </c>
      <c r="J26" s="695">
        <v>0.8571288417502083</v>
      </c>
      <c r="K26" s="50"/>
      <c r="L26" s="50"/>
      <c r="M26" s="227" t="s">
        <v>74</v>
      </c>
      <c r="N26" s="699">
        <v>1.1897224326937927</v>
      </c>
      <c r="O26" s="699">
        <v>1.018610698210977</v>
      </c>
      <c r="P26" s="699">
        <v>1.0691747569697598</v>
      </c>
      <c r="Q26" s="699">
        <v>1.0525562503299695</v>
      </c>
      <c r="R26" s="699">
        <v>0.9752950307813025</v>
      </c>
      <c r="S26" s="699">
        <v>0.9844190130646523</v>
      </c>
      <c r="T26" s="699">
        <v>0.9823362605755838</v>
      </c>
      <c r="U26" s="699">
        <v>0.9231896040359757</v>
      </c>
      <c r="V26" s="695">
        <v>0.9783032114292542</v>
      </c>
      <c r="W26" s="35"/>
    </row>
    <row r="27" spans="1:23" s="228" customFormat="1" ht="12.75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50"/>
      <c r="L27" s="50"/>
      <c r="M27" s="330"/>
      <c r="N27" s="331"/>
      <c r="O27" s="331"/>
      <c r="P27" s="331"/>
      <c r="Q27" s="331"/>
      <c r="R27" s="331"/>
      <c r="S27" s="331"/>
      <c r="T27" s="331"/>
      <c r="U27" s="331"/>
      <c r="V27" s="329"/>
      <c r="W27" s="35"/>
    </row>
    <row r="28" spans="1:23" s="36" customFormat="1" ht="15" customHeight="1">
      <c r="A28" s="40"/>
      <c r="B28" s="40"/>
      <c r="C28" s="53"/>
      <c r="D28" s="53"/>
      <c r="E28" s="53"/>
      <c r="F28" s="53"/>
      <c r="G28" s="965" t="s">
        <v>62</v>
      </c>
      <c r="H28" s="965"/>
      <c r="I28" s="965"/>
      <c r="J28" s="965"/>
      <c r="K28" s="965"/>
      <c r="L28" s="965"/>
      <c r="M28" s="965"/>
      <c r="N28" s="965"/>
      <c r="O28" s="965"/>
      <c r="P28" s="53"/>
      <c r="Q28" s="53"/>
      <c r="R28" s="53"/>
      <c r="S28" s="54"/>
      <c r="T28" s="55"/>
      <c r="U28" s="55"/>
      <c r="V28" s="55"/>
      <c r="W28" s="31"/>
    </row>
    <row r="29" spans="1:23" ht="15" customHeight="1">
      <c r="A29" s="45"/>
      <c r="B29" s="974" t="s">
        <v>64</v>
      </c>
      <c r="C29" s="974"/>
      <c r="D29" s="974"/>
      <c r="E29" s="974"/>
      <c r="F29" s="974"/>
      <c r="G29" s="974"/>
      <c r="H29" s="974"/>
      <c r="I29" s="974"/>
      <c r="J29" s="46"/>
      <c r="K29" s="46"/>
      <c r="L29" s="47"/>
      <c r="M29" s="47"/>
      <c r="N29" s="974" t="s">
        <v>141</v>
      </c>
      <c r="O29" s="974"/>
      <c r="P29" s="974"/>
      <c r="Q29" s="974"/>
      <c r="R29" s="974"/>
      <c r="S29" s="974"/>
      <c r="T29" s="974"/>
      <c r="U29" s="974"/>
      <c r="V29" s="46"/>
      <c r="W29" s="37"/>
    </row>
    <row r="30" spans="1:23" ht="15" customHeight="1">
      <c r="A30" s="966" t="s">
        <v>7</v>
      </c>
      <c r="B30" s="968" t="s">
        <v>24</v>
      </c>
      <c r="C30" s="969"/>
      <c r="D30" s="969"/>
      <c r="E30" s="969"/>
      <c r="F30" s="969"/>
      <c r="G30" s="969"/>
      <c r="H30" s="969"/>
      <c r="I30" s="970"/>
      <c r="J30" s="971" t="s">
        <v>74</v>
      </c>
      <c r="K30" s="963" t="s">
        <v>255</v>
      </c>
      <c r="L30" s="47"/>
      <c r="M30" s="966" t="s">
        <v>7</v>
      </c>
      <c r="N30" s="968" t="s">
        <v>24</v>
      </c>
      <c r="O30" s="969"/>
      <c r="P30" s="969"/>
      <c r="Q30" s="969"/>
      <c r="R30" s="969"/>
      <c r="S30" s="969"/>
      <c r="T30" s="969"/>
      <c r="U30" s="970"/>
      <c r="V30" s="971" t="s">
        <v>74</v>
      </c>
      <c r="W30" s="963" t="s">
        <v>254</v>
      </c>
    </row>
    <row r="31" spans="1:23" ht="12.75" customHeight="1">
      <c r="A31" s="967"/>
      <c r="B31" s="48" t="s">
        <v>88</v>
      </c>
      <c r="C31" s="49" t="s">
        <v>89</v>
      </c>
      <c r="D31" s="49" t="s">
        <v>90</v>
      </c>
      <c r="E31" s="49" t="s">
        <v>91</v>
      </c>
      <c r="F31" s="49" t="s">
        <v>92</v>
      </c>
      <c r="G31" s="49" t="s">
        <v>30</v>
      </c>
      <c r="H31" s="49" t="s">
        <v>31</v>
      </c>
      <c r="I31" s="222" t="s">
        <v>32</v>
      </c>
      <c r="J31" s="972"/>
      <c r="K31" s="964"/>
      <c r="L31" s="50"/>
      <c r="M31" s="967"/>
      <c r="N31" s="48" t="s">
        <v>88</v>
      </c>
      <c r="O31" s="49" t="s">
        <v>89</v>
      </c>
      <c r="P31" s="49" t="s">
        <v>90</v>
      </c>
      <c r="Q31" s="49" t="s">
        <v>91</v>
      </c>
      <c r="R31" s="49" t="s">
        <v>92</v>
      </c>
      <c r="S31" s="49" t="s">
        <v>30</v>
      </c>
      <c r="T31" s="49" t="s">
        <v>31</v>
      </c>
      <c r="U31" s="222" t="s">
        <v>32</v>
      </c>
      <c r="V31" s="972"/>
      <c r="W31" s="964"/>
    </row>
    <row r="32" spans="1:23" ht="12.75">
      <c r="A32" s="40" t="s">
        <v>12</v>
      </c>
      <c r="B32" s="687">
        <v>0.340827772390651</v>
      </c>
      <c r="C32" s="688">
        <v>0.6465175432124427</v>
      </c>
      <c r="D32" s="688">
        <v>1.4590981306552846</v>
      </c>
      <c r="E32" s="688">
        <v>0.4846847310473269</v>
      </c>
      <c r="F32" s="688">
        <v>1.007198596502939</v>
      </c>
      <c r="G32" s="688">
        <v>0.7251987175172492</v>
      </c>
      <c r="H32" s="688">
        <v>0.6808114758115943</v>
      </c>
      <c r="I32" s="688">
        <v>0.881231113040988</v>
      </c>
      <c r="J32" s="689">
        <v>0.7681526164879924</v>
      </c>
      <c r="K32" s="150">
        <v>4.758818</v>
      </c>
      <c r="L32" s="149"/>
      <c r="M32" s="42" t="s">
        <v>12</v>
      </c>
      <c r="N32" s="696">
        <v>0.6751077640768401</v>
      </c>
      <c r="O32" s="696">
        <v>1.3259363762689218</v>
      </c>
      <c r="P32" s="696">
        <v>2.376439974096803</v>
      </c>
      <c r="Q32" s="696">
        <v>0.8679500755116569</v>
      </c>
      <c r="R32" s="696">
        <v>1.2932353731486972</v>
      </c>
      <c r="S32" s="696">
        <v>0.8769083718442251</v>
      </c>
      <c r="T32" s="696">
        <v>0.617078257864662</v>
      </c>
      <c r="U32" s="696">
        <v>0.8404898374772825</v>
      </c>
      <c r="V32" s="697">
        <v>0.8878685447200335</v>
      </c>
      <c r="W32" s="76">
        <v>63</v>
      </c>
    </row>
    <row r="33" spans="1:23" ht="12.75">
      <c r="A33" s="40" t="s">
        <v>13</v>
      </c>
      <c r="B33" s="690">
        <v>0.3666738292455428</v>
      </c>
      <c r="C33" s="688">
        <v>0.9306148438097007</v>
      </c>
      <c r="D33" s="688">
        <v>0.09500616024959392</v>
      </c>
      <c r="E33" s="688">
        <v>1.46667678980007</v>
      </c>
      <c r="F33" s="688">
        <v>1.0290918842010044</v>
      </c>
      <c r="G33" s="688">
        <v>0.6945457631055577</v>
      </c>
      <c r="H33" s="688">
        <v>0.8641170989185135</v>
      </c>
      <c r="I33" s="688">
        <v>1.1104106277742398</v>
      </c>
      <c r="J33" s="689">
        <v>0.8986374953594402</v>
      </c>
      <c r="K33" s="150">
        <v>13.745462</v>
      </c>
      <c r="L33" s="149"/>
      <c r="M33" s="42" t="s">
        <v>13</v>
      </c>
      <c r="N33" s="696">
        <v>1.00892562872882</v>
      </c>
      <c r="O33" s="696">
        <v>0.8422187410514265</v>
      </c>
      <c r="P33" s="696">
        <v>0.37043073686082173</v>
      </c>
      <c r="Q33" s="696">
        <v>1.7154844528094744</v>
      </c>
      <c r="R33" s="696">
        <v>0.9798068800639402</v>
      </c>
      <c r="S33" s="696">
        <v>0.8650280937533171</v>
      </c>
      <c r="T33" s="696">
        <v>1.0135621371025236</v>
      </c>
      <c r="U33" s="696">
        <v>1.0871757294541455</v>
      </c>
      <c r="V33" s="697">
        <v>1.014132219497247</v>
      </c>
      <c r="W33" s="76">
        <v>159</v>
      </c>
    </row>
    <row r="34" spans="1:23" ht="12.75">
      <c r="A34" s="40" t="s">
        <v>14</v>
      </c>
      <c r="B34" s="690">
        <v>0.769916873925078</v>
      </c>
      <c r="C34" s="688">
        <v>0.4041663629165797</v>
      </c>
      <c r="D34" s="688">
        <v>0.6895417096860139</v>
      </c>
      <c r="E34" s="688">
        <v>1.3427022374384967</v>
      </c>
      <c r="F34" s="688">
        <v>0.5063196204204318</v>
      </c>
      <c r="G34" s="688">
        <v>0.7338332011444063</v>
      </c>
      <c r="H34" s="688">
        <v>1.1328365273280494</v>
      </c>
      <c r="I34" s="688">
        <v>1.0386677576709074</v>
      </c>
      <c r="J34" s="689">
        <v>0.8876283694933843</v>
      </c>
      <c r="K34" s="150">
        <v>29.885527</v>
      </c>
      <c r="L34" s="149"/>
      <c r="M34" s="42" t="s">
        <v>14</v>
      </c>
      <c r="N34" s="696">
        <v>1.7397113470932908</v>
      </c>
      <c r="O34" s="696">
        <v>1.0424050369011353</v>
      </c>
      <c r="P34" s="696">
        <v>0.7391420039618014</v>
      </c>
      <c r="Q34" s="696">
        <v>1.2734376193847772</v>
      </c>
      <c r="R34" s="696">
        <v>0.8014991733769103</v>
      </c>
      <c r="S34" s="696">
        <v>0.9221869417406863</v>
      </c>
      <c r="T34" s="696">
        <v>1.2106305360232765</v>
      </c>
      <c r="U34" s="696">
        <v>0.978260890831758</v>
      </c>
      <c r="V34" s="697">
        <v>1.036402140081945</v>
      </c>
      <c r="W34" s="76">
        <v>328</v>
      </c>
    </row>
    <row r="35" spans="1:23" ht="12.75">
      <c r="A35" s="40" t="s">
        <v>15</v>
      </c>
      <c r="B35" s="690">
        <v>1.2600261460778472</v>
      </c>
      <c r="C35" s="688">
        <v>1.1563450290608615</v>
      </c>
      <c r="D35" s="688">
        <v>1.0969082098190244</v>
      </c>
      <c r="E35" s="688">
        <v>0.39910087724074617</v>
      </c>
      <c r="F35" s="688">
        <v>0.9526021298596856</v>
      </c>
      <c r="G35" s="688">
        <v>1.097663162536759</v>
      </c>
      <c r="H35" s="688">
        <v>0.8017811978265672</v>
      </c>
      <c r="I35" s="688">
        <v>0.7617248227260102</v>
      </c>
      <c r="J35" s="689">
        <v>0.8927075214658712</v>
      </c>
      <c r="K35" s="150">
        <v>48.837103</v>
      </c>
      <c r="L35" s="149"/>
      <c r="M35" s="42" t="s">
        <v>15</v>
      </c>
      <c r="N35" s="696">
        <v>1.00104609316736</v>
      </c>
      <c r="O35" s="696">
        <v>1.2396694214876052</v>
      </c>
      <c r="P35" s="696">
        <v>0.9313345651785191</v>
      </c>
      <c r="Q35" s="696">
        <v>0.7838386717497411</v>
      </c>
      <c r="R35" s="696">
        <v>1.1137686456008948</v>
      </c>
      <c r="S35" s="696">
        <v>0.9084510292205099</v>
      </c>
      <c r="T35" s="696">
        <v>0.8571397959293009</v>
      </c>
      <c r="U35" s="696">
        <v>0.9401215968370192</v>
      </c>
      <c r="V35" s="697">
        <v>0.9320675205178471</v>
      </c>
      <c r="W35" s="76">
        <v>458</v>
      </c>
    </row>
    <row r="36" spans="1:23" ht="12.75">
      <c r="A36" s="40" t="s">
        <v>77</v>
      </c>
      <c r="B36" s="690">
        <v>1.2756290767036382</v>
      </c>
      <c r="C36" s="688">
        <v>1.53211611017695</v>
      </c>
      <c r="D36" s="688">
        <v>1.5452412182269084</v>
      </c>
      <c r="E36" s="688">
        <v>0.8390661633542772</v>
      </c>
      <c r="F36" s="688">
        <v>0.6695022904862915</v>
      </c>
      <c r="G36" s="688">
        <v>0.9631890440083891</v>
      </c>
      <c r="H36" s="688">
        <v>0.7837390675043726</v>
      </c>
      <c r="I36" s="688">
        <v>1.2156995475241852</v>
      </c>
      <c r="J36" s="689">
        <v>0.9310356143282779</v>
      </c>
      <c r="K36" s="150">
        <v>62.792332</v>
      </c>
      <c r="L36" s="149"/>
      <c r="M36" s="42" t="s">
        <v>77</v>
      </c>
      <c r="N36" s="696">
        <v>1.0371050250331233</v>
      </c>
      <c r="O36" s="696">
        <v>1.4149430564027743</v>
      </c>
      <c r="P36" s="696">
        <v>1.736052840819004</v>
      </c>
      <c r="Q36" s="696">
        <v>0.9456275953044849</v>
      </c>
      <c r="R36" s="696">
        <v>0.8358218471001929</v>
      </c>
      <c r="S36" s="696">
        <v>1.0608271414226824</v>
      </c>
      <c r="T36" s="696">
        <v>0.8766441915248699</v>
      </c>
      <c r="U36" s="696">
        <v>1.0058472169992068</v>
      </c>
      <c r="V36" s="697">
        <v>0.9654272794578834</v>
      </c>
      <c r="W36" s="76">
        <v>577</v>
      </c>
    </row>
    <row r="37" spans="1:23" ht="12.75">
      <c r="A37" s="40" t="s">
        <v>78</v>
      </c>
      <c r="B37" s="690">
        <v>0.5296961717570253</v>
      </c>
      <c r="C37" s="688">
        <v>0.3960214198417885</v>
      </c>
      <c r="D37" s="688">
        <v>1.1312639884522113</v>
      </c>
      <c r="E37" s="688">
        <v>0.8350080274194774</v>
      </c>
      <c r="F37" s="688">
        <v>0.6541833270662091</v>
      </c>
      <c r="G37" s="688">
        <v>0.9741340489656776</v>
      </c>
      <c r="H37" s="688">
        <v>1.2535620320839804</v>
      </c>
      <c r="I37" s="688">
        <v>0.8615954774880027</v>
      </c>
      <c r="J37" s="689">
        <v>0.9052517720789405</v>
      </c>
      <c r="K37" s="150">
        <v>62.869097</v>
      </c>
      <c r="L37" s="149"/>
      <c r="M37" s="42" t="s">
        <v>78</v>
      </c>
      <c r="N37" s="696">
        <v>1.2172261849696921</v>
      </c>
      <c r="O37" s="696">
        <v>0.4403976791042305</v>
      </c>
      <c r="P37" s="696">
        <v>1.2756262687166302</v>
      </c>
      <c r="Q37" s="696">
        <v>1.2950008957089545</v>
      </c>
      <c r="R37" s="696">
        <v>0.7397157195967279</v>
      </c>
      <c r="S37" s="696">
        <v>1.094028564174121</v>
      </c>
      <c r="T37" s="696">
        <v>1.0589597777398563</v>
      </c>
      <c r="U37" s="696">
        <v>0.8997978931232329</v>
      </c>
      <c r="V37" s="697">
        <v>0.9747695490613282</v>
      </c>
      <c r="W37" s="76">
        <v>588</v>
      </c>
    </row>
    <row r="38" spans="1:23" ht="12.75">
      <c r="A38" s="40" t="s">
        <v>79</v>
      </c>
      <c r="B38" s="690">
        <v>0.16738545508729605</v>
      </c>
      <c r="C38" s="688">
        <v>0.6522769982954315</v>
      </c>
      <c r="D38" s="688">
        <v>0.4634257202676028</v>
      </c>
      <c r="E38" s="688">
        <v>1.0750106602520693</v>
      </c>
      <c r="F38" s="688">
        <v>0.7388525010478</v>
      </c>
      <c r="G38" s="688">
        <v>0.5784077334840995</v>
      </c>
      <c r="H38" s="688">
        <v>0.7424335622107607</v>
      </c>
      <c r="I38" s="688">
        <v>0.7812308383644103</v>
      </c>
      <c r="J38" s="689">
        <v>0.727264603184381</v>
      </c>
      <c r="K38" s="150">
        <v>47.658418</v>
      </c>
      <c r="L38" s="149"/>
      <c r="M38" s="42" t="s">
        <v>79</v>
      </c>
      <c r="N38" s="696">
        <v>0.3487869190953863</v>
      </c>
      <c r="O38" s="696">
        <v>0.9129866646885282</v>
      </c>
      <c r="P38" s="696">
        <v>0.8068564871261571</v>
      </c>
      <c r="Q38" s="696">
        <v>1.2077526572106871</v>
      </c>
      <c r="R38" s="696">
        <v>0.7734726386202622</v>
      </c>
      <c r="S38" s="696">
        <v>0.8022434577848251</v>
      </c>
      <c r="T38" s="696">
        <v>1.0116435575089475</v>
      </c>
      <c r="U38" s="696">
        <v>0.6965078889571117</v>
      </c>
      <c r="V38" s="697">
        <v>0.8336747037367286</v>
      </c>
      <c r="W38" s="76">
        <v>430</v>
      </c>
    </row>
    <row r="39" spans="1:23" ht="12.75">
      <c r="A39" s="40" t="s">
        <v>80</v>
      </c>
      <c r="B39" s="690">
        <v>0.11009851186426284</v>
      </c>
      <c r="C39" s="688">
        <v>0.5634930480233662</v>
      </c>
      <c r="D39" s="688">
        <v>0.32785622857027164</v>
      </c>
      <c r="E39" s="688">
        <v>0.6188614918609084</v>
      </c>
      <c r="F39" s="688">
        <v>0.7034456067632116</v>
      </c>
      <c r="G39" s="688">
        <v>0.9368864619335235</v>
      </c>
      <c r="H39" s="688">
        <v>1.6210028391046682</v>
      </c>
      <c r="I39" s="688">
        <v>0.7060508197727011</v>
      </c>
      <c r="J39" s="689">
        <v>0.9205275980893004</v>
      </c>
      <c r="K39" s="150">
        <v>58.584937</v>
      </c>
      <c r="L39" s="149"/>
      <c r="M39" s="42" t="s">
        <v>80</v>
      </c>
      <c r="N39" s="696">
        <v>0.22388544229688548</v>
      </c>
      <c r="O39" s="696">
        <v>0.9596363252509104</v>
      </c>
      <c r="P39" s="696">
        <v>0.6732633652396048</v>
      </c>
      <c r="Q39" s="696">
        <v>0.7512495239364432</v>
      </c>
      <c r="R39" s="696">
        <v>0.8379758296897913</v>
      </c>
      <c r="S39" s="696">
        <v>1.0868972575622207</v>
      </c>
      <c r="T39" s="696">
        <v>1.0817692163663792</v>
      </c>
      <c r="U39" s="696">
        <v>0.8682953783005088</v>
      </c>
      <c r="V39" s="697">
        <v>0.9189266528283117</v>
      </c>
      <c r="W39" s="76">
        <v>414</v>
      </c>
    </row>
    <row r="40" spans="1:23" ht="12.75">
      <c r="A40" s="40" t="s">
        <v>81</v>
      </c>
      <c r="B40" s="690">
        <v>0.33218019565329443</v>
      </c>
      <c r="C40" s="688">
        <v>1.2312201132778275</v>
      </c>
      <c r="D40" s="688">
        <v>0.5213209011364793</v>
      </c>
      <c r="E40" s="688">
        <v>1.2259484759491885</v>
      </c>
      <c r="F40" s="688">
        <v>1.0133922472741221</v>
      </c>
      <c r="G40" s="688">
        <v>1.025785924870877</v>
      </c>
      <c r="H40" s="688">
        <v>0.7659467732211538</v>
      </c>
      <c r="I40" s="688">
        <v>0.8655871905796966</v>
      </c>
      <c r="J40" s="689">
        <v>0.907399916327452</v>
      </c>
      <c r="K40" s="150">
        <v>61.28338</v>
      </c>
      <c r="L40" s="149"/>
      <c r="M40" s="42" t="s">
        <v>81</v>
      </c>
      <c r="N40" s="696">
        <v>1.1286809106197586</v>
      </c>
      <c r="O40" s="696">
        <v>0.8462441989960158</v>
      </c>
      <c r="P40" s="696">
        <v>0.7362080622144894</v>
      </c>
      <c r="Q40" s="696">
        <v>0.8533657558138584</v>
      </c>
      <c r="R40" s="696">
        <v>1.1169795631523944</v>
      </c>
      <c r="S40" s="696">
        <v>1.4461689634400785</v>
      </c>
      <c r="T40" s="696">
        <v>0.9294795421552764</v>
      </c>
      <c r="U40" s="696">
        <v>0.9731997132395586</v>
      </c>
      <c r="V40" s="697">
        <v>1.0346222077008582</v>
      </c>
      <c r="W40" s="76">
        <v>414</v>
      </c>
    </row>
    <row r="41" spans="1:23" ht="12.75">
      <c r="A41" s="40" t="s">
        <v>82</v>
      </c>
      <c r="B41" s="690">
        <v>2.4032118467631993</v>
      </c>
      <c r="C41" s="688">
        <v>0.34835224375219703</v>
      </c>
      <c r="D41" s="688">
        <v>0.05882737745828478</v>
      </c>
      <c r="E41" s="688">
        <v>0.9823895998413301</v>
      </c>
      <c r="F41" s="688">
        <v>2.004326110262224</v>
      </c>
      <c r="G41" s="688">
        <v>1.1800101886313563</v>
      </c>
      <c r="H41" s="688">
        <v>1.499984732133136</v>
      </c>
      <c r="I41" s="688">
        <v>0.9931169844548173</v>
      </c>
      <c r="J41" s="689">
        <v>1.2876009019813144</v>
      </c>
      <c r="K41" s="150">
        <v>74.777278</v>
      </c>
      <c r="L41" s="149"/>
      <c r="M41" s="42" t="s">
        <v>82</v>
      </c>
      <c r="N41" s="696">
        <v>3.265839320705421</v>
      </c>
      <c r="O41" s="696">
        <v>0.2345067268254589</v>
      </c>
      <c r="P41" s="696">
        <v>0.3350381189619852</v>
      </c>
      <c r="Q41" s="696">
        <v>0.8615527765692115</v>
      </c>
      <c r="R41" s="696">
        <v>0.9995410995751731</v>
      </c>
      <c r="S41" s="696">
        <v>1.2412868864468536</v>
      </c>
      <c r="T41" s="696">
        <v>1.09217120185968</v>
      </c>
      <c r="U41" s="696">
        <v>0.8462094320211241</v>
      </c>
      <c r="V41" s="697">
        <v>0.9854846473138582</v>
      </c>
      <c r="W41" s="76">
        <v>330</v>
      </c>
    </row>
    <row r="42" spans="1:23" ht="12.75">
      <c r="A42" s="40" t="s">
        <v>83</v>
      </c>
      <c r="B42" s="690">
        <v>0.08034121793224652</v>
      </c>
      <c r="C42" s="688">
        <v>0.15552926633069777</v>
      </c>
      <c r="D42" s="688">
        <v>0.2906076881132964</v>
      </c>
      <c r="E42" s="688">
        <v>0.8619691580836659</v>
      </c>
      <c r="F42" s="688">
        <v>1.1620147944092596</v>
      </c>
      <c r="G42" s="688">
        <v>1.4736521598286034</v>
      </c>
      <c r="H42" s="688">
        <v>0.8892665733554928</v>
      </c>
      <c r="I42" s="688">
        <v>0.8971893181379038</v>
      </c>
      <c r="J42" s="689">
        <v>1.0112159472561812</v>
      </c>
      <c r="K42" s="150">
        <v>45.799403</v>
      </c>
      <c r="L42" s="149"/>
      <c r="M42" s="42" t="s">
        <v>83</v>
      </c>
      <c r="N42" s="696">
        <v>0.5129099432721603</v>
      </c>
      <c r="O42" s="696">
        <v>0.9270188926450318</v>
      </c>
      <c r="P42" s="696">
        <v>1.1781477161606522</v>
      </c>
      <c r="Q42" s="696">
        <v>1.110613391776278</v>
      </c>
      <c r="R42" s="696">
        <v>1.6060695326259324</v>
      </c>
      <c r="S42" s="696">
        <v>0.9556325120796165</v>
      </c>
      <c r="T42" s="696">
        <v>0.8927431181610577</v>
      </c>
      <c r="U42" s="696">
        <v>0.9659782461698964</v>
      </c>
      <c r="V42" s="697">
        <v>1.0266419861290548</v>
      </c>
      <c r="W42" s="76">
        <v>213</v>
      </c>
    </row>
    <row r="43" spans="1:23" ht="12.75">
      <c r="A43" s="40" t="s">
        <v>84</v>
      </c>
      <c r="B43" s="690">
        <v>1.6634064874511405</v>
      </c>
      <c r="C43" s="688">
        <v>0.8106911520352192</v>
      </c>
      <c r="D43" s="688">
        <v>0.07397606660623302</v>
      </c>
      <c r="E43" s="688">
        <v>2.60311463831417</v>
      </c>
      <c r="F43" s="688">
        <v>1.8409728106994927</v>
      </c>
      <c r="G43" s="688">
        <v>0.9493392985047682</v>
      </c>
      <c r="H43" s="688">
        <v>0.7767518209850537</v>
      </c>
      <c r="I43" s="688">
        <v>0.238773479829266</v>
      </c>
      <c r="J43" s="689">
        <v>1.2327358722082231</v>
      </c>
      <c r="K43" s="150">
        <v>30.248851</v>
      </c>
      <c r="L43" s="149"/>
      <c r="M43" s="42" t="s">
        <v>84</v>
      </c>
      <c r="N43" s="696">
        <v>6.302041073552697</v>
      </c>
      <c r="O43" s="696">
        <v>1.2412851438856363</v>
      </c>
      <c r="P43" s="696">
        <v>0.33746958555360196</v>
      </c>
      <c r="Q43" s="696">
        <v>1.8506707969842602</v>
      </c>
      <c r="R43" s="696">
        <v>1.063921591342988</v>
      </c>
      <c r="S43" s="696">
        <v>0.6412811257818419</v>
      </c>
      <c r="T43" s="696">
        <v>0.9198243469978815</v>
      </c>
      <c r="U43" s="696">
        <v>0.5213234316636213</v>
      </c>
      <c r="V43" s="697">
        <v>0.953191956045213</v>
      </c>
      <c r="W43" s="76">
        <v>89</v>
      </c>
    </row>
    <row r="44" spans="1:23" ht="12.75">
      <c r="A44" s="40" t="s">
        <v>85</v>
      </c>
      <c r="B44" s="690">
        <v>0</v>
      </c>
      <c r="C44" s="688">
        <v>0</v>
      </c>
      <c r="D44" s="688">
        <v>4.648584144358416</v>
      </c>
      <c r="E44" s="688">
        <v>0.5432601418589724</v>
      </c>
      <c r="F44" s="688">
        <v>0.48582181245017225</v>
      </c>
      <c r="G44" s="688">
        <v>1.05398759114511</v>
      </c>
      <c r="H44" s="688">
        <v>0.2602435235037631</v>
      </c>
      <c r="I44" s="688"/>
      <c r="J44" s="689">
        <v>0.7392287341555434</v>
      </c>
      <c r="K44" s="150">
        <v>9.271986</v>
      </c>
      <c r="L44" s="149"/>
      <c r="M44" s="42" t="s">
        <v>85</v>
      </c>
      <c r="N44" s="696">
        <v>0</v>
      </c>
      <c r="O44" s="696">
        <v>0</v>
      </c>
      <c r="P44" s="696">
        <v>1.4478205474692092</v>
      </c>
      <c r="Q44" s="696">
        <v>0.5232177894048398</v>
      </c>
      <c r="R44" s="696">
        <v>0.9387740123457319</v>
      </c>
      <c r="S44" s="696">
        <v>1.0795181363198894</v>
      </c>
      <c r="T44" s="696">
        <v>0.684300325726955</v>
      </c>
      <c r="U44" s="696"/>
      <c r="V44" s="697">
        <v>0.893861490016824</v>
      </c>
      <c r="W44" s="76">
        <v>32</v>
      </c>
    </row>
    <row r="45" spans="1:23" ht="12.75">
      <c r="A45" s="40" t="s">
        <v>86</v>
      </c>
      <c r="B45" s="690">
        <v>0</v>
      </c>
      <c r="C45" s="688">
        <v>0</v>
      </c>
      <c r="D45" s="688">
        <v>0</v>
      </c>
      <c r="E45" s="688">
        <v>0</v>
      </c>
      <c r="F45" s="688">
        <v>0.2240325343986494</v>
      </c>
      <c r="G45" s="688">
        <v>0</v>
      </c>
      <c r="H45" s="688"/>
      <c r="I45" s="688"/>
      <c r="J45" s="689">
        <v>0.11606016946916681</v>
      </c>
      <c r="K45" s="150">
        <v>0.095355</v>
      </c>
      <c r="L45" s="149"/>
      <c r="M45" s="42" t="s">
        <v>86</v>
      </c>
      <c r="N45" s="696">
        <v>0</v>
      </c>
      <c r="O45" s="696">
        <v>0</v>
      </c>
      <c r="P45" s="696">
        <v>0</v>
      </c>
      <c r="Q45" s="696">
        <v>0</v>
      </c>
      <c r="R45" s="696">
        <v>0.36722987488478165</v>
      </c>
      <c r="S45" s="696">
        <v>0</v>
      </c>
      <c r="T45" s="696"/>
      <c r="U45" s="696"/>
      <c r="V45" s="697">
        <v>0.16278929692930552</v>
      </c>
      <c r="W45" s="76">
        <v>1</v>
      </c>
    </row>
    <row r="46" spans="1:23" ht="13.5" thickBot="1">
      <c r="A46" s="41" t="s">
        <v>87</v>
      </c>
      <c r="B46" s="691">
        <v>0</v>
      </c>
      <c r="C46" s="692">
        <v>0</v>
      </c>
      <c r="D46" s="692"/>
      <c r="E46" s="692"/>
      <c r="F46" s="692"/>
      <c r="G46" s="692"/>
      <c r="H46" s="692"/>
      <c r="I46" s="692"/>
      <c r="J46" s="693">
        <v>0</v>
      </c>
      <c r="K46" s="150">
        <v>0</v>
      </c>
      <c r="L46" s="149"/>
      <c r="M46" s="42" t="s">
        <v>87</v>
      </c>
      <c r="N46" s="696">
        <v>0</v>
      </c>
      <c r="O46" s="696">
        <v>0</v>
      </c>
      <c r="P46" s="696"/>
      <c r="Q46" s="696"/>
      <c r="R46" s="696"/>
      <c r="S46" s="696"/>
      <c r="T46" s="696"/>
      <c r="U46" s="696"/>
      <c r="V46" s="698">
        <v>0</v>
      </c>
      <c r="W46" s="76">
        <v>0</v>
      </c>
    </row>
    <row r="47" spans="1:22" ht="13.5" thickTop="1">
      <c r="A47" s="56" t="s">
        <v>74</v>
      </c>
      <c r="B47" s="694">
        <v>0.7329360110920595</v>
      </c>
      <c r="C47" s="694">
        <v>0.7222741664093588</v>
      </c>
      <c r="D47" s="694">
        <v>0.8035313400751125</v>
      </c>
      <c r="E47" s="694">
        <v>0.9994255317062755</v>
      </c>
      <c r="F47" s="694">
        <v>0.9096504479096997</v>
      </c>
      <c r="G47" s="694">
        <v>0.9783342257212049</v>
      </c>
      <c r="H47" s="694">
        <v>1.0309429008435904</v>
      </c>
      <c r="I47" s="694">
        <v>0.8907678728865067</v>
      </c>
      <c r="J47" s="695">
        <v>0.9416012264829668</v>
      </c>
      <c r="K47" s="50"/>
      <c r="L47" s="50"/>
      <c r="M47" s="52" t="s">
        <v>74</v>
      </c>
      <c r="N47" s="699">
        <v>1.1550343935961709</v>
      </c>
      <c r="O47" s="699">
        <v>0.8974531750127819</v>
      </c>
      <c r="P47" s="699">
        <v>0.9559188102936362</v>
      </c>
      <c r="Q47" s="699">
        <v>1.0361683999723057</v>
      </c>
      <c r="R47" s="699">
        <v>0.9105506893078489</v>
      </c>
      <c r="S47" s="699">
        <v>1.008905863344566</v>
      </c>
      <c r="T47" s="699">
        <v>0.9841463010998703</v>
      </c>
      <c r="U47" s="699">
        <v>0.9084633442241827</v>
      </c>
      <c r="V47" s="695">
        <v>0.9568577509103412</v>
      </c>
    </row>
    <row r="49" ht="12.75">
      <c r="B49" s="152" t="s">
        <v>376</v>
      </c>
    </row>
    <row r="50" ht="12.75">
      <c r="B50" s="152"/>
    </row>
  </sheetData>
  <sheetProtection/>
  <mergeCells count="27">
    <mergeCell ref="W30:W31"/>
    <mergeCell ref="A4:W4"/>
    <mergeCell ref="A5:W5"/>
    <mergeCell ref="G7:O7"/>
    <mergeCell ref="A2:Y2"/>
    <mergeCell ref="A3:W3"/>
    <mergeCell ref="V30:V31"/>
    <mergeCell ref="B8:I8"/>
    <mergeCell ref="N30:U30"/>
    <mergeCell ref="K30:K31"/>
    <mergeCell ref="W9:W10"/>
    <mergeCell ref="A9:A10"/>
    <mergeCell ref="B9:I9"/>
    <mergeCell ref="J9:J10"/>
    <mergeCell ref="M9:M10"/>
    <mergeCell ref="N9:U9"/>
    <mergeCell ref="K9:K10"/>
    <mergeCell ref="A1:W1"/>
    <mergeCell ref="V9:V10"/>
    <mergeCell ref="G28:O28"/>
    <mergeCell ref="B29:I29"/>
    <mergeCell ref="N29:U29"/>
    <mergeCell ref="A30:A31"/>
    <mergeCell ref="B30:I30"/>
    <mergeCell ref="J30:J31"/>
    <mergeCell ref="M30:M31"/>
    <mergeCell ref="N8:U8"/>
  </mergeCells>
  <printOptions horizontalCentered="1"/>
  <pageMargins left="0.7" right="0.7" top="0.75" bottom="0.75" header="0.3" footer="0.3"/>
  <pageSetup fitToHeight="0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18.421875" style="152" customWidth="1"/>
    <col min="3" max="3" width="13.57421875" style="152" bestFit="1" customWidth="1"/>
    <col min="4" max="4" width="13.57421875" style="152" customWidth="1"/>
    <col min="5" max="5" width="10.8515625" style="158" customWidth="1"/>
    <col min="6" max="6" width="13.7109375" style="159" customWidth="1"/>
    <col min="7" max="7" width="13.57421875" style="159" customWidth="1"/>
    <col min="8" max="8" width="11.8515625" style="158" customWidth="1"/>
    <col min="9" max="9" width="12.00390625" style="187" customWidth="1"/>
    <col min="10" max="10" width="13.00390625" style="187" customWidth="1"/>
    <col min="11" max="11" width="13.00390625" style="159" customWidth="1"/>
    <col min="12" max="12" width="14.140625" style="158" customWidth="1"/>
    <col min="13" max="13" width="12.00390625" style="160" customWidth="1"/>
    <col min="14" max="16384" width="9.140625" style="153" customWidth="1"/>
  </cols>
  <sheetData>
    <row r="1" spans="2:13" ht="15.75">
      <c r="B1" s="929" t="s">
        <v>228</v>
      </c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</row>
    <row r="2" spans="2:13" ht="15.75">
      <c r="B2" s="930" t="s">
        <v>303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2:13" ht="15.75">
      <c r="B3" s="931" t="s">
        <v>239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</row>
    <row r="4" spans="2:13" ht="15.75">
      <c r="B4" s="930" t="s">
        <v>246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</row>
    <row r="5" spans="1:19" ht="12.75">
      <c r="A5" s="191"/>
      <c r="B5" s="932" t="s">
        <v>114</v>
      </c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191"/>
      <c r="O5" s="191"/>
      <c r="P5" s="191"/>
      <c r="Q5" s="191"/>
      <c r="R5" s="191"/>
      <c r="S5" s="191"/>
    </row>
    <row r="6" spans="2:10" ht="7.5" customHeight="1">
      <c r="B6" s="19"/>
      <c r="C6" s="19"/>
      <c r="D6" s="19"/>
      <c r="E6" s="33"/>
      <c r="F6" s="20"/>
      <c r="G6" s="20"/>
      <c r="H6" s="33"/>
      <c r="I6" s="21"/>
      <c r="J6" s="21"/>
    </row>
    <row r="7" spans="3:13" ht="38.25">
      <c r="C7" s="161" t="s">
        <v>249</v>
      </c>
      <c r="D7" s="161" t="s">
        <v>250</v>
      </c>
      <c r="E7" s="162" t="s">
        <v>141</v>
      </c>
      <c r="F7" s="163" t="s">
        <v>251</v>
      </c>
      <c r="G7" s="163" t="s">
        <v>252</v>
      </c>
      <c r="H7" s="162" t="s">
        <v>64</v>
      </c>
      <c r="I7" s="164" t="s">
        <v>145</v>
      </c>
      <c r="J7" s="165" t="s">
        <v>3</v>
      </c>
      <c r="K7" s="163" t="s">
        <v>143</v>
      </c>
      <c r="L7" s="166" t="s">
        <v>4</v>
      </c>
      <c r="M7" s="22" t="s">
        <v>5</v>
      </c>
    </row>
    <row r="8" spans="1:13" ht="12.75">
      <c r="A8" s="23" t="s">
        <v>6</v>
      </c>
      <c r="B8" s="167"/>
      <c r="C8" s="503">
        <v>219608</v>
      </c>
      <c r="D8" s="503">
        <v>195151.8293000064</v>
      </c>
      <c r="E8" s="510">
        <v>1.125318685393398</v>
      </c>
      <c r="F8" s="401">
        <v>16603.887376</v>
      </c>
      <c r="G8" s="401">
        <v>18501.236670745464</v>
      </c>
      <c r="H8" s="510">
        <v>0.8974474340006908</v>
      </c>
      <c r="I8" s="518">
        <v>51918860.24790986</v>
      </c>
      <c r="J8" s="524">
        <f aca="true" t="shared" si="0" ref="J8:J53">IF(I8="","",I8/$I$8)</f>
        <v>1</v>
      </c>
      <c r="K8" s="401">
        <v>9414191.45565346</v>
      </c>
      <c r="L8" s="524">
        <f>IF(K8="","",K8/$K$8)</f>
        <v>1</v>
      </c>
      <c r="M8" s="531">
        <f>IF(L8="","",G8/$G$8)</f>
        <v>1</v>
      </c>
    </row>
    <row r="9" spans="3:13" ht="12.75">
      <c r="C9" s="504"/>
      <c r="D9" s="504"/>
      <c r="E9" s="511"/>
      <c r="F9" s="168"/>
      <c r="G9" s="168"/>
      <c r="H9" s="511"/>
      <c r="I9" s="519"/>
      <c r="J9" s="525">
        <f t="shared" si="0"/>
      </c>
      <c r="K9" s="169"/>
      <c r="L9" s="511">
        <f aca="true" t="shared" si="1" ref="L9:L53">IF(K9="","",K9/$K$8)</f>
      </c>
      <c r="M9" s="513">
        <f aca="true" t="shared" si="2" ref="M9:M53">IF(L9="","",G9/$G$8)</f>
      </c>
    </row>
    <row r="10" spans="1:13" ht="12.75">
      <c r="A10" s="18" t="s">
        <v>7</v>
      </c>
      <c r="B10" s="171" t="s">
        <v>8</v>
      </c>
      <c r="C10" s="505">
        <v>894</v>
      </c>
      <c r="D10" s="505">
        <v>996.0104500000143</v>
      </c>
      <c r="E10" s="512">
        <v>0.8975809440553432</v>
      </c>
      <c r="F10" s="130">
        <v>25.448239</v>
      </c>
      <c r="G10" s="130">
        <v>32.85926914916994</v>
      </c>
      <c r="H10" s="512">
        <v>0.7744615038293647</v>
      </c>
      <c r="I10" s="520">
        <v>2853200.6398299965</v>
      </c>
      <c r="J10" s="526">
        <f t="shared" si="0"/>
        <v>0.05495499373842399</v>
      </c>
      <c r="K10" s="130">
        <v>106860.0170213207</v>
      </c>
      <c r="L10" s="512">
        <f t="shared" si="1"/>
        <v>0.011350950054998993</v>
      </c>
      <c r="M10" s="532">
        <f t="shared" si="2"/>
        <v>0.001776057986498151</v>
      </c>
    </row>
    <row r="11" spans="2:13" ht="12.75">
      <c r="B11" s="173" t="s">
        <v>9</v>
      </c>
      <c r="C11" s="506">
        <v>907</v>
      </c>
      <c r="D11" s="506">
        <v>942.738180000018</v>
      </c>
      <c r="E11" s="513">
        <v>0.962091086625963</v>
      </c>
      <c r="F11" s="174">
        <v>29.411785</v>
      </c>
      <c r="G11" s="174">
        <v>35.28653512469975</v>
      </c>
      <c r="H11" s="513">
        <v>0.8335129787059323</v>
      </c>
      <c r="I11" s="517">
        <v>2543448.6976900008</v>
      </c>
      <c r="J11" s="527">
        <f t="shared" si="0"/>
        <v>0.04898891627329963</v>
      </c>
      <c r="K11" s="174">
        <v>110285.88690024421</v>
      </c>
      <c r="L11" s="513">
        <f t="shared" si="1"/>
        <v>0.011714854899622287</v>
      </c>
      <c r="M11" s="533">
        <f t="shared" si="2"/>
        <v>0.0019072527827556278</v>
      </c>
    </row>
    <row r="12" spans="2:13" ht="12.75">
      <c r="B12" s="173" t="s">
        <v>10</v>
      </c>
      <c r="C12" s="506">
        <v>914</v>
      </c>
      <c r="D12" s="506">
        <v>817.3085600000019</v>
      </c>
      <c r="E12" s="513">
        <v>1.1183046951080482</v>
      </c>
      <c r="F12" s="174">
        <v>30.43795</v>
      </c>
      <c r="G12" s="174">
        <v>32.35326680249986</v>
      </c>
      <c r="H12" s="513">
        <v>0.9407998946693115</v>
      </c>
      <c r="I12" s="517">
        <v>1814812.9556400012</v>
      </c>
      <c r="J12" s="527">
        <f t="shared" si="0"/>
        <v>0.03495479189979063</v>
      </c>
      <c r="K12" s="174">
        <v>81140.62788305013</v>
      </c>
      <c r="L12" s="513">
        <f t="shared" si="1"/>
        <v>0.008618969378865046</v>
      </c>
      <c r="M12" s="533">
        <f t="shared" si="2"/>
        <v>0.0017487083365436598</v>
      </c>
    </row>
    <row r="13" spans="2:13" ht="12.75">
      <c r="B13" s="173" t="s">
        <v>11</v>
      </c>
      <c r="C13" s="506">
        <v>2059</v>
      </c>
      <c r="D13" s="506">
        <v>1472.3961900000274</v>
      </c>
      <c r="E13" s="513">
        <v>1.398400793199527</v>
      </c>
      <c r="F13" s="174">
        <v>71.937488</v>
      </c>
      <c r="G13" s="174">
        <v>64.16128170400015</v>
      </c>
      <c r="H13" s="513">
        <v>1.1211978016878525</v>
      </c>
      <c r="I13" s="517">
        <v>2550813.835150001</v>
      </c>
      <c r="J13" s="527">
        <f t="shared" si="0"/>
        <v>0.04913077488546547</v>
      </c>
      <c r="K13" s="174">
        <v>118619.5658998404</v>
      </c>
      <c r="L13" s="513">
        <f t="shared" si="1"/>
        <v>0.012600080044963005</v>
      </c>
      <c r="M13" s="533">
        <f t="shared" si="2"/>
        <v>0.003467945567414598</v>
      </c>
    </row>
    <row r="14" spans="2:13" ht="12.75">
      <c r="B14" s="175" t="s">
        <v>12</v>
      </c>
      <c r="C14" s="506">
        <v>3935</v>
      </c>
      <c r="D14" s="506">
        <v>2855.078970000156</v>
      </c>
      <c r="E14" s="513">
        <v>1.3782455901735653</v>
      </c>
      <c r="F14" s="174">
        <v>210.443634</v>
      </c>
      <c r="G14" s="174">
        <v>194.6596821447197</v>
      </c>
      <c r="H14" s="513">
        <v>1.0810848537374356</v>
      </c>
      <c r="I14" s="517">
        <v>3812567.4410200086</v>
      </c>
      <c r="J14" s="527">
        <f t="shared" si="0"/>
        <v>0.07343318830219302</v>
      </c>
      <c r="K14" s="174">
        <v>327022.2237213779</v>
      </c>
      <c r="L14" s="513">
        <f t="shared" si="1"/>
        <v>0.03473715456732004</v>
      </c>
      <c r="M14" s="533">
        <f t="shared" si="2"/>
        <v>0.010521441653277135</v>
      </c>
    </row>
    <row r="15" spans="2:13" ht="12.75">
      <c r="B15" s="175" t="s">
        <v>13</v>
      </c>
      <c r="C15" s="506">
        <v>5845</v>
      </c>
      <c r="D15" s="506">
        <v>5013.8539299998</v>
      </c>
      <c r="E15" s="513">
        <v>1.1657699010789158</v>
      </c>
      <c r="F15" s="174">
        <v>490.801383</v>
      </c>
      <c r="G15" s="174">
        <v>529.0612436337833</v>
      </c>
      <c r="H15" s="513">
        <v>0.9276834939354075</v>
      </c>
      <c r="I15" s="517">
        <v>5730613.254850058</v>
      </c>
      <c r="J15" s="527">
        <f t="shared" si="0"/>
        <v>0.11037633005591181</v>
      </c>
      <c r="K15" s="174">
        <v>921057.6455944569</v>
      </c>
      <c r="L15" s="513">
        <f t="shared" si="1"/>
        <v>0.09783714830245337</v>
      </c>
      <c r="M15" s="533">
        <f t="shared" si="2"/>
        <v>0.02859599350298274</v>
      </c>
    </row>
    <row r="16" spans="2:13" ht="12.75">
      <c r="B16" s="175" t="s">
        <v>14</v>
      </c>
      <c r="C16" s="506">
        <v>9536</v>
      </c>
      <c r="D16" s="506">
        <v>8474.074229999509</v>
      </c>
      <c r="E16" s="513">
        <v>1.1253146646085672</v>
      </c>
      <c r="F16" s="174">
        <v>1105.941948</v>
      </c>
      <c r="G16" s="174">
        <v>1179.6820799827055</v>
      </c>
      <c r="H16" s="513">
        <v>0.9374915214582333</v>
      </c>
      <c r="I16" s="517">
        <v>7317568.149299933</v>
      </c>
      <c r="J16" s="527">
        <f t="shared" si="0"/>
        <v>0.14094238807167425</v>
      </c>
      <c r="K16" s="174">
        <v>1740630.7352568216</v>
      </c>
      <c r="L16" s="513">
        <f t="shared" si="1"/>
        <v>0.18489434206391975</v>
      </c>
      <c r="M16" s="533">
        <f t="shared" si="2"/>
        <v>0.06376233659277723</v>
      </c>
    </row>
    <row r="17" spans="2:13" ht="12.75">
      <c r="B17" s="175" t="s">
        <v>15</v>
      </c>
      <c r="C17" s="506">
        <v>13679</v>
      </c>
      <c r="D17" s="506">
        <v>12242.060989999307</v>
      </c>
      <c r="E17" s="513">
        <v>1.1173772137856972</v>
      </c>
      <c r="F17" s="174">
        <v>1692.581548</v>
      </c>
      <c r="G17" s="174">
        <v>1843.5544357492295</v>
      </c>
      <c r="H17" s="513">
        <v>0.91810771365269</v>
      </c>
      <c r="I17" s="517">
        <v>7177091.1308799535</v>
      </c>
      <c r="J17" s="527">
        <f t="shared" si="0"/>
        <v>0.13823668502370268</v>
      </c>
      <c r="K17" s="174">
        <v>1961297.6893376315</v>
      </c>
      <c r="L17" s="513">
        <f t="shared" si="1"/>
        <v>0.20833416216108738</v>
      </c>
      <c r="M17" s="533">
        <f t="shared" si="2"/>
        <v>0.09964493015022588</v>
      </c>
    </row>
    <row r="18" spans="2:13" ht="12.75">
      <c r="B18" s="175" t="s">
        <v>16</v>
      </c>
      <c r="C18" s="506">
        <v>39071</v>
      </c>
      <c r="D18" s="506">
        <v>34226.267829998695</v>
      </c>
      <c r="E18" s="513">
        <v>1.1415501156616026</v>
      </c>
      <c r="F18" s="174">
        <v>3994.693542</v>
      </c>
      <c r="G18" s="174">
        <v>4410.96508406053</v>
      </c>
      <c r="H18" s="513">
        <v>0.9056280124354715</v>
      </c>
      <c r="I18" s="517">
        <v>10291552.871160071</v>
      </c>
      <c r="J18" s="527">
        <f t="shared" si="0"/>
        <v>0.19822378268741728</v>
      </c>
      <c r="K18" s="174">
        <v>2616061.753351202</v>
      </c>
      <c r="L18" s="513">
        <f t="shared" si="1"/>
        <v>0.27788491084703726</v>
      </c>
      <c r="M18" s="533">
        <f t="shared" si="2"/>
        <v>0.23841460776701692</v>
      </c>
    </row>
    <row r="19" spans="2:13" ht="12.75">
      <c r="B19" s="175" t="s">
        <v>17</v>
      </c>
      <c r="C19" s="506">
        <v>56117</v>
      </c>
      <c r="D19" s="506">
        <v>50797.4964699979</v>
      </c>
      <c r="E19" s="513">
        <v>1.1047197972274856</v>
      </c>
      <c r="F19" s="174">
        <v>4104.197891</v>
      </c>
      <c r="G19" s="174">
        <v>4387.4270938455475</v>
      </c>
      <c r="H19" s="513">
        <v>0.9354452628414391</v>
      </c>
      <c r="I19" s="517">
        <v>5347548.778349987</v>
      </c>
      <c r="J19" s="527">
        <f t="shared" si="0"/>
        <v>0.10299819281116188</v>
      </c>
      <c r="K19" s="174">
        <v>1059517.4745575292</v>
      </c>
      <c r="L19" s="513">
        <f t="shared" si="1"/>
        <v>0.11254471289950897</v>
      </c>
      <c r="M19" s="533">
        <f t="shared" si="2"/>
        <v>0.23714236901704183</v>
      </c>
    </row>
    <row r="20" spans="2:13" ht="12.75">
      <c r="B20" s="175" t="s">
        <v>18</v>
      </c>
      <c r="C20" s="506">
        <v>63947</v>
      </c>
      <c r="D20" s="506">
        <v>56434.77410999973</v>
      </c>
      <c r="E20" s="513">
        <v>1.1331134217948287</v>
      </c>
      <c r="F20" s="174">
        <v>2965.043836</v>
      </c>
      <c r="G20" s="174">
        <v>3207.6814728853506</v>
      </c>
      <c r="H20" s="513">
        <v>0.9243573157321338</v>
      </c>
      <c r="I20" s="517">
        <v>2061077.8848300267</v>
      </c>
      <c r="J20" s="527">
        <f t="shared" si="0"/>
        <v>0.03969805721829191</v>
      </c>
      <c r="K20" s="174">
        <v>266903.7913385292</v>
      </c>
      <c r="L20" s="513">
        <f t="shared" si="1"/>
        <v>0.02835121769042064</v>
      </c>
      <c r="M20" s="533">
        <f t="shared" si="2"/>
        <v>0.1733765980064134</v>
      </c>
    </row>
    <row r="21" spans="2:13" ht="12.75">
      <c r="B21" s="175" t="s">
        <v>19</v>
      </c>
      <c r="C21" s="506">
        <v>20981</v>
      </c>
      <c r="D21" s="506">
        <v>18928.516369999707</v>
      </c>
      <c r="E21" s="513">
        <v>1.1084334128401805</v>
      </c>
      <c r="F21" s="174">
        <v>1491.204971</v>
      </c>
      <c r="G21" s="174">
        <v>1791.3868737989012</v>
      </c>
      <c r="H21" s="513">
        <v>0.832430444149498</v>
      </c>
      <c r="I21" s="517">
        <v>387555.75321000087</v>
      </c>
      <c r="J21" s="527">
        <f t="shared" si="0"/>
        <v>0.007464642932441935</v>
      </c>
      <c r="K21" s="174">
        <v>87037.3236628593</v>
      </c>
      <c r="L21" s="513">
        <f t="shared" si="1"/>
        <v>0.00924533180282744</v>
      </c>
      <c r="M21" s="533">
        <f t="shared" si="2"/>
        <v>0.09682525042401512</v>
      </c>
    </row>
    <row r="22" spans="2:13" ht="12.75">
      <c r="B22" s="176" t="s">
        <v>20</v>
      </c>
      <c r="C22" s="507">
        <v>1723</v>
      </c>
      <c r="D22" s="507">
        <v>1951.2530200000062</v>
      </c>
      <c r="E22" s="514">
        <v>0.8830223360781753</v>
      </c>
      <c r="F22" s="177">
        <v>391.743161</v>
      </c>
      <c r="G22" s="177">
        <v>792.1583518640599</v>
      </c>
      <c r="H22" s="514">
        <v>0.4945263280733875</v>
      </c>
      <c r="I22" s="521">
        <v>31008.85599999992</v>
      </c>
      <c r="J22" s="528">
        <f t="shared" si="0"/>
        <v>0.0005972561002289774</v>
      </c>
      <c r="K22" s="177">
        <v>17756.721128812707</v>
      </c>
      <c r="L22" s="514">
        <f t="shared" si="1"/>
        <v>0.0018861652869986351</v>
      </c>
      <c r="M22" s="534">
        <f t="shared" si="2"/>
        <v>0.04281650821302324</v>
      </c>
    </row>
    <row r="23" spans="2:13" ht="12.75">
      <c r="B23" s="24"/>
      <c r="C23" s="506"/>
      <c r="D23" s="506"/>
      <c r="E23" s="513"/>
      <c r="F23" s="178"/>
      <c r="G23" s="178"/>
      <c r="H23" s="513"/>
      <c r="I23" s="517"/>
      <c r="J23" s="527"/>
      <c r="K23" s="178"/>
      <c r="L23" s="513"/>
      <c r="M23" s="513"/>
    </row>
    <row r="24" spans="1:13" ht="12.75">
      <c r="A24" s="18" t="s">
        <v>21</v>
      </c>
      <c r="B24" s="179" t="s">
        <v>23</v>
      </c>
      <c r="C24" s="505">
        <v>121549</v>
      </c>
      <c r="D24" s="505">
        <v>109022.61046000468</v>
      </c>
      <c r="E24" s="512">
        <v>1.1148971712119355</v>
      </c>
      <c r="F24" s="130">
        <v>11979.254977</v>
      </c>
      <c r="G24" s="130">
        <v>13398.416943826935</v>
      </c>
      <c r="H24" s="512">
        <v>0.894079877288728</v>
      </c>
      <c r="I24" s="520">
        <v>27958978.286809202</v>
      </c>
      <c r="J24" s="526">
        <f t="shared" si="0"/>
        <v>0.5385129441075273</v>
      </c>
      <c r="K24" s="130">
        <v>6299185.529279538</v>
      </c>
      <c r="L24" s="512">
        <f t="shared" si="1"/>
        <v>0.6691159361855465</v>
      </c>
      <c r="M24" s="532">
        <f t="shared" si="2"/>
        <v>0.724190343719714</v>
      </c>
    </row>
    <row r="25" spans="2:13" ht="12.75">
      <c r="B25" s="180" t="s">
        <v>22</v>
      </c>
      <c r="C25" s="507">
        <v>98059</v>
      </c>
      <c r="D25" s="507">
        <v>86129.21883999936</v>
      </c>
      <c r="E25" s="514">
        <v>1.1385102677195107</v>
      </c>
      <c r="F25" s="177">
        <v>4624.632399</v>
      </c>
      <c r="G25" s="177">
        <v>5102.819726918408</v>
      </c>
      <c r="H25" s="514">
        <v>0.9062895901660266</v>
      </c>
      <c r="I25" s="521">
        <v>23959881.9611001</v>
      </c>
      <c r="J25" s="528">
        <f t="shared" si="0"/>
        <v>0.46148705589246203</v>
      </c>
      <c r="K25" s="177">
        <v>3115005.9263742073</v>
      </c>
      <c r="L25" s="514">
        <f t="shared" si="1"/>
        <v>0.33088406381448376</v>
      </c>
      <c r="M25" s="534">
        <f t="shared" si="2"/>
        <v>0.2758096562802795</v>
      </c>
    </row>
    <row r="26" spans="2:13" ht="12.75">
      <c r="B26" s="24"/>
      <c r="C26" s="506"/>
      <c r="D26" s="506"/>
      <c r="E26" s="513"/>
      <c r="F26" s="172"/>
      <c r="G26" s="172"/>
      <c r="H26" s="513"/>
      <c r="I26" s="517"/>
      <c r="J26" s="527"/>
      <c r="K26" s="178"/>
      <c r="L26" s="513"/>
      <c r="M26" s="513"/>
    </row>
    <row r="27" spans="1:13" ht="12.75">
      <c r="A27" s="18" t="s">
        <v>24</v>
      </c>
      <c r="B27" s="181" t="s">
        <v>25</v>
      </c>
      <c r="C27" s="505">
        <v>2055</v>
      </c>
      <c r="D27" s="505">
        <v>1452.1595800000264</v>
      </c>
      <c r="E27" s="512">
        <v>1.4151337279336496</v>
      </c>
      <c r="F27" s="130">
        <v>458.693578</v>
      </c>
      <c r="G27" s="130">
        <v>536.9456789776129</v>
      </c>
      <c r="H27" s="512">
        <v>0.8542643994703316</v>
      </c>
      <c r="I27" s="520">
        <v>3327142.426309982</v>
      </c>
      <c r="J27" s="526">
        <f t="shared" si="0"/>
        <v>0.06408350280462725</v>
      </c>
      <c r="K27" s="130">
        <v>1117370.8853286593</v>
      </c>
      <c r="L27" s="512">
        <f t="shared" si="1"/>
        <v>0.11869005326608795</v>
      </c>
      <c r="M27" s="532">
        <f t="shared" si="2"/>
        <v>0.0290221507098843</v>
      </c>
    </row>
    <row r="28" spans="2:13" ht="12.75">
      <c r="B28" s="182" t="s">
        <v>26</v>
      </c>
      <c r="C28" s="506">
        <v>2334</v>
      </c>
      <c r="D28" s="506">
        <v>1948.8933100000854</v>
      </c>
      <c r="E28" s="513">
        <v>1.1976027564073775</v>
      </c>
      <c r="F28" s="174">
        <v>553.163047</v>
      </c>
      <c r="G28" s="174">
        <v>810.6137317360423</v>
      </c>
      <c r="H28" s="513">
        <v>0.6824002917090045</v>
      </c>
      <c r="I28" s="517">
        <v>3051686.537180066</v>
      </c>
      <c r="J28" s="527">
        <f t="shared" si="0"/>
        <v>0.0587779955609276</v>
      </c>
      <c r="K28" s="174">
        <v>1056080.0765931576</v>
      </c>
      <c r="L28" s="513">
        <f t="shared" si="1"/>
        <v>0.11217958351154572</v>
      </c>
      <c r="M28" s="533">
        <f t="shared" si="2"/>
        <v>0.04381402963282997</v>
      </c>
    </row>
    <row r="29" spans="2:13" ht="12.75">
      <c r="B29" s="182" t="s">
        <v>27</v>
      </c>
      <c r="C29" s="506">
        <v>2938</v>
      </c>
      <c r="D29" s="506">
        <v>2388.5826000001334</v>
      </c>
      <c r="E29" s="513">
        <v>1.2300181706087268</v>
      </c>
      <c r="F29" s="174">
        <v>745.010304</v>
      </c>
      <c r="G29" s="174">
        <v>945.0283267996475</v>
      </c>
      <c r="H29" s="513">
        <v>0.7883470610060848</v>
      </c>
      <c r="I29" s="517">
        <v>2777924.6780900583</v>
      </c>
      <c r="J29" s="527">
        <f t="shared" si="0"/>
        <v>0.05350511673071428</v>
      </c>
      <c r="K29" s="174">
        <v>920587.8686244274</v>
      </c>
      <c r="L29" s="513">
        <f t="shared" si="1"/>
        <v>0.09778724736595314</v>
      </c>
      <c r="M29" s="533">
        <f t="shared" si="2"/>
        <v>0.05107919776486865</v>
      </c>
    </row>
    <row r="30" spans="2:13" ht="12.75">
      <c r="B30" s="182" t="s">
        <v>28</v>
      </c>
      <c r="C30" s="506">
        <v>7623</v>
      </c>
      <c r="D30" s="506">
        <v>6364.830949999813</v>
      </c>
      <c r="E30" s="513">
        <v>1.1976751715613474</v>
      </c>
      <c r="F30" s="174">
        <v>1736.923607</v>
      </c>
      <c r="G30" s="174">
        <v>2030.5559259619858</v>
      </c>
      <c r="H30" s="513">
        <v>0.8553931387913504</v>
      </c>
      <c r="I30" s="517">
        <v>5331417.828339956</v>
      </c>
      <c r="J30" s="527">
        <f t="shared" si="0"/>
        <v>0.10268749743123622</v>
      </c>
      <c r="K30" s="174">
        <v>1630802.3974541745</v>
      </c>
      <c r="L30" s="513">
        <f t="shared" si="1"/>
        <v>0.1732280892242569</v>
      </c>
      <c r="M30" s="533">
        <f t="shared" si="2"/>
        <v>0.10975244315277273</v>
      </c>
    </row>
    <row r="31" spans="2:13" ht="12.75">
      <c r="B31" s="182" t="s">
        <v>29</v>
      </c>
      <c r="C31" s="506">
        <v>24984</v>
      </c>
      <c r="D31" s="506">
        <v>21575.07944999937</v>
      </c>
      <c r="E31" s="513">
        <v>1.1580026881430894</v>
      </c>
      <c r="F31" s="174">
        <v>3960.819619</v>
      </c>
      <c r="G31" s="174">
        <v>4461.748431831033</v>
      </c>
      <c r="H31" s="513">
        <v>0.8877281360694155</v>
      </c>
      <c r="I31" s="517">
        <v>11586753.382560037</v>
      </c>
      <c r="J31" s="527">
        <f t="shared" si="0"/>
        <v>0.2231704110458876</v>
      </c>
      <c r="K31" s="174">
        <v>2575460.6712690825</v>
      </c>
      <c r="L31" s="513">
        <f t="shared" si="1"/>
        <v>0.273572157885365</v>
      </c>
      <c r="M31" s="533">
        <f t="shared" si="2"/>
        <v>0.24115947010645192</v>
      </c>
    </row>
    <row r="32" spans="2:13" ht="12.75">
      <c r="B32" s="182" t="s">
        <v>30</v>
      </c>
      <c r="C32" s="506">
        <v>34441</v>
      </c>
      <c r="D32" s="506">
        <v>29395.674239999542</v>
      </c>
      <c r="E32" s="513">
        <v>1.171634973187148</v>
      </c>
      <c r="F32" s="174">
        <v>2659.735809</v>
      </c>
      <c r="G32" s="174">
        <v>2872.8632143673867</v>
      </c>
      <c r="H32" s="513">
        <v>0.9258135910190496</v>
      </c>
      <c r="I32" s="517">
        <v>8464644.468279934</v>
      </c>
      <c r="J32" s="527">
        <f t="shared" si="0"/>
        <v>0.16303602251400928</v>
      </c>
      <c r="K32" s="174">
        <v>984813.0589624507</v>
      </c>
      <c r="L32" s="513">
        <f t="shared" si="1"/>
        <v>0.10460941479696012</v>
      </c>
      <c r="M32" s="533">
        <f t="shared" si="2"/>
        <v>0.15527952349855711</v>
      </c>
    </row>
    <row r="33" spans="2:13" ht="12.75">
      <c r="B33" s="183" t="s">
        <v>31</v>
      </c>
      <c r="C33" s="506">
        <v>60136</v>
      </c>
      <c r="D33" s="506">
        <v>52451.60599999984</v>
      </c>
      <c r="E33" s="513">
        <v>1.1465044559360142</v>
      </c>
      <c r="F33" s="174">
        <v>3154.171761</v>
      </c>
      <c r="G33" s="174">
        <v>3288.4145232896394</v>
      </c>
      <c r="H33" s="513">
        <v>0.9591770558915588</v>
      </c>
      <c r="I33" s="517">
        <v>9027679.068189979</v>
      </c>
      <c r="J33" s="527">
        <f t="shared" si="0"/>
        <v>0.173880532528705</v>
      </c>
      <c r="K33" s="174">
        <v>685181.3548501176</v>
      </c>
      <c r="L33" s="513">
        <f t="shared" si="1"/>
        <v>0.07278175274825634</v>
      </c>
      <c r="M33" s="533">
        <f t="shared" si="2"/>
        <v>0.17774025497924406</v>
      </c>
    </row>
    <row r="34" spans="2:13" ht="12.75">
      <c r="B34" s="180" t="s">
        <v>32</v>
      </c>
      <c r="C34" s="507">
        <v>85097</v>
      </c>
      <c r="D34" s="507">
        <v>79575.0031700004</v>
      </c>
      <c r="E34" s="514">
        <v>1.0693936111846913</v>
      </c>
      <c r="F34" s="177">
        <v>3335.369651</v>
      </c>
      <c r="G34" s="177">
        <v>3555.0668377818884</v>
      </c>
      <c r="H34" s="514">
        <v>0.9382016719215991</v>
      </c>
      <c r="I34" s="521">
        <v>8351611.858960039</v>
      </c>
      <c r="J34" s="528">
        <f t="shared" si="0"/>
        <v>0.16085892138389646</v>
      </c>
      <c r="K34" s="177">
        <v>443895.1425715679</v>
      </c>
      <c r="L34" s="514">
        <f t="shared" si="1"/>
        <v>0.04715170120159364</v>
      </c>
      <c r="M34" s="534">
        <f t="shared" si="2"/>
        <v>0.19215293015537893</v>
      </c>
    </row>
    <row r="35" spans="2:13" ht="12.75">
      <c r="B35" s="24"/>
      <c r="C35" s="506"/>
      <c r="D35" s="506"/>
      <c r="E35" s="513"/>
      <c r="F35" s="172"/>
      <c r="G35" s="172"/>
      <c r="H35" s="513"/>
      <c r="I35" s="517"/>
      <c r="J35" s="527"/>
      <c r="K35" s="178"/>
      <c r="L35" s="513"/>
      <c r="M35" s="513"/>
    </row>
    <row r="36" spans="1:13" ht="12.75">
      <c r="A36" s="18" t="s">
        <v>33</v>
      </c>
      <c r="B36" s="184" t="s">
        <v>34</v>
      </c>
      <c r="C36" s="505">
        <v>53665</v>
      </c>
      <c r="D36" s="505">
        <v>40713.8776600001</v>
      </c>
      <c r="E36" s="512">
        <v>1.3181009298145017</v>
      </c>
      <c r="F36" s="130">
        <v>219.683349</v>
      </c>
      <c r="G36" s="130">
        <v>172.6316309447222</v>
      </c>
      <c r="H36" s="512">
        <v>1.2725556017619049</v>
      </c>
      <c r="I36" s="520">
        <v>1916875.5986499959</v>
      </c>
      <c r="J36" s="526">
        <f t="shared" si="0"/>
        <v>0.03692060244575891</v>
      </c>
      <c r="K36" s="130">
        <v>8851.963446932908</v>
      </c>
      <c r="L36" s="512">
        <f t="shared" si="1"/>
        <v>0.0009402786727496476</v>
      </c>
      <c r="M36" s="532">
        <f t="shared" si="2"/>
        <v>0.009330815772855383</v>
      </c>
    </row>
    <row r="37" spans="2:13" ht="12.75">
      <c r="B37" s="175" t="s">
        <v>35</v>
      </c>
      <c r="C37" s="506">
        <v>49123</v>
      </c>
      <c r="D37" s="506">
        <v>40919.152269999104</v>
      </c>
      <c r="E37" s="513">
        <v>1.2004891908773914</v>
      </c>
      <c r="F37" s="174">
        <v>606.536507</v>
      </c>
      <c r="G37" s="174">
        <v>512.7251890440756</v>
      </c>
      <c r="H37" s="513">
        <v>1.182966079998578</v>
      </c>
      <c r="I37" s="517">
        <v>6775789.121860027</v>
      </c>
      <c r="J37" s="527">
        <f t="shared" si="0"/>
        <v>0.13050727788526148</v>
      </c>
      <c r="K37" s="174">
        <v>88666.5003802986</v>
      </c>
      <c r="L37" s="513">
        <f t="shared" si="1"/>
        <v>0.009418387208075328</v>
      </c>
      <c r="M37" s="533">
        <f t="shared" si="2"/>
        <v>0.027713022549179494</v>
      </c>
    </row>
    <row r="38" spans="2:13" ht="12.75">
      <c r="B38" s="175" t="s">
        <v>36</v>
      </c>
      <c r="C38" s="506">
        <v>34584</v>
      </c>
      <c r="D38" s="506">
        <v>30329.99374999926</v>
      </c>
      <c r="E38" s="513">
        <v>1.1402574060867008</v>
      </c>
      <c r="F38" s="174">
        <v>1002.511842</v>
      </c>
      <c r="G38" s="174">
        <v>883.9807611191334</v>
      </c>
      <c r="H38" s="513">
        <v>1.1340878513360455</v>
      </c>
      <c r="I38" s="517">
        <v>7802591.444929992</v>
      </c>
      <c r="J38" s="527">
        <f t="shared" si="0"/>
        <v>0.15028433612897169</v>
      </c>
      <c r="K38" s="174">
        <v>217906.19706189923</v>
      </c>
      <c r="L38" s="513">
        <f t="shared" si="1"/>
        <v>0.023146565277365486</v>
      </c>
      <c r="M38" s="533">
        <f t="shared" si="2"/>
        <v>0.047779549921487245</v>
      </c>
    </row>
    <row r="39" spans="2:13" ht="12.75">
      <c r="B39" s="175" t="s">
        <v>37</v>
      </c>
      <c r="C39" s="506">
        <v>37077</v>
      </c>
      <c r="D39" s="506">
        <v>34121.91757999978</v>
      </c>
      <c r="E39" s="513">
        <v>1.0866036445071396</v>
      </c>
      <c r="F39" s="174">
        <v>2112.877058</v>
      </c>
      <c r="G39" s="174">
        <v>1952.3549265002634</v>
      </c>
      <c r="H39" s="513">
        <v>1.0822197487356893</v>
      </c>
      <c r="I39" s="517">
        <v>10277246.611279946</v>
      </c>
      <c r="J39" s="527">
        <f t="shared" si="0"/>
        <v>0.19794823234190095</v>
      </c>
      <c r="K39" s="174">
        <v>570470.3964813248</v>
      </c>
      <c r="L39" s="513">
        <f t="shared" si="1"/>
        <v>0.06059685520191358</v>
      </c>
      <c r="M39" s="533">
        <f t="shared" si="2"/>
        <v>0.10552564464987182</v>
      </c>
    </row>
    <row r="40" spans="2:13" ht="12.75">
      <c r="B40" s="175" t="s">
        <v>38</v>
      </c>
      <c r="C40" s="506">
        <v>30612</v>
      </c>
      <c r="D40" s="506">
        <v>31756.149979998867</v>
      </c>
      <c r="E40" s="513">
        <v>0.963970759027165</v>
      </c>
      <c r="F40" s="174">
        <v>3809.057902</v>
      </c>
      <c r="G40" s="174">
        <v>3992.2189212202225</v>
      </c>
      <c r="H40" s="513">
        <v>0.9541204971885061</v>
      </c>
      <c r="I40" s="517">
        <v>13126529.910409978</v>
      </c>
      <c r="J40" s="527">
        <f t="shared" si="0"/>
        <v>0.25282777487278185</v>
      </c>
      <c r="K40" s="174">
        <v>1644670.2981866002</v>
      </c>
      <c r="L40" s="513">
        <f t="shared" si="1"/>
        <v>0.1747011738537497</v>
      </c>
      <c r="M40" s="533">
        <f t="shared" si="2"/>
        <v>0.21578119302331833</v>
      </c>
    </row>
    <row r="41" spans="2:13" ht="12.75">
      <c r="B41" s="175" t="s">
        <v>39</v>
      </c>
      <c r="C41" s="506">
        <v>8268</v>
      </c>
      <c r="D41" s="506">
        <v>9588.21027999939</v>
      </c>
      <c r="E41" s="513">
        <v>0.862308998087652</v>
      </c>
      <c r="F41" s="174">
        <v>2411.858122</v>
      </c>
      <c r="G41" s="174">
        <v>2805.0419798870644</v>
      </c>
      <c r="H41" s="513">
        <v>0.8598295994476008</v>
      </c>
      <c r="I41" s="517">
        <v>6381247.762349979</v>
      </c>
      <c r="J41" s="527">
        <f t="shared" si="0"/>
        <v>0.12290808642331232</v>
      </c>
      <c r="K41" s="174">
        <v>1822690.0473373877</v>
      </c>
      <c r="L41" s="513">
        <f t="shared" si="1"/>
        <v>0.1936108964772345</v>
      </c>
      <c r="M41" s="533">
        <f t="shared" si="2"/>
        <v>0.15161375586976056</v>
      </c>
    </row>
    <row r="42" spans="2:13" ht="12.75">
      <c r="B42" s="175" t="s">
        <v>40</v>
      </c>
      <c r="C42" s="506">
        <v>3923</v>
      </c>
      <c r="D42" s="506">
        <v>4735.7963000000145</v>
      </c>
      <c r="E42" s="513">
        <v>0.8283717777303867</v>
      </c>
      <c r="F42" s="174">
        <v>2211.000273</v>
      </c>
      <c r="G42" s="174">
        <v>2685.284086696324</v>
      </c>
      <c r="H42" s="513">
        <v>0.8233766713748972</v>
      </c>
      <c r="I42" s="517">
        <v>3653727.239700026</v>
      </c>
      <c r="J42" s="527">
        <f t="shared" si="0"/>
        <v>0.07037379523074405</v>
      </c>
      <c r="K42" s="174">
        <v>2028789.6837650202</v>
      </c>
      <c r="L42" s="513">
        <f t="shared" si="1"/>
        <v>0.2155033380531772</v>
      </c>
      <c r="M42" s="533">
        <f t="shared" si="2"/>
        <v>0.145140788936685</v>
      </c>
    </row>
    <row r="43" spans="2:13" ht="12.75">
      <c r="B43" s="175" t="s">
        <v>41</v>
      </c>
      <c r="C43" s="506">
        <v>2003</v>
      </c>
      <c r="D43" s="506">
        <v>2513.256200000069</v>
      </c>
      <c r="E43" s="513">
        <v>0.7969740609811069</v>
      </c>
      <c r="F43" s="174">
        <v>2433.357039</v>
      </c>
      <c r="G43" s="174">
        <v>3121.1649669835456</v>
      </c>
      <c r="H43" s="513">
        <v>0.7796310239095504</v>
      </c>
      <c r="I43" s="517">
        <v>1795945.0950700056</v>
      </c>
      <c r="J43" s="527">
        <f t="shared" si="0"/>
        <v>0.03459138136882168</v>
      </c>
      <c r="K43" s="174">
        <v>2164134.0150624854</v>
      </c>
      <c r="L43" s="513">
        <f t="shared" si="1"/>
        <v>0.22987996635259292</v>
      </c>
      <c r="M43" s="533">
        <f t="shared" si="2"/>
        <v>0.1687003427137817</v>
      </c>
    </row>
    <row r="44" spans="2:13" ht="12.75">
      <c r="B44" s="175" t="s">
        <v>42</v>
      </c>
      <c r="C44" s="506">
        <v>206</v>
      </c>
      <c r="D44" s="506">
        <v>274.63551000000206</v>
      </c>
      <c r="E44" s="513">
        <v>0.7500850855011373</v>
      </c>
      <c r="F44" s="174">
        <v>651.471339</v>
      </c>
      <c r="G44" s="174">
        <v>876.4179217639016</v>
      </c>
      <c r="H44" s="513">
        <v>0.743334113580005</v>
      </c>
      <c r="I44" s="517">
        <v>128634.47447000007</v>
      </c>
      <c r="J44" s="527">
        <f t="shared" si="0"/>
        <v>0.0024776058999711695</v>
      </c>
      <c r="K44" s="174">
        <v>400646.8986287235</v>
      </c>
      <c r="L44" s="513">
        <f>IF(K44="","",K44/$K$8)</f>
        <v>0.04255775979445637</v>
      </c>
      <c r="M44" s="533">
        <f>IF(L44="","",G44/$G$8)</f>
        <v>0.047370775119574125</v>
      </c>
    </row>
    <row r="45" spans="2:13" ht="12.75">
      <c r="B45" s="183" t="s">
        <v>152</v>
      </c>
      <c r="C45" s="506">
        <v>112</v>
      </c>
      <c r="D45" s="506">
        <v>150.535420000001</v>
      </c>
      <c r="E45" s="513">
        <v>0.7440109444009871</v>
      </c>
      <c r="F45" s="174">
        <v>617.300227</v>
      </c>
      <c r="G45" s="174">
        <v>858.3739599947713</v>
      </c>
      <c r="H45" s="513">
        <v>0.7191506916213537</v>
      </c>
      <c r="I45" s="517">
        <v>44720.70412000008</v>
      </c>
      <c r="J45" s="527">
        <f t="shared" si="0"/>
        <v>0.0008613575857879207</v>
      </c>
      <c r="K45" s="174">
        <v>250882.12198600968</v>
      </c>
      <c r="L45" s="513">
        <f>IF(K45="","",K45/$K$8)</f>
        <v>0.02664935413389629</v>
      </c>
      <c r="M45" s="533">
        <f>IF(L45="","",G45/$G$8)</f>
        <v>0.04639549102963749</v>
      </c>
    </row>
    <row r="46" spans="2:13" ht="12.75">
      <c r="B46" s="180" t="s">
        <v>153</v>
      </c>
      <c r="C46" s="507">
        <v>35</v>
      </c>
      <c r="D46" s="507">
        <v>48.3043499999999</v>
      </c>
      <c r="E46" s="514">
        <v>0.724572424636706</v>
      </c>
      <c r="F46" s="177">
        <v>528.233718</v>
      </c>
      <c r="G46" s="177">
        <v>641.0423265912088</v>
      </c>
      <c r="H46" s="514">
        <v>0.8240231511839832</v>
      </c>
      <c r="I46" s="521">
        <v>15552.285070000069</v>
      </c>
      <c r="J46" s="528">
        <f t="shared" si="0"/>
        <v>0.00029954981668971</v>
      </c>
      <c r="K46" s="177">
        <v>216483.3333169797</v>
      </c>
      <c r="L46" s="514">
        <f>IF(K46="","",K46/$K$8)</f>
        <v>0.02299542497481034</v>
      </c>
      <c r="M46" s="534">
        <f>IF(L46="","",G46/$G$8)</f>
        <v>0.034648620413836345</v>
      </c>
    </row>
    <row r="47" spans="2:13" ht="12.75">
      <c r="B47" s="24"/>
      <c r="C47" s="506"/>
      <c r="D47" s="506"/>
      <c r="E47" s="513"/>
      <c r="F47" s="178"/>
      <c r="G47" s="178"/>
      <c r="H47" s="513"/>
      <c r="I47" s="517"/>
      <c r="J47" s="527"/>
      <c r="K47" s="178"/>
      <c r="L47" s="513"/>
      <c r="M47" s="513"/>
    </row>
    <row r="48" spans="1:13" ht="12.75">
      <c r="A48" s="18" t="s">
        <v>171</v>
      </c>
      <c r="B48" s="184" t="s">
        <v>98</v>
      </c>
      <c r="C48" s="505">
        <v>140866</v>
      </c>
      <c r="D48" s="505">
        <v>129100.94275999934</v>
      </c>
      <c r="E48" s="512">
        <v>1.0911306841644999</v>
      </c>
      <c r="F48" s="130">
        <v>13726.266448</v>
      </c>
      <c r="G48" s="130">
        <v>15454.012300937395</v>
      </c>
      <c r="H48" s="512">
        <v>0.8882008232365264</v>
      </c>
      <c r="I48" s="520">
        <v>36863824.72272968</v>
      </c>
      <c r="J48" s="526">
        <f t="shared" si="0"/>
        <v>0.7100276189944624</v>
      </c>
      <c r="K48" s="130">
        <v>8420222.353819672</v>
      </c>
      <c r="L48" s="512">
        <f t="shared" si="1"/>
        <v>0.8944180064197775</v>
      </c>
      <c r="M48" s="532">
        <f t="shared" si="2"/>
        <v>0.8352961791669633</v>
      </c>
    </row>
    <row r="49" spans="2:13" ht="12.75">
      <c r="B49" s="175" t="s">
        <v>44</v>
      </c>
      <c r="C49" s="506">
        <v>48122</v>
      </c>
      <c r="D49" s="506">
        <v>45100.6045800006</v>
      </c>
      <c r="E49" s="513">
        <v>1.0669923485092083</v>
      </c>
      <c r="F49" s="174">
        <v>2419.174444</v>
      </c>
      <c r="G49" s="174">
        <v>2601.0715628929433</v>
      </c>
      <c r="H49" s="513">
        <v>0.9300683912400183</v>
      </c>
      <c r="I49" s="517">
        <v>4250988.458030012</v>
      </c>
      <c r="J49" s="527">
        <f t="shared" si="0"/>
        <v>0.08187753809948377</v>
      </c>
      <c r="K49" s="174">
        <v>508332.22620922734</v>
      </c>
      <c r="L49" s="513">
        <f t="shared" si="1"/>
        <v>0.05399637649221176</v>
      </c>
      <c r="M49" s="533">
        <f t="shared" si="2"/>
        <v>0.14058906489239237</v>
      </c>
    </row>
    <row r="50" spans="2:13" ht="12.75">
      <c r="B50" s="176" t="s">
        <v>136</v>
      </c>
      <c r="C50" s="507">
        <v>30620</v>
      </c>
      <c r="D50" s="507">
        <v>20950.281959999305</v>
      </c>
      <c r="E50" s="514">
        <v>1.4615555083441472</v>
      </c>
      <c r="F50" s="177">
        <v>458.446484</v>
      </c>
      <c r="G50" s="177">
        <v>446.1528069149071</v>
      </c>
      <c r="H50" s="514">
        <v>1.027554857650907</v>
      </c>
      <c r="I50" s="521">
        <v>10804047.067150054</v>
      </c>
      <c r="J50" s="528">
        <f t="shared" si="0"/>
        <v>0.2080948429060517</v>
      </c>
      <c r="K50" s="177">
        <v>485636.8756246861</v>
      </c>
      <c r="L50" s="514">
        <f t="shared" si="1"/>
        <v>0.051585617088023936</v>
      </c>
      <c r="M50" s="534">
        <f t="shared" si="2"/>
        <v>0.024114755940632504</v>
      </c>
    </row>
    <row r="51" spans="2:13" ht="12.75">
      <c r="B51" s="24"/>
      <c r="C51" s="506"/>
      <c r="D51" s="506"/>
      <c r="E51" s="513"/>
      <c r="F51" s="178"/>
      <c r="G51" s="178"/>
      <c r="H51" s="513"/>
      <c r="I51" s="517"/>
      <c r="J51" s="527"/>
      <c r="K51" s="178"/>
      <c r="L51" s="513"/>
      <c r="M51" s="513"/>
    </row>
    <row r="52" spans="1:13" ht="12.75">
      <c r="A52" s="18" t="s">
        <v>217</v>
      </c>
      <c r="B52" s="179">
        <v>2008</v>
      </c>
      <c r="C52" s="508">
        <v>111278</v>
      </c>
      <c r="D52" s="508">
        <v>97974.00375000082</v>
      </c>
      <c r="E52" s="515">
        <v>1.135791084785581</v>
      </c>
      <c r="F52" s="185">
        <v>7984.903159</v>
      </c>
      <c r="G52" s="185">
        <v>8719.208232303068</v>
      </c>
      <c r="H52" s="515">
        <v>0.9157830557845147</v>
      </c>
      <c r="I52" s="522">
        <v>26148239.33799151</v>
      </c>
      <c r="J52" s="529">
        <f t="shared" si="0"/>
        <v>0.5036366209337999</v>
      </c>
      <c r="K52" s="185">
        <v>4561942.988176331</v>
      </c>
      <c r="L52" s="515">
        <f t="shared" si="1"/>
        <v>0.4845814969523239</v>
      </c>
      <c r="M52" s="535">
        <f t="shared" si="2"/>
        <v>0.47127704960880046</v>
      </c>
    </row>
    <row r="53" spans="1:13" ht="12.75">
      <c r="A53" s="18" t="s">
        <v>218</v>
      </c>
      <c r="B53" s="180">
        <v>2009</v>
      </c>
      <c r="C53" s="509">
        <v>108330</v>
      </c>
      <c r="D53" s="509">
        <v>97177.82555000187</v>
      </c>
      <c r="E53" s="516">
        <v>1.1147604856033735</v>
      </c>
      <c r="F53" s="186">
        <v>8618.984217</v>
      </c>
      <c r="G53" s="186">
        <v>9782.028438442429</v>
      </c>
      <c r="H53" s="516">
        <v>0.881103982802608</v>
      </c>
      <c r="I53" s="523">
        <v>25770620.90991785</v>
      </c>
      <c r="J53" s="530">
        <f t="shared" si="0"/>
        <v>0.4963633790661905</v>
      </c>
      <c r="K53" s="186">
        <v>4852248.467477296</v>
      </c>
      <c r="L53" s="530">
        <f t="shared" si="1"/>
        <v>0.5154185030476938</v>
      </c>
      <c r="M53" s="536">
        <f t="shared" si="2"/>
        <v>0.5287229503912013</v>
      </c>
    </row>
    <row r="54" spans="10:14" ht="12.75">
      <c r="J54" s="155"/>
      <c r="L54" s="170"/>
      <c r="M54" s="170"/>
      <c r="N54" s="152"/>
    </row>
    <row r="55" ht="12.75">
      <c r="B55" s="152" t="s">
        <v>376</v>
      </c>
    </row>
    <row r="59" spans="6:11" ht="12.75">
      <c r="F59" s="152"/>
      <c r="G59" s="152"/>
      <c r="I59" s="152"/>
      <c r="J59" s="152"/>
      <c r="K59" s="152"/>
    </row>
    <row r="63" ht="12.75">
      <c r="C63" s="159"/>
    </row>
    <row r="64" ht="12.75">
      <c r="C64" s="159"/>
    </row>
  </sheetData>
  <sheetProtection/>
  <mergeCells count="5">
    <mergeCell ref="B1:M1"/>
    <mergeCell ref="B2:M2"/>
    <mergeCell ref="B3:M3"/>
    <mergeCell ref="B4:M4"/>
    <mergeCell ref="B5:M5"/>
  </mergeCells>
  <printOptions horizontalCentered="1"/>
  <pageMargins left="0.7" right="0.7" top="0.75" bottom="0.75" header="0.3" footer="0.3"/>
  <pageSetup fitToHeight="0" fitToWidth="1" horizontalDpi="300" verticalDpi="300" orientation="landscape" scale="70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Z50"/>
  <sheetViews>
    <sheetView zoomScale="90" zoomScaleNormal="90" zoomScaleSheetLayoutView="85" zoomScalePageLayoutView="0" workbookViewId="0" topLeftCell="A1">
      <selection activeCell="A1" sqref="A1:W1"/>
    </sheetView>
  </sheetViews>
  <sheetFormatPr defaultColWidth="9.140625" defaultRowHeight="12.75"/>
  <cols>
    <col min="1" max="1" width="6.7109375" style="34" bestFit="1" customWidth="1"/>
    <col min="2" max="2" width="8.8515625" style="34" customWidth="1"/>
    <col min="3" max="10" width="8.8515625" style="148" customWidth="1"/>
    <col min="11" max="11" width="9.57421875" style="148" customWidth="1"/>
    <col min="12" max="12" width="4.57421875" style="148" customWidth="1"/>
    <col min="13" max="13" width="7.28125" style="148" customWidth="1"/>
    <col min="14" max="22" width="8.140625" style="148" customWidth="1"/>
    <col min="23" max="23" width="9.57421875" style="148" customWidth="1"/>
    <col min="24" max="24" width="3.00390625" style="148" customWidth="1"/>
    <col min="25" max="25" width="9.140625" style="148" customWidth="1"/>
    <col min="26" max="26" width="9.140625" style="95" customWidth="1"/>
    <col min="27" max="16384" width="9.140625" style="148" customWidth="1"/>
  </cols>
  <sheetData>
    <row r="1" spans="1:23" s="98" customFormat="1" ht="15.75">
      <c r="A1" s="941" t="s">
        <v>388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</row>
    <row r="2" spans="1:23" s="98" customFormat="1" ht="15.75">
      <c r="A2" s="942" t="s">
        <v>303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</row>
    <row r="3" spans="1:23" s="98" customFormat="1" ht="15.75">
      <c r="A3" s="942" t="s">
        <v>239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</row>
    <row r="4" spans="1:23" s="98" customFormat="1" ht="15.75">
      <c r="A4" s="942" t="s">
        <v>240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</row>
    <row r="5" spans="1:23" ht="12.75">
      <c r="A5" s="973" t="s">
        <v>114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</row>
    <row r="6" spans="1:23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ht="15" customHeight="1">
      <c r="A7" s="43"/>
      <c r="B7" s="44"/>
      <c r="C7" s="44"/>
      <c r="D7" s="44"/>
      <c r="E7" s="44"/>
      <c r="F7" s="44"/>
      <c r="G7" s="965" t="s">
        <v>96</v>
      </c>
      <c r="H7" s="965"/>
      <c r="I7" s="965"/>
      <c r="J7" s="965"/>
      <c r="K7" s="965"/>
      <c r="L7" s="965"/>
      <c r="M7" s="965"/>
      <c r="N7" s="965"/>
      <c r="O7" s="965"/>
      <c r="P7" s="44"/>
      <c r="Q7" s="44"/>
      <c r="R7" s="44"/>
      <c r="S7" s="44"/>
      <c r="T7" s="44"/>
      <c r="U7" s="44"/>
      <c r="V7" s="44"/>
      <c r="W7" s="27"/>
    </row>
    <row r="8" spans="1:23" ht="15" customHeight="1">
      <c r="A8" s="45"/>
      <c r="B8" s="974" t="s">
        <v>64</v>
      </c>
      <c r="C8" s="974"/>
      <c r="D8" s="974"/>
      <c r="E8" s="974"/>
      <c r="F8" s="974"/>
      <c r="G8" s="974"/>
      <c r="H8" s="974"/>
      <c r="I8" s="974"/>
      <c r="J8" s="46"/>
      <c r="K8" s="46"/>
      <c r="L8" s="47"/>
      <c r="M8" s="47"/>
      <c r="N8" s="974" t="s">
        <v>141</v>
      </c>
      <c r="O8" s="974"/>
      <c r="P8" s="974"/>
      <c r="Q8" s="974"/>
      <c r="R8" s="974"/>
      <c r="S8" s="974"/>
      <c r="T8" s="974"/>
      <c r="U8" s="974"/>
      <c r="V8" s="46"/>
      <c r="W8" s="37"/>
    </row>
    <row r="9" spans="1:23" ht="15" customHeight="1">
      <c r="A9" s="966" t="s">
        <v>7</v>
      </c>
      <c r="B9" s="968" t="s">
        <v>24</v>
      </c>
      <c r="C9" s="969"/>
      <c r="D9" s="969"/>
      <c r="E9" s="969"/>
      <c r="F9" s="969"/>
      <c r="G9" s="969"/>
      <c r="H9" s="969"/>
      <c r="I9" s="970"/>
      <c r="J9" s="971" t="s">
        <v>74</v>
      </c>
      <c r="K9" s="963" t="s">
        <v>255</v>
      </c>
      <c r="L9" s="47"/>
      <c r="M9" s="966" t="s">
        <v>7</v>
      </c>
      <c r="N9" s="968" t="s">
        <v>24</v>
      </c>
      <c r="O9" s="969"/>
      <c r="P9" s="969"/>
      <c r="Q9" s="969"/>
      <c r="R9" s="969"/>
      <c r="S9" s="969"/>
      <c r="T9" s="969"/>
      <c r="U9" s="970"/>
      <c r="V9" s="971" t="s">
        <v>74</v>
      </c>
      <c r="W9" s="963" t="s">
        <v>254</v>
      </c>
    </row>
    <row r="10" spans="1:23" ht="12.75" customHeight="1">
      <c r="A10" s="967"/>
      <c r="B10" s="48" t="s">
        <v>88</v>
      </c>
      <c r="C10" s="49" t="s">
        <v>89</v>
      </c>
      <c r="D10" s="49" t="s">
        <v>90</v>
      </c>
      <c r="E10" s="49" t="s">
        <v>91</v>
      </c>
      <c r="F10" s="49" t="s">
        <v>92</v>
      </c>
      <c r="G10" s="49" t="s">
        <v>30</v>
      </c>
      <c r="H10" s="49" t="s">
        <v>31</v>
      </c>
      <c r="I10" s="222" t="s">
        <v>32</v>
      </c>
      <c r="J10" s="972"/>
      <c r="K10" s="964"/>
      <c r="L10" s="50"/>
      <c r="M10" s="967"/>
      <c r="N10" s="48" t="s">
        <v>88</v>
      </c>
      <c r="O10" s="49" t="s">
        <v>89</v>
      </c>
      <c r="P10" s="49" t="s">
        <v>90</v>
      </c>
      <c r="Q10" s="49" t="s">
        <v>91</v>
      </c>
      <c r="R10" s="49" t="s">
        <v>92</v>
      </c>
      <c r="S10" s="49" t="s">
        <v>30</v>
      </c>
      <c r="T10" s="49" t="s">
        <v>31</v>
      </c>
      <c r="U10" s="222" t="s">
        <v>32</v>
      </c>
      <c r="V10" s="972"/>
      <c r="W10" s="964"/>
    </row>
    <row r="11" spans="1:23" ht="12.75">
      <c r="A11" s="40" t="s">
        <v>12</v>
      </c>
      <c r="B11" s="687">
        <v>0.7147243687224909</v>
      </c>
      <c r="C11" s="688">
        <v>1.591811944867826</v>
      </c>
      <c r="D11" s="688">
        <v>0.8203717621109234</v>
      </c>
      <c r="E11" s="688">
        <v>0.7714652665508063</v>
      </c>
      <c r="F11" s="688">
        <v>0.7085134908632977</v>
      </c>
      <c r="G11" s="688">
        <v>0.9325322348667587</v>
      </c>
      <c r="H11" s="688">
        <v>0.7242249909052376</v>
      </c>
      <c r="I11" s="688">
        <v>0.8081715828887007</v>
      </c>
      <c r="J11" s="689">
        <v>0.8425537348571581</v>
      </c>
      <c r="K11" s="150">
        <v>67.278296</v>
      </c>
      <c r="L11" s="149"/>
      <c r="M11" s="42" t="s">
        <v>12</v>
      </c>
      <c r="N11" s="696">
        <v>1.155938159410177</v>
      </c>
      <c r="O11" s="696">
        <v>0.8280861588158838</v>
      </c>
      <c r="P11" s="696">
        <v>0.8248253323829033</v>
      </c>
      <c r="Q11" s="696">
        <v>1.0729462977604791</v>
      </c>
      <c r="R11" s="696">
        <v>0.788893639781697</v>
      </c>
      <c r="S11" s="696">
        <v>0.8306104883262881</v>
      </c>
      <c r="T11" s="696">
        <v>0.667606800099807</v>
      </c>
      <c r="U11" s="696">
        <v>0.8328001099296135</v>
      </c>
      <c r="V11" s="689">
        <v>0.8351385308846476</v>
      </c>
      <c r="W11" s="151">
        <v>357</v>
      </c>
    </row>
    <row r="12" spans="1:23" ht="12.75">
      <c r="A12" s="40" t="s">
        <v>13</v>
      </c>
      <c r="B12" s="690">
        <v>0.698143624424662</v>
      </c>
      <c r="C12" s="688">
        <v>0.5563410638179229</v>
      </c>
      <c r="D12" s="688">
        <v>0.5375409414112812</v>
      </c>
      <c r="E12" s="688">
        <v>0.5105411354646137</v>
      </c>
      <c r="F12" s="688">
        <v>0.6266504131327066</v>
      </c>
      <c r="G12" s="688">
        <v>0.7730729223867245</v>
      </c>
      <c r="H12" s="688">
        <v>0.6374378381505409</v>
      </c>
      <c r="I12" s="688">
        <v>0.6693872252740143</v>
      </c>
      <c r="J12" s="689">
        <v>0.6378689210008113</v>
      </c>
      <c r="K12" s="150">
        <v>220.250331</v>
      </c>
      <c r="L12" s="149"/>
      <c r="M12" s="42" t="s">
        <v>13</v>
      </c>
      <c r="N12" s="696">
        <v>1.0655449691689642</v>
      </c>
      <c r="O12" s="696">
        <v>0.5932596801440427</v>
      </c>
      <c r="P12" s="696">
        <v>0.6134901334954534</v>
      </c>
      <c r="Q12" s="696">
        <v>0.6303543755321654</v>
      </c>
      <c r="R12" s="696">
        <v>0.7306741922999226</v>
      </c>
      <c r="S12" s="696">
        <v>0.8176227129048672</v>
      </c>
      <c r="T12" s="696">
        <v>0.617309160023068</v>
      </c>
      <c r="U12" s="696">
        <v>0.6922921107301967</v>
      </c>
      <c r="V12" s="689">
        <v>0.6982865088383237</v>
      </c>
      <c r="W12" s="151">
        <v>1075</v>
      </c>
    </row>
    <row r="13" spans="1:23" ht="12.75">
      <c r="A13" s="40" t="s">
        <v>14</v>
      </c>
      <c r="B13" s="690">
        <v>0.9343002485944658</v>
      </c>
      <c r="C13" s="688">
        <v>0.4729156880047033</v>
      </c>
      <c r="D13" s="688">
        <v>0.5434403322478615</v>
      </c>
      <c r="E13" s="688">
        <v>0.6802920204226209</v>
      </c>
      <c r="F13" s="688">
        <v>0.5367752946069467</v>
      </c>
      <c r="G13" s="688">
        <v>0.6081965747370873</v>
      </c>
      <c r="H13" s="688">
        <v>0.5635847048672297</v>
      </c>
      <c r="I13" s="688">
        <v>0.6790912562373685</v>
      </c>
      <c r="J13" s="689">
        <v>0.6009718118547995</v>
      </c>
      <c r="K13" s="150">
        <v>573.97062</v>
      </c>
      <c r="L13" s="149"/>
      <c r="M13" s="42" t="s">
        <v>14</v>
      </c>
      <c r="N13" s="696">
        <v>1.1023676297619593</v>
      </c>
      <c r="O13" s="696">
        <v>0.6664036786642011</v>
      </c>
      <c r="P13" s="696">
        <v>0.8054512943602293</v>
      </c>
      <c r="Q13" s="696">
        <v>0.7798832472239808</v>
      </c>
      <c r="R13" s="696">
        <v>0.588671631234855</v>
      </c>
      <c r="S13" s="696">
        <v>0.6399541076110343</v>
      </c>
      <c r="T13" s="696">
        <v>0.60075494335168</v>
      </c>
      <c r="U13" s="696">
        <v>0.6956936357545541</v>
      </c>
      <c r="V13" s="689">
        <v>0.6540693851444008</v>
      </c>
      <c r="W13" s="151">
        <v>2207</v>
      </c>
    </row>
    <row r="14" spans="1:23" ht="12.75">
      <c r="A14" s="40" t="s">
        <v>15</v>
      </c>
      <c r="B14" s="690">
        <v>0.6542619743502005</v>
      </c>
      <c r="C14" s="688">
        <v>0.6366896073663182</v>
      </c>
      <c r="D14" s="688">
        <v>0.7711257727486107</v>
      </c>
      <c r="E14" s="688">
        <v>0.6708906347956518</v>
      </c>
      <c r="F14" s="688">
        <v>0.6096643788123293</v>
      </c>
      <c r="G14" s="688">
        <v>0.5651568512886563</v>
      </c>
      <c r="H14" s="688">
        <v>0.4794043361109929</v>
      </c>
      <c r="I14" s="688">
        <v>0.5561667827869241</v>
      </c>
      <c r="J14" s="689">
        <v>0.5882148346370607</v>
      </c>
      <c r="K14" s="150">
        <v>929.89505</v>
      </c>
      <c r="L14" s="149"/>
      <c r="M14" s="42" t="s">
        <v>15</v>
      </c>
      <c r="N14" s="696">
        <v>0.8965205198138045</v>
      </c>
      <c r="O14" s="696">
        <v>0.8286217272588423</v>
      </c>
      <c r="P14" s="696">
        <v>0.8438555457875571</v>
      </c>
      <c r="Q14" s="696">
        <v>0.7306090077029253</v>
      </c>
      <c r="R14" s="696">
        <v>0.6658472876772566</v>
      </c>
      <c r="S14" s="696">
        <v>0.5890594476145884</v>
      </c>
      <c r="T14" s="696">
        <v>0.5520095211401496</v>
      </c>
      <c r="U14" s="696">
        <v>0.6055401187560804</v>
      </c>
      <c r="V14" s="689">
        <v>0.6231675454038559</v>
      </c>
      <c r="W14" s="151">
        <v>3118</v>
      </c>
    </row>
    <row r="15" spans="1:23" ht="12.75">
      <c r="A15" s="40" t="s">
        <v>77</v>
      </c>
      <c r="B15" s="690">
        <v>0.481373560621404</v>
      </c>
      <c r="C15" s="688">
        <v>0.6751868631103262</v>
      </c>
      <c r="D15" s="688">
        <v>0.652962869012012</v>
      </c>
      <c r="E15" s="688">
        <v>0.5693292383726521</v>
      </c>
      <c r="F15" s="688">
        <v>0.5767339321745577</v>
      </c>
      <c r="G15" s="688">
        <v>0.46941277809495074</v>
      </c>
      <c r="H15" s="688">
        <v>0.5809056194629848</v>
      </c>
      <c r="I15" s="688">
        <v>0.539270853414864</v>
      </c>
      <c r="J15" s="689">
        <v>0.5578766004322793</v>
      </c>
      <c r="K15" s="150">
        <v>1081.722601</v>
      </c>
      <c r="L15" s="149"/>
      <c r="M15" s="42" t="s">
        <v>77</v>
      </c>
      <c r="N15" s="696">
        <v>0.5924448470875157</v>
      </c>
      <c r="O15" s="696">
        <v>0.652958546583007</v>
      </c>
      <c r="P15" s="696">
        <v>0.7776897485918213</v>
      </c>
      <c r="Q15" s="696">
        <v>0.6485581049613345</v>
      </c>
      <c r="R15" s="696">
        <v>0.5820962813542284</v>
      </c>
      <c r="S15" s="696">
        <v>0.5578806443328328</v>
      </c>
      <c r="T15" s="696">
        <v>0.5736240232500674</v>
      </c>
      <c r="U15" s="696">
        <v>0.6069052181804028</v>
      </c>
      <c r="V15" s="689">
        <v>0.5916245920185619</v>
      </c>
      <c r="W15" s="151">
        <v>3461</v>
      </c>
    </row>
    <row r="16" spans="1:23" ht="12.75">
      <c r="A16" s="40" t="s">
        <v>78</v>
      </c>
      <c r="B16" s="690">
        <v>1.1067137106187417</v>
      </c>
      <c r="C16" s="688">
        <v>0.4603517204662852</v>
      </c>
      <c r="D16" s="688">
        <v>0.5090306284840345</v>
      </c>
      <c r="E16" s="688">
        <v>0.5707291166407517</v>
      </c>
      <c r="F16" s="688">
        <v>0.5258509210081312</v>
      </c>
      <c r="G16" s="688">
        <v>0.46697787754845765</v>
      </c>
      <c r="H16" s="688">
        <v>0.5034137573699966</v>
      </c>
      <c r="I16" s="688">
        <v>0.614431970755388</v>
      </c>
      <c r="J16" s="689">
        <v>0.5444087304516171</v>
      </c>
      <c r="K16" s="150">
        <v>1111.111717</v>
      </c>
      <c r="L16" s="149"/>
      <c r="M16" s="42" t="s">
        <v>78</v>
      </c>
      <c r="N16" s="696">
        <v>0.8521320770634165</v>
      </c>
      <c r="O16" s="696">
        <v>0.5565228452627972</v>
      </c>
      <c r="P16" s="696">
        <v>0.697001239293096</v>
      </c>
      <c r="Q16" s="696">
        <v>0.7293347431078533</v>
      </c>
      <c r="R16" s="696">
        <v>0.6006978037107366</v>
      </c>
      <c r="S16" s="696">
        <v>0.5052661342698095</v>
      </c>
      <c r="T16" s="696">
        <v>0.5477378120163677</v>
      </c>
      <c r="U16" s="696">
        <v>0.5893858915629413</v>
      </c>
      <c r="V16" s="689">
        <v>0.5832142213630834</v>
      </c>
      <c r="W16" s="151">
        <v>3558</v>
      </c>
    </row>
    <row r="17" spans="1:23" ht="12.75">
      <c r="A17" s="40" t="s">
        <v>79</v>
      </c>
      <c r="B17" s="690">
        <v>0.5059917326687541</v>
      </c>
      <c r="C17" s="688">
        <v>0.707326664563556</v>
      </c>
      <c r="D17" s="688">
        <v>0.5863196714627312</v>
      </c>
      <c r="E17" s="688">
        <v>0.8232205471116005</v>
      </c>
      <c r="F17" s="688">
        <v>0.5572281655962339</v>
      </c>
      <c r="G17" s="688">
        <v>0.5029392988998951</v>
      </c>
      <c r="H17" s="688">
        <v>0.5480119437675446</v>
      </c>
      <c r="I17" s="688">
        <v>0.5619127757910916</v>
      </c>
      <c r="J17" s="689">
        <v>0.5843599877426265</v>
      </c>
      <c r="K17" s="150">
        <v>1149.857347</v>
      </c>
      <c r="L17" s="149"/>
      <c r="M17" s="42" t="s">
        <v>79</v>
      </c>
      <c r="N17" s="696">
        <v>0.626133335365999</v>
      </c>
      <c r="O17" s="696">
        <v>0.7826619899602525</v>
      </c>
      <c r="P17" s="696">
        <v>0.7620389452703605</v>
      </c>
      <c r="Q17" s="696">
        <v>0.679817487243681</v>
      </c>
      <c r="R17" s="696">
        <v>0.5496952004852569</v>
      </c>
      <c r="S17" s="696">
        <v>0.5020207450590282</v>
      </c>
      <c r="T17" s="696">
        <v>0.5675470161025232</v>
      </c>
      <c r="U17" s="696">
        <v>0.5946841488038273</v>
      </c>
      <c r="V17" s="689">
        <v>0.5762239254802581</v>
      </c>
      <c r="W17" s="151">
        <v>3498</v>
      </c>
    </row>
    <row r="18" spans="1:23" ht="12.75">
      <c r="A18" s="40" t="s">
        <v>80</v>
      </c>
      <c r="B18" s="690">
        <v>0.6108184800003178</v>
      </c>
      <c r="C18" s="688">
        <v>0.7301664599098151</v>
      </c>
      <c r="D18" s="688">
        <v>0.6315950792525533</v>
      </c>
      <c r="E18" s="688">
        <v>0.6736158479673198</v>
      </c>
      <c r="F18" s="688">
        <v>0.6583474423312287</v>
      </c>
      <c r="G18" s="688">
        <v>0.5880421720084413</v>
      </c>
      <c r="H18" s="688">
        <v>0.6454443109588668</v>
      </c>
      <c r="I18" s="688">
        <v>0.5453128913293264</v>
      </c>
      <c r="J18" s="689">
        <v>0.6291002050265329</v>
      </c>
      <c r="K18" s="150">
        <v>1141.365535</v>
      </c>
      <c r="L18" s="149"/>
      <c r="M18" s="42" t="s">
        <v>80</v>
      </c>
      <c r="N18" s="696">
        <v>0.7069192091578741</v>
      </c>
      <c r="O18" s="696">
        <v>0.8491462460914921</v>
      </c>
      <c r="P18" s="696">
        <v>0.6895279280497605</v>
      </c>
      <c r="Q18" s="696">
        <v>0.7407633134813313</v>
      </c>
      <c r="R18" s="696">
        <v>0.5920986932076634</v>
      </c>
      <c r="S18" s="696">
        <v>0.5477708853559957</v>
      </c>
      <c r="T18" s="696">
        <v>0.5631944328155221</v>
      </c>
      <c r="U18" s="696">
        <v>0.6266470457073172</v>
      </c>
      <c r="V18" s="689">
        <v>0.6112059679088092</v>
      </c>
      <c r="W18" s="151">
        <v>3521</v>
      </c>
    </row>
    <row r="19" spans="1:23" ht="12.75">
      <c r="A19" s="40" t="s">
        <v>81</v>
      </c>
      <c r="B19" s="690">
        <v>1.2965989198274384</v>
      </c>
      <c r="C19" s="688">
        <v>0.5514949571918298</v>
      </c>
      <c r="D19" s="688">
        <v>0.42481169712328304</v>
      </c>
      <c r="E19" s="688">
        <v>0.5359773126301361</v>
      </c>
      <c r="F19" s="688">
        <v>0.6320919243934066</v>
      </c>
      <c r="G19" s="688">
        <v>0.6416028487575594</v>
      </c>
      <c r="H19" s="688">
        <v>0.5931871501037799</v>
      </c>
      <c r="I19" s="688">
        <v>0.5951338103753565</v>
      </c>
      <c r="J19" s="689">
        <v>0.6153256291129209</v>
      </c>
      <c r="K19" s="150">
        <v>794.332839</v>
      </c>
      <c r="L19" s="149"/>
      <c r="M19" s="42" t="s">
        <v>81</v>
      </c>
      <c r="N19" s="696">
        <v>0.7943598885239612</v>
      </c>
      <c r="O19" s="696">
        <v>0.8061882221406421</v>
      </c>
      <c r="P19" s="696">
        <v>0.5886649540228813</v>
      </c>
      <c r="Q19" s="696">
        <v>0.6762339618534859</v>
      </c>
      <c r="R19" s="696">
        <v>0.61330643873761</v>
      </c>
      <c r="S19" s="696">
        <v>0.6177885218128014</v>
      </c>
      <c r="T19" s="696">
        <v>0.6418595870223525</v>
      </c>
      <c r="U19" s="696">
        <v>0.7014956924965834</v>
      </c>
      <c r="V19" s="689">
        <v>0.6513830406855772</v>
      </c>
      <c r="W19" s="151">
        <v>2787</v>
      </c>
    </row>
    <row r="20" spans="1:23" ht="12.75">
      <c r="A20" s="40" t="s">
        <v>82</v>
      </c>
      <c r="B20" s="690">
        <v>0.35529712411613873</v>
      </c>
      <c r="C20" s="688">
        <v>0.42211534546045293</v>
      </c>
      <c r="D20" s="688">
        <v>0.6894811156455812</v>
      </c>
      <c r="E20" s="688">
        <v>0.4751183220618723</v>
      </c>
      <c r="F20" s="688">
        <v>0.7235223046604281</v>
      </c>
      <c r="G20" s="688">
        <v>0.5826755930109393</v>
      </c>
      <c r="H20" s="688">
        <v>0.6081183827686333</v>
      </c>
      <c r="I20" s="688">
        <v>0.6228182092824774</v>
      </c>
      <c r="J20" s="689">
        <v>0.6115349463078406</v>
      </c>
      <c r="K20" s="150">
        <v>476.468954</v>
      </c>
      <c r="L20" s="149"/>
      <c r="M20" s="42" t="s">
        <v>82</v>
      </c>
      <c r="N20" s="696">
        <v>0.8099545438323348</v>
      </c>
      <c r="O20" s="696">
        <v>0.7824995539752536</v>
      </c>
      <c r="P20" s="696">
        <v>0.7045928887452845</v>
      </c>
      <c r="Q20" s="696">
        <v>0.7357391335465784</v>
      </c>
      <c r="R20" s="696">
        <v>0.7517469493592887</v>
      </c>
      <c r="S20" s="696">
        <v>0.6793212937156561</v>
      </c>
      <c r="T20" s="696">
        <v>0.7001793312492176</v>
      </c>
      <c r="U20" s="696">
        <v>0.7969411834748461</v>
      </c>
      <c r="V20" s="689">
        <v>0.7328844888034364</v>
      </c>
      <c r="W20" s="151">
        <v>1803</v>
      </c>
    </row>
    <row r="21" spans="1:23" ht="12.75">
      <c r="A21" s="40" t="s">
        <v>83</v>
      </c>
      <c r="B21" s="690">
        <v>0.46137959044569776</v>
      </c>
      <c r="C21" s="688">
        <v>0.41519696870758555</v>
      </c>
      <c r="D21" s="688">
        <v>0.2761892774002966</v>
      </c>
      <c r="E21" s="688">
        <v>0.5274667166840286</v>
      </c>
      <c r="F21" s="688">
        <v>0.6604804603283768</v>
      </c>
      <c r="G21" s="688">
        <v>0.7655973809267032</v>
      </c>
      <c r="H21" s="688">
        <v>0.7612476821275485</v>
      </c>
      <c r="I21" s="688">
        <v>0.9433714181226137</v>
      </c>
      <c r="J21" s="689">
        <v>0.5972928853119072</v>
      </c>
      <c r="K21" s="150">
        <v>305.916729</v>
      </c>
      <c r="L21" s="149"/>
      <c r="M21" s="42" t="s">
        <v>83</v>
      </c>
      <c r="N21" s="696">
        <v>0.7879729068648861</v>
      </c>
      <c r="O21" s="696">
        <v>0.9247253283846241</v>
      </c>
      <c r="P21" s="696">
        <v>0.7067623199998686</v>
      </c>
      <c r="Q21" s="696">
        <v>0.7039497990460615</v>
      </c>
      <c r="R21" s="696">
        <v>0.7808114620555573</v>
      </c>
      <c r="S21" s="696">
        <v>0.747853112869488</v>
      </c>
      <c r="T21" s="696">
        <v>0.8781482458988789</v>
      </c>
      <c r="U21" s="696">
        <v>0.9098536352576471</v>
      </c>
      <c r="V21" s="689">
        <v>0.7946437833838924</v>
      </c>
      <c r="W21" s="151">
        <v>931</v>
      </c>
    </row>
    <row r="22" spans="1:23" ht="12.75">
      <c r="A22" s="40" t="s">
        <v>84</v>
      </c>
      <c r="B22" s="690">
        <v>0.21847373325543926</v>
      </c>
      <c r="C22" s="688">
        <v>0.11632672012316717</v>
      </c>
      <c r="D22" s="688">
        <v>0.7243918138393423</v>
      </c>
      <c r="E22" s="688">
        <v>0.7514792659590626</v>
      </c>
      <c r="F22" s="688">
        <v>0.6333455672937769</v>
      </c>
      <c r="G22" s="688">
        <v>0.5905619799540491</v>
      </c>
      <c r="H22" s="688">
        <v>0.7188505190744952</v>
      </c>
      <c r="I22" s="688">
        <v>0.31294103277695706</v>
      </c>
      <c r="J22" s="689">
        <v>0.5494699171728812</v>
      </c>
      <c r="K22" s="150">
        <v>223.246062</v>
      </c>
      <c r="L22" s="149"/>
      <c r="M22" s="42" t="s">
        <v>84</v>
      </c>
      <c r="N22" s="696">
        <v>0.45085967668852556</v>
      </c>
      <c r="O22" s="696">
        <v>0.3478281436794584</v>
      </c>
      <c r="P22" s="696">
        <v>0.6248909565280855</v>
      </c>
      <c r="Q22" s="696">
        <v>0.6362833279422786</v>
      </c>
      <c r="R22" s="696">
        <v>0.8429836006968588</v>
      </c>
      <c r="S22" s="696">
        <v>0.7698996329155657</v>
      </c>
      <c r="T22" s="696">
        <v>0.7681486946790141</v>
      </c>
      <c r="U22" s="696">
        <v>0.938503025108084</v>
      </c>
      <c r="V22" s="689">
        <v>0.729415799308306</v>
      </c>
      <c r="W22" s="151">
        <v>378</v>
      </c>
    </row>
    <row r="23" spans="1:23" ht="12.75">
      <c r="A23" s="40" t="s">
        <v>85</v>
      </c>
      <c r="B23" s="690">
        <v>0.0066631761197546244</v>
      </c>
      <c r="C23" s="688">
        <v>0.0670588676708811</v>
      </c>
      <c r="D23" s="688">
        <v>0.471717800030478</v>
      </c>
      <c r="E23" s="688">
        <v>0.34601737800236626</v>
      </c>
      <c r="F23" s="688">
        <v>0.5743445906600009</v>
      </c>
      <c r="G23" s="688">
        <v>0.5800916004301754</v>
      </c>
      <c r="H23" s="688">
        <v>0.1666114680748638</v>
      </c>
      <c r="I23" s="688"/>
      <c r="J23" s="689">
        <v>0.3678831943023376</v>
      </c>
      <c r="K23" s="150">
        <v>108.311342</v>
      </c>
      <c r="L23" s="149"/>
      <c r="M23" s="42" t="s">
        <v>85</v>
      </c>
      <c r="N23" s="696">
        <v>0.14845032703607042</v>
      </c>
      <c r="O23" s="696">
        <v>0.1253340936935017</v>
      </c>
      <c r="P23" s="696">
        <v>0.474163903142175</v>
      </c>
      <c r="Q23" s="696">
        <v>0.33634397063744037</v>
      </c>
      <c r="R23" s="696">
        <v>0.7826643528959907</v>
      </c>
      <c r="S23" s="696">
        <v>0.9192013644290793</v>
      </c>
      <c r="T23" s="696">
        <v>0.3288013546615813</v>
      </c>
      <c r="U23" s="696"/>
      <c r="V23" s="689">
        <v>0.5539309711366717</v>
      </c>
      <c r="W23" s="151">
        <v>132</v>
      </c>
    </row>
    <row r="24" spans="1:23" ht="12.75">
      <c r="A24" s="42" t="s">
        <v>86</v>
      </c>
      <c r="B24" s="690">
        <v>0.04267750872713735</v>
      </c>
      <c r="C24" s="688">
        <v>0.25655360956754497</v>
      </c>
      <c r="D24" s="688">
        <v>0.5737829926119234</v>
      </c>
      <c r="E24" s="688">
        <v>0.3391336107952598</v>
      </c>
      <c r="F24" s="688">
        <v>0.19727464034607348</v>
      </c>
      <c r="G24" s="688">
        <v>0</v>
      </c>
      <c r="H24" s="688"/>
      <c r="I24" s="688"/>
      <c r="J24" s="689">
        <v>0.32247716548790817</v>
      </c>
      <c r="K24" s="150">
        <v>25.377837</v>
      </c>
      <c r="L24" s="149"/>
      <c r="M24" s="42" t="s">
        <v>86</v>
      </c>
      <c r="N24" s="696">
        <v>0.6507874528179095</v>
      </c>
      <c r="O24" s="696">
        <v>0.578591534627257</v>
      </c>
      <c r="P24" s="696">
        <v>0.9156810377718427</v>
      </c>
      <c r="Q24" s="696">
        <v>0.3927612530026598</v>
      </c>
      <c r="R24" s="696">
        <v>0.426857716797833</v>
      </c>
      <c r="S24" s="696">
        <v>0</v>
      </c>
      <c r="T24" s="696"/>
      <c r="U24" s="696"/>
      <c r="V24" s="689">
        <v>0.47168645147354865</v>
      </c>
      <c r="W24" s="151">
        <v>29</v>
      </c>
    </row>
    <row r="25" spans="1:23" ht="13.5" thickBot="1">
      <c r="A25" s="42" t="s">
        <v>87</v>
      </c>
      <c r="B25" s="691"/>
      <c r="C25" s="692"/>
      <c r="D25" s="692"/>
      <c r="E25" s="692">
        <v>0</v>
      </c>
      <c r="F25" s="692">
        <v>0</v>
      </c>
      <c r="G25" s="692"/>
      <c r="H25" s="692"/>
      <c r="I25" s="692"/>
      <c r="J25" s="693">
        <v>0</v>
      </c>
      <c r="K25" s="150">
        <v>0</v>
      </c>
      <c r="L25" s="149"/>
      <c r="M25" s="42" t="s">
        <v>87</v>
      </c>
      <c r="N25" s="696"/>
      <c r="O25" s="696"/>
      <c r="P25" s="696"/>
      <c r="Q25" s="696">
        <v>0</v>
      </c>
      <c r="R25" s="696">
        <v>0</v>
      </c>
      <c r="S25" s="696"/>
      <c r="T25" s="696"/>
      <c r="U25" s="696"/>
      <c r="V25" s="693">
        <v>0</v>
      </c>
      <c r="W25" s="151">
        <v>0</v>
      </c>
    </row>
    <row r="26" spans="1:26" s="228" customFormat="1" ht="13.5" thickTop="1">
      <c r="A26" s="51" t="s">
        <v>74</v>
      </c>
      <c r="B26" s="694">
        <v>0.6608167734894118</v>
      </c>
      <c r="C26" s="694">
        <v>0.5137307512912815</v>
      </c>
      <c r="D26" s="694">
        <v>0.5809238369936189</v>
      </c>
      <c r="E26" s="694">
        <v>0.6116480773927339</v>
      </c>
      <c r="F26" s="694">
        <v>0.5935425638447391</v>
      </c>
      <c r="G26" s="694">
        <v>0.552385858122156</v>
      </c>
      <c r="H26" s="694">
        <v>0.5707022099996845</v>
      </c>
      <c r="I26" s="694">
        <v>0.5867533394068897</v>
      </c>
      <c r="J26" s="695">
        <v>0.5824615490411558</v>
      </c>
      <c r="K26" s="50"/>
      <c r="L26" s="50"/>
      <c r="M26" s="227" t="s">
        <v>74</v>
      </c>
      <c r="N26" s="699">
        <v>0.789883961407484</v>
      </c>
      <c r="O26" s="699">
        <v>0.7219897323663603</v>
      </c>
      <c r="P26" s="699">
        <v>0.7175179921394153</v>
      </c>
      <c r="Q26" s="699">
        <v>0.6986850168210889</v>
      </c>
      <c r="R26" s="699">
        <v>0.6211224427440905</v>
      </c>
      <c r="S26" s="699">
        <v>0.5829271380593368</v>
      </c>
      <c r="T26" s="699">
        <v>0.5925015697141652</v>
      </c>
      <c r="U26" s="699">
        <v>0.6414973295474224</v>
      </c>
      <c r="V26" s="695">
        <v>0.6265861165415615</v>
      </c>
      <c r="W26" s="35"/>
      <c r="Z26" s="104"/>
    </row>
    <row r="27" spans="1:26" s="228" customFormat="1" ht="12.75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50"/>
      <c r="L27" s="50"/>
      <c r="M27" s="330"/>
      <c r="N27" s="331"/>
      <c r="O27" s="331"/>
      <c r="P27" s="331"/>
      <c r="Q27" s="331"/>
      <c r="R27" s="331"/>
      <c r="S27" s="331"/>
      <c r="T27" s="331"/>
      <c r="U27" s="331"/>
      <c r="V27" s="329"/>
      <c r="W27" s="35"/>
      <c r="Z27" s="104"/>
    </row>
    <row r="28" spans="1:23" s="36" customFormat="1" ht="15" customHeight="1">
      <c r="A28" s="40"/>
      <c r="B28" s="40"/>
      <c r="C28" s="53"/>
      <c r="D28" s="53"/>
      <c r="E28" s="53"/>
      <c r="F28" s="53"/>
      <c r="G28" s="965" t="s">
        <v>61</v>
      </c>
      <c r="H28" s="965"/>
      <c r="I28" s="965"/>
      <c r="J28" s="965"/>
      <c r="K28" s="965"/>
      <c r="L28" s="965"/>
      <c r="M28" s="965"/>
      <c r="N28" s="965"/>
      <c r="O28" s="965"/>
      <c r="P28" s="53"/>
      <c r="Q28" s="53"/>
      <c r="R28" s="53"/>
      <c r="S28" s="54"/>
      <c r="T28" s="55"/>
      <c r="U28" s="55"/>
      <c r="V28" s="55"/>
      <c r="W28" s="31"/>
    </row>
    <row r="29" spans="1:26" ht="15" customHeight="1">
      <c r="A29" s="45"/>
      <c r="B29" s="974" t="s">
        <v>64</v>
      </c>
      <c r="C29" s="974"/>
      <c r="D29" s="974"/>
      <c r="E29" s="974"/>
      <c r="F29" s="974"/>
      <c r="G29" s="974"/>
      <c r="H29" s="974"/>
      <c r="I29" s="974"/>
      <c r="J29" s="46"/>
      <c r="K29" s="46"/>
      <c r="L29" s="47"/>
      <c r="M29" s="47"/>
      <c r="N29" s="974" t="s">
        <v>141</v>
      </c>
      <c r="O29" s="974"/>
      <c r="P29" s="974"/>
      <c r="Q29" s="974"/>
      <c r="R29" s="974"/>
      <c r="S29" s="974"/>
      <c r="T29" s="974"/>
      <c r="U29" s="974"/>
      <c r="V29" s="46"/>
      <c r="W29" s="37"/>
      <c r="Z29" s="148"/>
    </row>
    <row r="30" spans="1:26" ht="15" customHeight="1">
      <c r="A30" s="966" t="s">
        <v>7</v>
      </c>
      <c r="B30" s="968" t="s">
        <v>24</v>
      </c>
      <c r="C30" s="969"/>
      <c r="D30" s="969"/>
      <c r="E30" s="969"/>
      <c r="F30" s="969"/>
      <c r="G30" s="969"/>
      <c r="H30" s="969"/>
      <c r="I30" s="970"/>
      <c r="J30" s="971" t="s">
        <v>74</v>
      </c>
      <c r="K30" s="963" t="s">
        <v>255</v>
      </c>
      <c r="L30" s="47"/>
      <c r="M30" s="966" t="s">
        <v>7</v>
      </c>
      <c r="N30" s="968" t="s">
        <v>24</v>
      </c>
      <c r="O30" s="969"/>
      <c r="P30" s="969"/>
      <c r="Q30" s="969"/>
      <c r="R30" s="969"/>
      <c r="S30" s="969"/>
      <c r="T30" s="969"/>
      <c r="U30" s="970"/>
      <c r="V30" s="971" t="s">
        <v>74</v>
      </c>
      <c r="W30" s="963" t="s">
        <v>254</v>
      </c>
      <c r="Z30" s="148"/>
    </row>
    <row r="31" spans="1:23" ht="12.75" customHeight="1">
      <c r="A31" s="967"/>
      <c r="B31" s="48" t="s">
        <v>88</v>
      </c>
      <c r="C31" s="49" t="s">
        <v>89</v>
      </c>
      <c r="D31" s="49" t="s">
        <v>90</v>
      </c>
      <c r="E31" s="49" t="s">
        <v>91</v>
      </c>
      <c r="F31" s="49" t="s">
        <v>92</v>
      </c>
      <c r="G31" s="49" t="s">
        <v>30</v>
      </c>
      <c r="H31" s="49" t="s">
        <v>31</v>
      </c>
      <c r="I31" s="222" t="s">
        <v>32</v>
      </c>
      <c r="J31" s="972"/>
      <c r="K31" s="964"/>
      <c r="L31" s="50"/>
      <c r="M31" s="967"/>
      <c r="N31" s="48" t="s">
        <v>88</v>
      </c>
      <c r="O31" s="49" t="s">
        <v>89</v>
      </c>
      <c r="P31" s="49" t="s">
        <v>90</v>
      </c>
      <c r="Q31" s="49" t="s">
        <v>91</v>
      </c>
      <c r="R31" s="49" t="s">
        <v>92</v>
      </c>
      <c r="S31" s="49" t="s">
        <v>30</v>
      </c>
      <c r="T31" s="49" t="s">
        <v>31</v>
      </c>
      <c r="U31" s="222" t="s">
        <v>32</v>
      </c>
      <c r="V31" s="972"/>
      <c r="W31" s="964"/>
    </row>
    <row r="32" spans="1:23" ht="12.75">
      <c r="A32" s="40" t="s">
        <v>12</v>
      </c>
      <c r="B32" s="687">
        <v>1.0350431644654794</v>
      </c>
      <c r="C32" s="688">
        <v>0.5638914894019807</v>
      </c>
      <c r="D32" s="688">
        <v>0.6328771890052769</v>
      </c>
      <c r="E32" s="688">
        <v>2.3921161664305863</v>
      </c>
      <c r="F32" s="688">
        <v>0.46605274417496634</v>
      </c>
      <c r="G32" s="688">
        <v>0.43686022272689995</v>
      </c>
      <c r="H32" s="688">
        <v>0.7046388656479503</v>
      </c>
      <c r="I32" s="688">
        <v>0.45947455850902297</v>
      </c>
      <c r="J32" s="689">
        <v>0.7538121978966715</v>
      </c>
      <c r="K32" s="150">
        <v>10.612195</v>
      </c>
      <c r="L32" s="149"/>
      <c r="M32" s="42" t="s">
        <v>12</v>
      </c>
      <c r="N32" s="696">
        <v>1.3039291109625044</v>
      </c>
      <c r="O32" s="696">
        <v>0.8772160670894844</v>
      </c>
      <c r="P32" s="696">
        <v>1.2215769581267846</v>
      </c>
      <c r="Q32" s="696">
        <v>0.9659982418831998</v>
      </c>
      <c r="R32" s="696">
        <v>0.5370046952110513</v>
      </c>
      <c r="S32" s="696">
        <v>0.5784898666653167</v>
      </c>
      <c r="T32" s="696">
        <v>0.7163379760717073</v>
      </c>
      <c r="U32" s="696">
        <v>0.5208367241974228</v>
      </c>
      <c r="V32" s="697">
        <v>0.7145257638007908</v>
      </c>
      <c r="W32" s="76">
        <v>59</v>
      </c>
    </row>
    <row r="33" spans="1:23" ht="12.75">
      <c r="A33" s="40" t="s">
        <v>13</v>
      </c>
      <c r="B33" s="690">
        <v>0.5745368077310833</v>
      </c>
      <c r="C33" s="688">
        <v>0.23826809979685448</v>
      </c>
      <c r="D33" s="688">
        <v>0.8805951849411162</v>
      </c>
      <c r="E33" s="688">
        <v>1.0523586258634876</v>
      </c>
      <c r="F33" s="688">
        <v>0.48472252903275054</v>
      </c>
      <c r="G33" s="688">
        <v>0.463723926805771</v>
      </c>
      <c r="H33" s="688">
        <v>0.5354187915847346</v>
      </c>
      <c r="I33" s="688">
        <v>0.889882198659408</v>
      </c>
      <c r="J33" s="689">
        <v>0.6234672286243765</v>
      </c>
      <c r="K33" s="150">
        <v>32.877566</v>
      </c>
      <c r="L33" s="149"/>
      <c r="M33" s="42" t="s">
        <v>13</v>
      </c>
      <c r="N33" s="696">
        <v>0.5817525178248973</v>
      </c>
      <c r="O33" s="696">
        <v>0.41652001691071217</v>
      </c>
      <c r="P33" s="696">
        <v>0.68457180522563</v>
      </c>
      <c r="Q33" s="696">
        <v>1.1561519898426802</v>
      </c>
      <c r="R33" s="696">
        <v>0.5971472013152067</v>
      </c>
      <c r="S33" s="696">
        <v>0.5162344677954502</v>
      </c>
      <c r="T33" s="696">
        <v>0.6334600205385016</v>
      </c>
      <c r="U33" s="696">
        <v>0.9234950559036873</v>
      </c>
      <c r="V33" s="697">
        <v>0.6928763255815739</v>
      </c>
      <c r="W33" s="76">
        <v>192</v>
      </c>
    </row>
    <row r="34" spans="1:23" ht="12.75">
      <c r="A34" s="40" t="s">
        <v>14</v>
      </c>
      <c r="B34" s="690">
        <v>1.0810501491135416</v>
      </c>
      <c r="C34" s="688">
        <v>0.9315990281917845</v>
      </c>
      <c r="D34" s="688">
        <v>1.0663947773839522</v>
      </c>
      <c r="E34" s="688">
        <v>0.9771136123284467</v>
      </c>
      <c r="F34" s="688">
        <v>0.5501656671193877</v>
      </c>
      <c r="G34" s="688">
        <v>0.5375703939577423</v>
      </c>
      <c r="H34" s="688">
        <v>0.6314677812713102</v>
      </c>
      <c r="I34" s="688">
        <v>0.8275385365238246</v>
      </c>
      <c r="J34" s="689">
        <v>0.7077555642151603</v>
      </c>
      <c r="K34" s="150">
        <v>96.645886</v>
      </c>
      <c r="L34" s="149"/>
      <c r="M34" s="42" t="s">
        <v>14</v>
      </c>
      <c r="N34" s="696">
        <v>0.7464998488337806</v>
      </c>
      <c r="O34" s="696">
        <v>0.8153396519685648</v>
      </c>
      <c r="P34" s="696">
        <v>0.8181621937319961</v>
      </c>
      <c r="Q34" s="696">
        <v>0.9282332485723762</v>
      </c>
      <c r="R34" s="696">
        <v>0.5384336080531601</v>
      </c>
      <c r="S34" s="696">
        <v>0.48021059211802103</v>
      </c>
      <c r="T34" s="696">
        <v>0.561028667640144</v>
      </c>
      <c r="U34" s="696">
        <v>0.9166200944444609</v>
      </c>
      <c r="V34" s="697">
        <v>0.6567925948203144</v>
      </c>
      <c r="W34" s="76">
        <v>423</v>
      </c>
    </row>
    <row r="35" spans="1:23" ht="12.75">
      <c r="A35" s="40" t="s">
        <v>15</v>
      </c>
      <c r="B35" s="690">
        <v>0.4831399408547309</v>
      </c>
      <c r="C35" s="688">
        <v>0.5232968801796218</v>
      </c>
      <c r="D35" s="688">
        <v>0.9757997295976252</v>
      </c>
      <c r="E35" s="688">
        <v>0.7649963447588283</v>
      </c>
      <c r="F35" s="688">
        <v>0.5771511885907846</v>
      </c>
      <c r="G35" s="688">
        <v>0.6889488465237675</v>
      </c>
      <c r="H35" s="688">
        <v>0.522046296990359</v>
      </c>
      <c r="I35" s="688">
        <v>0.8231573187255117</v>
      </c>
      <c r="J35" s="689">
        <v>0.6575630859191648</v>
      </c>
      <c r="K35" s="150">
        <v>145.385742</v>
      </c>
      <c r="L35" s="149"/>
      <c r="M35" s="42" t="s">
        <v>15</v>
      </c>
      <c r="N35" s="696">
        <v>0.8500251111584921</v>
      </c>
      <c r="O35" s="696">
        <v>0.6679000554357036</v>
      </c>
      <c r="P35" s="696">
        <v>0.8489673020243632</v>
      </c>
      <c r="Q35" s="696">
        <v>0.5883696962149204</v>
      </c>
      <c r="R35" s="696">
        <v>0.6127323073286621</v>
      </c>
      <c r="S35" s="696">
        <v>0.6412977578246508</v>
      </c>
      <c r="T35" s="696">
        <v>0.6522160218044463</v>
      </c>
      <c r="U35" s="696">
        <v>0.8393129628546162</v>
      </c>
      <c r="V35" s="697">
        <v>0.691622757336747</v>
      </c>
      <c r="W35" s="76">
        <v>701</v>
      </c>
    </row>
    <row r="36" spans="1:23" ht="12.75">
      <c r="A36" s="40" t="s">
        <v>77</v>
      </c>
      <c r="B36" s="690">
        <v>0.6280427994160688</v>
      </c>
      <c r="C36" s="688">
        <v>0.641464728038988</v>
      </c>
      <c r="D36" s="688">
        <v>0.6930460085167923</v>
      </c>
      <c r="E36" s="688">
        <v>0.6478298411080547</v>
      </c>
      <c r="F36" s="688">
        <v>0.6730031501588807</v>
      </c>
      <c r="G36" s="688">
        <v>0.5941337223014578</v>
      </c>
      <c r="H36" s="688">
        <v>0.6456478757359739</v>
      </c>
      <c r="I36" s="688">
        <v>0.8017281015421844</v>
      </c>
      <c r="J36" s="689">
        <v>0.6725082259671602</v>
      </c>
      <c r="K36" s="150">
        <v>181.300144</v>
      </c>
      <c r="L36" s="149"/>
      <c r="M36" s="42" t="s">
        <v>77</v>
      </c>
      <c r="N36" s="696">
        <v>0.5901329766307344</v>
      </c>
      <c r="O36" s="696">
        <v>0.8950168757787248</v>
      </c>
      <c r="P36" s="696">
        <v>0.8955949045127912</v>
      </c>
      <c r="Q36" s="696">
        <v>0.8680800147772846</v>
      </c>
      <c r="R36" s="696">
        <v>0.7525307355192518</v>
      </c>
      <c r="S36" s="696">
        <v>0.6365490059212846</v>
      </c>
      <c r="T36" s="696">
        <v>0.6959846326593107</v>
      </c>
      <c r="U36" s="696">
        <v>0.8661665385302303</v>
      </c>
      <c r="V36" s="697">
        <v>0.750183152159185</v>
      </c>
      <c r="W36" s="76">
        <v>890</v>
      </c>
    </row>
    <row r="37" spans="1:23" ht="12.75">
      <c r="A37" s="40" t="s">
        <v>78</v>
      </c>
      <c r="B37" s="690">
        <v>0.18504028702123754</v>
      </c>
      <c r="C37" s="688">
        <v>0.5359709234813952</v>
      </c>
      <c r="D37" s="688">
        <v>0.8182889493082763</v>
      </c>
      <c r="E37" s="688">
        <v>0.7360982975764453</v>
      </c>
      <c r="F37" s="688">
        <v>0.5661011814197118</v>
      </c>
      <c r="G37" s="688">
        <v>0.5100945512690938</v>
      </c>
      <c r="H37" s="688">
        <v>0.8404491150166457</v>
      </c>
      <c r="I37" s="688">
        <v>0.7365220074698211</v>
      </c>
      <c r="J37" s="689">
        <v>0.6522040526134367</v>
      </c>
      <c r="K37" s="150">
        <v>171.27494</v>
      </c>
      <c r="L37" s="149"/>
      <c r="M37" s="42" t="s">
        <v>78</v>
      </c>
      <c r="N37" s="696">
        <v>0.5851536932773289</v>
      </c>
      <c r="O37" s="696">
        <v>0.8713729102610369</v>
      </c>
      <c r="P37" s="696">
        <v>0.758556604700638</v>
      </c>
      <c r="Q37" s="696">
        <v>0.9488754863788288</v>
      </c>
      <c r="R37" s="696">
        <v>0.6725454032815045</v>
      </c>
      <c r="S37" s="696">
        <v>0.6514401067277495</v>
      </c>
      <c r="T37" s="696">
        <v>0.7561464057038272</v>
      </c>
      <c r="U37" s="696">
        <v>0.8844169109497927</v>
      </c>
      <c r="V37" s="697">
        <v>0.7521092648543865</v>
      </c>
      <c r="W37" s="76">
        <v>838</v>
      </c>
    </row>
    <row r="38" spans="1:23" ht="12.75">
      <c r="A38" s="40" t="s">
        <v>79</v>
      </c>
      <c r="B38" s="690">
        <v>0.4037770610550815</v>
      </c>
      <c r="C38" s="688">
        <v>0.647956559828028</v>
      </c>
      <c r="D38" s="688">
        <v>0.8135005390420922</v>
      </c>
      <c r="E38" s="688">
        <v>0.9864163256023523</v>
      </c>
      <c r="F38" s="688">
        <v>0.716145727804735</v>
      </c>
      <c r="G38" s="688">
        <v>0.7148591673550734</v>
      </c>
      <c r="H38" s="688">
        <v>0.8677284361395788</v>
      </c>
      <c r="I38" s="688">
        <v>0.6837778781664872</v>
      </c>
      <c r="J38" s="689">
        <v>0.7561981692422814</v>
      </c>
      <c r="K38" s="150">
        <v>173.530373</v>
      </c>
      <c r="L38" s="149"/>
      <c r="M38" s="42" t="s">
        <v>79</v>
      </c>
      <c r="N38" s="696">
        <v>0.5699346025949638</v>
      </c>
      <c r="O38" s="696">
        <v>0.9486578141769071</v>
      </c>
      <c r="P38" s="696">
        <v>0.8509780801662199</v>
      </c>
      <c r="Q38" s="696">
        <v>1.0774280347788694</v>
      </c>
      <c r="R38" s="696">
        <v>0.8736209537254528</v>
      </c>
      <c r="S38" s="696">
        <v>0.7132334633579543</v>
      </c>
      <c r="T38" s="696">
        <v>0.7507702485655695</v>
      </c>
      <c r="U38" s="696">
        <v>0.9263554387264868</v>
      </c>
      <c r="V38" s="697">
        <v>0.8439962678907034</v>
      </c>
      <c r="W38" s="76">
        <v>800</v>
      </c>
    </row>
    <row r="39" spans="1:23" ht="12.75">
      <c r="A39" s="40" t="s">
        <v>80</v>
      </c>
      <c r="B39" s="690">
        <v>0.35951756940968427</v>
      </c>
      <c r="C39" s="688">
        <v>0.5890685969213828</v>
      </c>
      <c r="D39" s="688">
        <v>1.0496552701984427</v>
      </c>
      <c r="E39" s="688">
        <v>1.1970417467850183</v>
      </c>
      <c r="F39" s="688">
        <v>0.7742167857788685</v>
      </c>
      <c r="G39" s="688">
        <v>0.9574800411836953</v>
      </c>
      <c r="H39" s="688">
        <v>0.8376842701870508</v>
      </c>
      <c r="I39" s="688">
        <v>0.6746824479601549</v>
      </c>
      <c r="J39" s="689">
        <v>0.8184758111796586</v>
      </c>
      <c r="K39" s="150">
        <v>149.927803</v>
      </c>
      <c r="L39" s="149"/>
      <c r="M39" s="42" t="s">
        <v>80</v>
      </c>
      <c r="N39" s="696">
        <v>0.8090531577344747</v>
      </c>
      <c r="O39" s="696">
        <v>0.9872491831747076</v>
      </c>
      <c r="P39" s="696">
        <v>1.183513278255424</v>
      </c>
      <c r="Q39" s="696">
        <v>0.8226811490699655</v>
      </c>
      <c r="R39" s="696">
        <v>0.8244494787973577</v>
      </c>
      <c r="S39" s="696">
        <v>0.8497636010772033</v>
      </c>
      <c r="T39" s="696">
        <v>0.8269137651419809</v>
      </c>
      <c r="U39" s="696">
        <v>0.7971740462745394</v>
      </c>
      <c r="V39" s="697">
        <v>0.8384377326912231</v>
      </c>
      <c r="W39" s="76">
        <v>614</v>
      </c>
    </row>
    <row r="40" spans="1:23" ht="12.75">
      <c r="A40" s="40" t="s">
        <v>81</v>
      </c>
      <c r="B40" s="690">
        <v>0.3246673214968759</v>
      </c>
      <c r="C40" s="688">
        <v>1.1319823583263438</v>
      </c>
      <c r="D40" s="688">
        <v>0.8017609371254975</v>
      </c>
      <c r="E40" s="688">
        <v>0.8425576423922754</v>
      </c>
      <c r="F40" s="688">
        <v>0.6199438395494818</v>
      </c>
      <c r="G40" s="688">
        <v>0.8015588934863369</v>
      </c>
      <c r="H40" s="688">
        <v>0.8355243087136472</v>
      </c>
      <c r="I40" s="688">
        <v>0.828357073551263</v>
      </c>
      <c r="J40" s="689">
        <v>0.7796145634072156</v>
      </c>
      <c r="K40" s="150">
        <v>84.099027</v>
      </c>
      <c r="L40" s="149"/>
      <c r="M40" s="42" t="s">
        <v>81</v>
      </c>
      <c r="N40" s="696">
        <v>0.6200773608515403</v>
      </c>
      <c r="O40" s="696">
        <v>0.665494129391073</v>
      </c>
      <c r="P40" s="696">
        <v>1.024231862682696</v>
      </c>
      <c r="Q40" s="696">
        <v>0.8628289350422944</v>
      </c>
      <c r="R40" s="696">
        <v>0.9004522971888775</v>
      </c>
      <c r="S40" s="696">
        <v>0.7980789514113211</v>
      </c>
      <c r="T40" s="696">
        <v>0.8104050755012795</v>
      </c>
      <c r="U40" s="696">
        <v>0.8214296946834628</v>
      </c>
      <c r="V40" s="697">
        <v>0.8363784110482951</v>
      </c>
      <c r="W40" s="76">
        <v>380</v>
      </c>
    </row>
    <row r="41" spans="1:23" ht="12.75">
      <c r="A41" s="40" t="s">
        <v>82</v>
      </c>
      <c r="B41" s="690">
        <v>0.9417275620695827</v>
      </c>
      <c r="C41" s="688">
        <v>0.36511336532322736</v>
      </c>
      <c r="D41" s="688">
        <v>1.0676096210530428</v>
      </c>
      <c r="E41" s="688">
        <v>1.2746575627433965</v>
      </c>
      <c r="F41" s="688">
        <v>0.7190161137738285</v>
      </c>
      <c r="G41" s="688">
        <v>0.5345296451317441</v>
      </c>
      <c r="H41" s="688">
        <v>0.9003561792127021</v>
      </c>
      <c r="I41" s="688">
        <v>1.295617856535237</v>
      </c>
      <c r="J41" s="689">
        <v>0.9456127718192607</v>
      </c>
      <c r="K41" s="150">
        <v>56.551167</v>
      </c>
      <c r="L41" s="149"/>
      <c r="M41" s="42" t="s">
        <v>82</v>
      </c>
      <c r="N41" s="696">
        <v>1.5266942489427642</v>
      </c>
      <c r="O41" s="696">
        <v>0.7646604525260563</v>
      </c>
      <c r="P41" s="696">
        <v>1.1378376533236232</v>
      </c>
      <c r="Q41" s="696">
        <v>1.4102101565685827</v>
      </c>
      <c r="R41" s="696">
        <v>1.0891871420037214</v>
      </c>
      <c r="S41" s="696">
        <v>0.7733540850012811</v>
      </c>
      <c r="T41" s="696">
        <v>0.7369593981694773</v>
      </c>
      <c r="U41" s="696">
        <v>0.8412482695350234</v>
      </c>
      <c r="V41" s="697">
        <v>0.9121542175387025</v>
      </c>
      <c r="W41" s="76">
        <v>219</v>
      </c>
    </row>
    <row r="42" spans="1:23" ht="12.75">
      <c r="A42" s="40" t="s">
        <v>83</v>
      </c>
      <c r="B42" s="690">
        <v>0</v>
      </c>
      <c r="C42" s="688">
        <v>0.5838788407117792</v>
      </c>
      <c r="D42" s="688">
        <v>1.5467143278231414</v>
      </c>
      <c r="E42" s="688">
        <v>0.12222841873749773</v>
      </c>
      <c r="F42" s="688">
        <v>1.1332645468660154</v>
      </c>
      <c r="G42" s="688">
        <v>0.9864676088741862</v>
      </c>
      <c r="H42" s="688">
        <v>0.9100491469870061</v>
      </c>
      <c r="I42" s="688">
        <v>0.9271045900084566</v>
      </c>
      <c r="J42" s="689">
        <v>0.8656588231699619</v>
      </c>
      <c r="K42" s="150">
        <v>22.451768</v>
      </c>
      <c r="L42" s="149"/>
      <c r="M42" s="42" t="s">
        <v>83</v>
      </c>
      <c r="N42" s="696">
        <v>0</v>
      </c>
      <c r="O42" s="696">
        <v>1.142352331921894</v>
      </c>
      <c r="P42" s="696">
        <v>0.9689593860673328</v>
      </c>
      <c r="Q42" s="696">
        <v>0.36442351843618576</v>
      </c>
      <c r="R42" s="696">
        <v>1.3234924318291104</v>
      </c>
      <c r="S42" s="696">
        <v>0.48891626819990797</v>
      </c>
      <c r="T42" s="696">
        <v>0.5948958783488921</v>
      </c>
      <c r="U42" s="696">
        <v>0.8790524869054143</v>
      </c>
      <c r="V42" s="697">
        <v>0.7543337551855057</v>
      </c>
      <c r="W42" s="76">
        <v>70</v>
      </c>
    </row>
    <row r="43" spans="1:23" ht="12.75">
      <c r="A43" s="40" t="s">
        <v>84</v>
      </c>
      <c r="B43" s="690">
        <v>0.5782034982512457</v>
      </c>
      <c r="C43" s="688">
        <v>0</v>
      </c>
      <c r="D43" s="688">
        <v>0.11628508539367566</v>
      </c>
      <c r="E43" s="688">
        <v>0.32886748671046684</v>
      </c>
      <c r="F43" s="688">
        <v>0.2572735754851996</v>
      </c>
      <c r="G43" s="688">
        <v>0.5628177220976888</v>
      </c>
      <c r="H43" s="688">
        <v>1.050976701054301</v>
      </c>
      <c r="I43" s="688">
        <v>1.1916881676929483</v>
      </c>
      <c r="J43" s="689">
        <v>0.5109967180566403</v>
      </c>
      <c r="K43" s="150">
        <v>4.475086</v>
      </c>
      <c r="L43" s="149"/>
      <c r="M43" s="42" t="s">
        <v>84</v>
      </c>
      <c r="N43" s="696">
        <v>1.1715912552428709</v>
      </c>
      <c r="O43" s="696">
        <v>0</v>
      </c>
      <c r="P43" s="696">
        <v>0.5055611729019212</v>
      </c>
      <c r="Q43" s="696">
        <v>0.6092879860594906</v>
      </c>
      <c r="R43" s="696">
        <v>0.5123362018468013</v>
      </c>
      <c r="S43" s="696">
        <v>0.7845175462252448</v>
      </c>
      <c r="T43" s="696">
        <v>1.091776954335337</v>
      </c>
      <c r="U43" s="696">
        <v>1.0739754274422202</v>
      </c>
      <c r="V43" s="697">
        <v>0.7421933362009961</v>
      </c>
      <c r="W43" s="76">
        <v>23</v>
      </c>
    </row>
    <row r="44" spans="1:23" ht="12.75">
      <c r="A44" s="40" t="s">
        <v>85</v>
      </c>
      <c r="B44" s="690">
        <v>0</v>
      </c>
      <c r="C44" s="688">
        <v>0.8288095075297299</v>
      </c>
      <c r="D44" s="688">
        <v>0.3300465076535812</v>
      </c>
      <c r="E44" s="688">
        <v>0</v>
      </c>
      <c r="F44" s="688">
        <v>0.559142669106912</v>
      </c>
      <c r="G44" s="688">
        <v>0.6609608905267113</v>
      </c>
      <c r="H44" s="688">
        <v>0</v>
      </c>
      <c r="I44" s="688"/>
      <c r="J44" s="689">
        <v>0.5750106697164468</v>
      </c>
      <c r="K44" s="150">
        <v>3.824387</v>
      </c>
      <c r="L44" s="149"/>
      <c r="M44" s="42" t="s">
        <v>85</v>
      </c>
      <c r="N44" s="696">
        <v>0</v>
      </c>
      <c r="O44" s="696">
        <v>2.246888060036849</v>
      </c>
      <c r="P44" s="696">
        <v>1.7124753831663668</v>
      </c>
      <c r="Q44" s="696">
        <v>0</v>
      </c>
      <c r="R44" s="696">
        <v>0.8459902880314933</v>
      </c>
      <c r="S44" s="696">
        <v>0.49557022168094933</v>
      </c>
      <c r="T44" s="696">
        <v>0</v>
      </c>
      <c r="U44" s="696"/>
      <c r="V44" s="697">
        <v>0.5999336073474534</v>
      </c>
      <c r="W44" s="76">
        <v>9</v>
      </c>
    </row>
    <row r="45" spans="1:23" ht="12.75">
      <c r="A45" s="40" t="s">
        <v>86</v>
      </c>
      <c r="B45" s="690"/>
      <c r="C45" s="688"/>
      <c r="D45" s="688">
        <v>0</v>
      </c>
      <c r="E45" s="688">
        <v>2.003284718955966</v>
      </c>
      <c r="F45" s="688">
        <v>0</v>
      </c>
      <c r="G45" s="688"/>
      <c r="H45" s="688"/>
      <c r="I45" s="688"/>
      <c r="J45" s="689">
        <v>0.9620955582411717</v>
      </c>
      <c r="K45" s="150">
        <v>0.768585</v>
      </c>
      <c r="L45" s="149"/>
      <c r="M45" s="42" t="s">
        <v>86</v>
      </c>
      <c r="N45" s="696"/>
      <c r="O45" s="696"/>
      <c r="P45" s="696">
        <v>0</v>
      </c>
      <c r="Q45" s="696">
        <v>1.698283035850755</v>
      </c>
      <c r="R45" s="696">
        <v>0</v>
      </c>
      <c r="S45" s="696"/>
      <c r="T45" s="696"/>
      <c r="U45" s="696"/>
      <c r="V45" s="697">
        <v>0.5420142332937663</v>
      </c>
      <c r="W45" s="76">
        <v>1</v>
      </c>
    </row>
    <row r="46" spans="1:23" ht="13.5" thickBot="1">
      <c r="A46" s="41" t="s">
        <v>87</v>
      </c>
      <c r="B46" s="691"/>
      <c r="C46" s="692"/>
      <c r="D46" s="692"/>
      <c r="E46" s="692"/>
      <c r="F46" s="692"/>
      <c r="G46" s="692"/>
      <c r="H46" s="692"/>
      <c r="I46" s="692"/>
      <c r="J46" s="693"/>
      <c r="K46" s="150">
        <v>0</v>
      </c>
      <c r="L46" s="149"/>
      <c r="M46" s="42" t="s">
        <v>87</v>
      </c>
      <c r="N46" s="696"/>
      <c r="O46" s="696"/>
      <c r="P46" s="696"/>
      <c r="Q46" s="696"/>
      <c r="R46" s="696"/>
      <c r="S46" s="696"/>
      <c r="T46" s="696"/>
      <c r="U46" s="696"/>
      <c r="V46" s="698"/>
      <c r="W46" s="76">
        <v>0</v>
      </c>
    </row>
    <row r="47" spans="1:22" ht="13.5" thickTop="1">
      <c r="A47" s="56" t="s">
        <v>74</v>
      </c>
      <c r="B47" s="694">
        <v>0.5082725046583525</v>
      </c>
      <c r="C47" s="694">
        <v>0.6229816360428662</v>
      </c>
      <c r="D47" s="694">
        <v>0.8777892607590917</v>
      </c>
      <c r="E47" s="694">
        <v>0.8812078954373268</v>
      </c>
      <c r="F47" s="694">
        <v>0.6438600253963953</v>
      </c>
      <c r="G47" s="694">
        <v>0.642754840612397</v>
      </c>
      <c r="H47" s="694">
        <v>0.7325757515387579</v>
      </c>
      <c r="I47" s="694">
        <v>0.7977677797561974</v>
      </c>
      <c r="J47" s="695">
        <v>0.7179399791738111</v>
      </c>
      <c r="K47" s="50"/>
      <c r="L47" s="50"/>
      <c r="M47" s="52" t="s">
        <v>74</v>
      </c>
      <c r="N47" s="699">
        <v>0.7104199551449212</v>
      </c>
      <c r="O47" s="699">
        <v>0.828393954111207</v>
      </c>
      <c r="P47" s="699">
        <v>0.909086657450739</v>
      </c>
      <c r="Q47" s="699">
        <v>0.9030547946578417</v>
      </c>
      <c r="R47" s="699">
        <v>0.7502403549014941</v>
      </c>
      <c r="S47" s="699">
        <v>0.6514412917026712</v>
      </c>
      <c r="T47" s="699">
        <v>0.7065989786151308</v>
      </c>
      <c r="U47" s="699">
        <v>0.8625753133652935</v>
      </c>
      <c r="V47" s="695">
        <v>0.7637819979673913</v>
      </c>
    </row>
    <row r="49" ht="12.75">
      <c r="B49" s="152" t="s">
        <v>376</v>
      </c>
    </row>
    <row r="50" spans="2:7" ht="12.75">
      <c r="B50" s="152"/>
      <c r="C50" s="253"/>
      <c r="D50" s="253"/>
      <c r="E50" s="253"/>
      <c r="F50" s="253"/>
      <c r="G50" s="253"/>
    </row>
  </sheetData>
  <sheetProtection/>
  <mergeCells count="27">
    <mergeCell ref="B29:I29"/>
    <mergeCell ref="W30:W31"/>
    <mergeCell ref="V30:V31"/>
    <mergeCell ref="J30:J31"/>
    <mergeCell ref="M30:M31"/>
    <mergeCell ref="A30:A31"/>
    <mergeCell ref="B30:I30"/>
    <mergeCell ref="N30:U30"/>
    <mergeCell ref="K30:K31"/>
    <mergeCell ref="N29:U29"/>
    <mergeCell ref="G28:O28"/>
    <mergeCell ref="B8:I8"/>
    <mergeCell ref="V9:V10"/>
    <mergeCell ref="N9:U9"/>
    <mergeCell ref="B9:I9"/>
    <mergeCell ref="K9:K10"/>
    <mergeCell ref="N8:U8"/>
    <mergeCell ref="J9:J10"/>
    <mergeCell ref="M9:M10"/>
    <mergeCell ref="A9:A10"/>
    <mergeCell ref="A1:W1"/>
    <mergeCell ref="A2:W2"/>
    <mergeCell ref="A4:W4"/>
    <mergeCell ref="A5:W5"/>
    <mergeCell ref="G7:O7"/>
    <mergeCell ref="W9:W10"/>
    <mergeCell ref="A3:W3"/>
  </mergeCells>
  <printOptions horizontalCentered="1"/>
  <pageMargins left="0.7" right="0.7" top="0.75" bottom="0.75" header="0.3" footer="0.3"/>
  <pageSetup fitToHeight="0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  <ignoredErrors>
    <ignoredError sqref="B10:I10 B28:F28 W28 L31 M28:U2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50"/>
  <sheetViews>
    <sheetView zoomScale="90" zoomScaleNormal="90" zoomScaleSheetLayoutView="85" workbookViewId="0" topLeftCell="A1">
      <selection activeCell="A1" sqref="A1:W1"/>
    </sheetView>
  </sheetViews>
  <sheetFormatPr defaultColWidth="9.140625" defaultRowHeight="12.75"/>
  <cols>
    <col min="1" max="1" width="6.7109375" style="34" bestFit="1" customWidth="1"/>
    <col min="2" max="2" width="8.8515625" style="34" customWidth="1"/>
    <col min="3" max="10" width="8.8515625" style="148" customWidth="1"/>
    <col min="11" max="11" width="9.57421875" style="148" customWidth="1"/>
    <col min="12" max="12" width="4.57421875" style="148" customWidth="1"/>
    <col min="13" max="13" width="7.28125" style="148" customWidth="1"/>
    <col min="14" max="22" width="8.140625" style="148" customWidth="1"/>
    <col min="23" max="23" width="9.57421875" style="148" customWidth="1"/>
    <col min="24" max="16384" width="9.140625" style="148" customWidth="1"/>
  </cols>
  <sheetData>
    <row r="1" spans="1:23" s="98" customFormat="1" ht="15.75">
      <c r="A1" s="941" t="s">
        <v>385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</row>
    <row r="2" spans="1:23" s="98" customFormat="1" ht="15.75">
      <c r="A2" s="942" t="s">
        <v>303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</row>
    <row r="3" spans="1:23" s="98" customFormat="1" ht="15.75">
      <c r="A3" s="942" t="s">
        <v>239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</row>
    <row r="4" spans="1:23" s="98" customFormat="1" ht="15.75">
      <c r="A4" s="942" t="s">
        <v>240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</row>
    <row r="5" spans="1:23" ht="12.75">
      <c r="A5" s="973" t="s">
        <v>114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</row>
    <row r="6" spans="1:23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ht="15" customHeight="1">
      <c r="A7" s="43"/>
      <c r="B7" s="44"/>
      <c r="C7" s="44"/>
      <c r="D7" s="44"/>
      <c r="E7" s="44"/>
      <c r="F7" s="44"/>
      <c r="G7" s="965" t="s">
        <v>95</v>
      </c>
      <c r="H7" s="965"/>
      <c r="I7" s="965"/>
      <c r="J7" s="965"/>
      <c r="K7" s="965"/>
      <c r="L7" s="965"/>
      <c r="M7" s="965"/>
      <c r="N7" s="965"/>
      <c r="O7" s="965"/>
      <c r="P7" s="44"/>
      <c r="Q7" s="44"/>
      <c r="R7" s="44"/>
      <c r="S7" s="44"/>
      <c r="T7" s="44"/>
      <c r="U7" s="44"/>
      <c r="V7" s="44"/>
      <c r="W7" s="27"/>
    </row>
    <row r="8" spans="1:23" ht="15" customHeight="1">
      <c r="A8" s="45"/>
      <c r="B8" s="974" t="s">
        <v>64</v>
      </c>
      <c r="C8" s="974"/>
      <c r="D8" s="974"/>
      <c r="E8" s="974"/>
      <c r="F8" s="974"/>
      <c r="G8" s="974"/>
      <c r="H8" s="974"/>
      <c r="I8" s="974"/>
      <c r="J8" s="46"/>
      <c r="K8" s="46"/>
      <c r="L8" s="47"/>
      <c r="M8" s="47"/>
      <c r="N8" s="974" t="s">
        <v>141</v>
      </c>
      <c r="O8" s="974"/>
      <c r="P8" s="974"/>
      <c r="Q8" s="974"/>
      <c r="R8" s="974"/>
      <c r="S8" s="974"/>
      <c r="T8" s="974"/>
      <c r="U8" s="974"/>
      <c r="V8" s="46"/>
      <c r="W8" s="37"/>
    </row>
    <row r="9" spans="1:23" ht="15" customHeight="1">
      <c r="A9" s="966" t="s">
        <v>7</v>
      </c>
      <c r="B9" s="968" t="s">
        <v>24</v>
      </c>
      <c r="C9" s="969"/>
      <c r="D9" s="969"/>
      <c r="E9" s="969"/>
      <c r="F9" s="969"/>
      <c r="G9" s="969"/>
      <c r="H9" s="969"/>
      <c r="I9" s="970"/>
      <c r="J9" s="971" t="s">
        <v>74</v>
      </c>
      <c r="K9" s="963" t="s">
        <v>255</v>
      </c>
      <c r="L9" s="47"/>
      <c r="M9" s="966" t="s">
        <v>7</v>
      </c>
      <c r="N9" s="968" t="s">
        <v>24</v>
      </c>
      <c r="O9" s="969"/>
      <c r="P9" s="969"/>
      <c r="Q9" s="969"/>
      <c r="R9" s="969"/>
      <c r="S9" s="969"/>
      <c r="T9" s="969"/>
      <c r="U9" s="970"/>
      <c r="V9" s="971" t="s">
        <v>74</v>
      </c>
      <c r="W9" s="963" t="s">
        <v>254</v>
      </c>
    </row>
    <row r="10" spans="1:23" ht="12.75" customHeight="1">
      <c r="A10" s="967"/>
      <c r="B10" s="48" t="s">
        <v>88</v>
      </c>
      <c r="C10" s="49" t="s">
        <v>89</v>
      </c>
      <c r="D10" s="49" t="s">
        <v>90</v>
      </c>
      <c r="E10" s="49" t="s">
        <v>91</v>
      </c>
      <c r="F10" s="49" t="s">
        <v>92</v>
      </c>
      <c r="G10" s="49" t="s">
        <v>30</v>
      </c>
      <c r="H10" s="49" t="s">
        <v>31</v>
      </c>
      <c r="I10" s="222" t="s">
        <v>32</v>
      </c>
      <c r="J10" s="972"/>
      <c r="K10" s="964"/>
      <c r="L10" s="50"/>
      <c r="M10" s="967"/>
      <c r="N10" s="48" t="s">
        <v>88</v>
      </c>
      <c r="O10" s="49" t="s">
        <v>89</v>
      </c>
      <c r="P10" s="49" t="s">
        <v>90</v>
      </c>
      <c r="Q10" s="49" t="s">
        <v>91</v>
      </c>
      <c r="R10" s="49" t="s">
        <v>92</v>
      </c>
      <c r="S10" s="49" t="s">
        <v>30</v>
      </c>
      <c r="T10" s="49" t="s">
        <v>31</v>
      </c>
      <c r="U10" s="222" t="s">
        <v>32</v>
      </c>
      <c r="V10" s="972"/>
      <c r="W10" s="964"/>
    </row>
    <row r="11" spans="1:23" ht="12.75">
      <c r="A11" s="40" t="s">
        <v>12</v>
      </c>
      <c r="B11" s="687">
        <v>1.4000945287975612</v>
      </c>
      <c r="C11" s="688">
        <v>0.894991787795353</v>
      </c>
      <c r="D11" s="688">
        <v>0.5417929843833211</v>
      </c>
      <c r="E11" s="688">
        <v>0.8573525725199176</v>
      </c>
      <c r="F11" s="688">
        <v>0.5951324109597095</v>
      </c>
      <c r="G11" s="688">
        <v>0.6737421929179838</v>
      </c>
      <c r="H11" s="688">
        <v>0.5853472928260608</v>
      </c>
      <c r="I11" s="688">
        <v>0.6767646548541769</v>
      </c>
      <c r="J11" s="689">
        <v>0.7124054092926874</v>
      </c>
      <c r="K11" s="150">
        <v>26.819709</v>
      </c>
      <c r="L11" s="149"/>
      <c r="M11" s="42" t="s">
        <v>12</v>
      </c>
      <c r="N11" s="696">
        <v>0.7479165848632904</v>
      </c>
      <c r="O11" s="696">
        <v>0.901789691822391</v>
      </c>
      <c r="P11" s="696">
        <v>0.6388184414107673</v>
      </c>
      <c r="Q11" s="696">
        <v>0.9248847544917744</v>
      </c>
      <c r="R11" s="696">
        <v>0.7288705440271526</v>
      </c>
      <c r="S11" s="696">
        <v>0.6426189781338917</v>
      </c>
      <c r="T11" s="696">
        <v>0.6282588309108371</v>
      </c>
      <c r="U11" s="696">
        <v>0.7702731067489401</v>
      </c>
      <c r="V11" s="689">
        <v>0.7192003628904143</v>
      </c>
      <c r="W11" s="151">
        <v>167</v>
      </c>
    </row>
    <row r="12" spans="1:23" ht="12.75">
      <c r="A12" s="40" t="s">
        <v>13</v>
      </c>
      <c r="B12" s="690">
        <v>0.5163425926887751</v>
      </c>
      <c r="C12" s="688">
        <v>0.7669136234574283</v>
      </c>
      <c r="D12" s="688">
        <v>0.47662900619420073</v>
      </c>
      <c r="E12" s="688">
        <v>0.4843046003883739</v>
      </c>
      <c r="F12" s="688">
        <v>0.5958368356659138</v>
      </c>
      <c r="G12" s="688">
        <v>0.590901852497607</v>
      </c>
      <c r="H12" s="688">
        <v>0.5649155198347026</v>
      </c>
      <c r="I12" s="688">
        <v>0.5540329012787942</v>
      </c>
      <c r="J12" s="689">
        <v>0.571006158818882</v>
      </c>
      <c r="K12" s="150">
        <v>84.328059</v>
      </c>
      <c r="L12" s="149"/>
      <c r="M12" s="42" t="s">
        <v>13</v>
      </c>
      <c r="N12" s="696">
        <v>0.7026063181371296</v>
      </c>
      <c r="O12" s="696">
        <v>0.7675458972247963</v>
      </c>
      <c r="P12" s="696">
        <v>0.5115463314820231</v>
      </c>
      <c r="Q12" s="696">
        <v>0.532337153074214</v>
      </c>
      <c r="R12" s="696">
        <v>0.6336181464800581</v>
      </c>
      <c r="S12" s="696">
        <v>0.549614067871716</v>
      </c>
      <c r="T12" s="696">
        <v>0.5705533026773965</v>
      </c>
      <c r="U12" s="696">
        <v>0.5459461346475405</v>
      </c>
      <c r="V12" s="689">
        <v>0.5816158554927805</v>
      </c>
      <c r="W12" s="151">
        <v>462</v>
      </c>
    </row>
    <row r="13" spans="1:23" ht="12.75">
      <c r="A13" s="40" t="s">
        <v>14</v>
      </c>
      <c r="B13" s="690">
        <v>0.475255883601802</v>
      </c>
      <c r="C13" s="688">
        <v>0.6004328820574246</v>
      </c>
      <c r="D13" s="688">
        <v>0.3586533449786171</v>
      </c>
      <c r="E13" s="688">
        <v>0.6091017223969553</v>
      </c>
      <c r="F13" s="688">
        <v>0.5730587890544703</v>
      </c>
      <c r="G13" s="688">
        <v>0.5760511695388435</v>
      </c>
      <c r="H13" s="688">
        <v>0.5120825155955726</v>
      </c>
      <c r="I13" s="688">
        <v>0.4736748060314288</v>
      </c>
      <c r="J13" s="689">
        <v>0.5427134800240135</v>
      </c>
      <c r="K13" s="150">
        <v>180.681589</v>
      </c>
      <c r="L13" s="149"/>
      <c r="M13" s="42" t="s">
        <v>14</v>
      </c>
      <c r="N13" s="696">
        <v>0.5991125346024949</v>
      </c>
      <c r="O13" s="696">
        <v>0.7768193108259527</v>
      </c>
      <c r="P13" s="696">
        <v>0.5363154857968009</v>
      </c>
      <c r="Q13" s="696">
        <v>0.6319090794772803</v>
      </c>
      <c r="R13" s="696">
        <v>0.6611634434530334</v>
      </c>
      <c r="S13" s="696">
        <v>0.6084036479635659</v>
      </c>
      <c r="T13" s="696">
        <v>0.5706741341843006</v>
      </c>
      <c r="U13" s="696">
        <v>0.48213162347602956</v>
      </c>
      <c r="V13" s="689">
        <v>0.5939942775236933</v>
      </c>
      <c r="W13" s="151">
        <v>920</v>
      </c>
    </row>
    <row r="14" spans="1:23" ht="12.75">
      <c r="A14" s="40" t="s">
        <v>15</v>
      </c>
      <c r="B14" s="690">
        <v>0.44835682307450475</v>
      </c>
      <c r="C14" s="688">
        <v>0.542228342828597</v>
      </c>
      <c r="D14" s="688">
        <v>0.9459957610036535</v>
      </c>
      <c r="E14" s="688">
        <v>0.5571287345327528</v>
      </c>
      <c r="F14" s="688">
        <v>0.5171271405602137</v>
      </c>
      <c r="G14" s="688">
        <v>0.5903515091508915</v>
      </c>
      <c r="H14" s="688">
        <v>0.5071898292782494</v>
      </c>
      <c r="I14" s="688">
        <v>0.5015030658450987</v>
      </c>
      <c r="J14" s="689">
        <v>0.5502769754120894</v>
      </c>
      <c r="K14" s="150">
        <v>262.237864</v>
      </c>
      <c r="L14" s="149"/>
      <c r="M14" s="42" t="s">
        <v>15</v>
      </c>
      <c r="N14" s="696">
        <v>0.8631954884391683</v>
      </c>
      <c r="O14" s="696">
        <v>0.6543927311800475</v>
      </c>
      <c r="P14" s="696">
        <v>0.9102706405290055</v>
      </c>
      <c r="Q14" s="696">
        <v>0.6470240935596838</v>
      </c>
      <c r="R14" s="696">
        <v>0.5831818117111672</v>
      </c>
      <c r="S14" s="696">
        <v>0.5674805875218332</v>
      </c>
      <c r="T14" s="696">
        <v>0.5346894478307452</v>
      </c>
      <c r="U14" s="696">
        <v>0.5457895815544199</v>
      </c>
      <c r="V14" s="689">
        <v>0.5811300883463466</v>
      </c>
      <c r="W14" s="151">
        <v>1240</v>
      </c>
    </row>
    <row r="15" spans="1:23" ht="12.75">
      <c r="A15" s="40" t="s">
        <v>77</v>
      </c>
      <c r="B15" s="690">
        <v>0.48343854623940985</v>
      </c>
      <c r="C15" s="688">
        <v>0.471639795773721</v>
      </c>
      <c r="D15" s="688">
        <v>0.7681242296472879</v>
      </c>
      <c r="E15" s="688">
        <v>0.6611052523509532</v>
      </c>
      <c r="F15" s="688">
        <v>0.5199100679032148</v>
      </c>
      <c r="G15" s="688">
        <v>0.4148832017132933</v>
      </c>
      <c r="H15" s="688">
        <v>0.41152329195331916</v>
      </c>
      <c r="I15" s="688">
        <v>0.5677918793013996</v>
      </c>
      <c r="J15" s="689">
        <v>0.5125929475966665</v>
      </c>
      <c r="K15" s="150">
        <v>261.729794</v>
      </c>
      <c r="L15" s="149"/>
      <c r="M15" s="42" t="s">
        <v>77</v>
      </c>
      <c r="N15" s="696">
        <v>0.6018023257493412</v>
      </c>
      <c r="O15" s="696">
        <v>0.6507738062096831</v>
      </c>
      <c r="P15" s="696">
        <v>0.6793813376309613</v>
      </c>
      <c r="Q15" s="696">
        <v>0.7988370202659637</v>
      </c>
      <c r="R15" s="696">
        <v>0.5519915078497026</v>
      </c>
      <c r="S15" s="696">
        <v>0.5097337168640124</v>
      </c>
      <c r="T15" s="696">
        <v>0.45883274341794633</v>
      </c>
      <c r="U15" s="696">
        <v>0.5679513867269349</v>
      </c>
      <c r="V15" s="689">
        <v>0.5529390037142337</v>
      </c>
      <c r="W15" s="151">
        <v>1246</v>
      </c>
    </row>
    <row r="16" spans="1:23" ht="12.75">
      <c r="A16" s="40" t="s">
        <v>78</v>
      </c>
      <c r="B16" s="690">
        <v>0.30386463798234903</v>
      </c>
      <c r="C16" s="688">
        <v>0.34722694288289113</v>
      </c>
      <c r="D16" s="688">
        <v>0.5185398412424106</v>
      </c>
      <c r="E16" s="688">
        <v>0.899473694079132</v>
      </c>
      <c r="F16" s="688">
        <v>0.44778929301278664</v>
      </c>
      <c r="G16" s="688">
        <v>0.4321511424440075</v>
      </c>
      <c r="H16" s="688">
        <v>0.4587066332419521</v>
      </c>
      <c r="I16" s="688">
        <v>0.4158367820126686</v>
      </c>
      <c r="J16" s="689">
        <v>0.5007559799412359</v>
      </c>
      <c r="K16" s="150">
        <v>247.503158</v>
      </c>
      <c r="L16" s="149"/>
      <c r="M16" s="42" t="s">
        <v>78</v>
      </c>
      <c r="N16" s="696">
        <v>0.44929240938446086</v>
      </c>
      <c r="O16" s="696">
        <v>0.4593978602639795</v>
      </c>
      <c r="P16" s="696">
        <v>0.6070863555823877</v>
      </c>
      <c r="Q16" s="696">
        <v>0.6165298891564306</v>
      </c>
      <c r="R16" s="696">
        <v>0.5164864016657122</v>
      </c>
      <c r="S16" s="696">
        <v>0.522469075348193</v>
      </c>
      <c r="T16" s="696">
        <v>0.4393095798440133</v>
      </c>
      <c r="U16" s="696">
        <v>0.5214563118517326</v>
      </c>
      <c r="V16" s="689">
        <v>0.5172641071718831</v>
      </c>
      <c r="W16" s="151">
        <v>1121</v>
      </c>
    </row>
    <row r="17" spans="1:23" ht="12.75">
      <c r="A17" s="40" t="s">
        <v>79</v>
      </c>
      <c r="B17" s="690">
        <v>0.40980525789727495</v>
      </c>
      <c r="C17" s="688">
        <v>0.21610760278429342</v>
      </c>
      <c r="D17" s="688">
        <v>0.6456819077195335</v>
      </c>
      <c r="E17" s="688">
        <v>0.4583277672627256</v>
      </c>
      <c r="F17" s="688">
        <v>0.4859683215143648</v>
      </c>
      <c r="G17" s="688">
        <v>0.48571056350963987</v>
      </c>
      <c r="H17" s="688">
        <v>0.47867129130893293</v>
      </c>
      <c r="I17" s="688">
        <v>0.35759063899867555</v>
      </c>
      <c r="J17" s="689">
        <v>0.46282590397038453</v>
      </c>
      <c r="K17" s="150">
        <v>190.487764</v>
      </c>
      <c r="L17" s="149"/>
      <c r="M17" s="42" t="s">
        <v>79</v>
      </c>
      <c r="N17" s="696">
        <v>0.4406184520593109</v>
      </c>
      <c r="O17" s="696">
        <v>0.32761432477254354</v>
      </c>
      <c r="P17" s="696">
        <v>0.7109530144407811</v>
      </c>
      <c r="Q17" s="696">
        <v>0.5244542191260817</v>
      </c>
      <c r="R17" s="696">
        <v>0.5353750600576096</v>
      </c>
      <c r="S17" s="696">
        <v>0.508431353692165</v>
      </c>
      <c r="T17" s="696">
        <v>0.5610346609783176</v>
      </c>
      <c r="U17" s="696">
        <v>0.4193125931088041</v>
      </c>
      <c r="V17" s="689">
        <v>0.5187987309711404</v>
      </c>
      <c r="W17" s="151">
        <v>924</v>
      </c>
    </row>
    <row r="18" spans="1:23" ht="12.75">
      <c r="A18" s="40" t="s">
        <v>80</v>
      </c>
      <c r="B18" s="690">
        <v>0.368868072837567</v>
      </c>
      <c r="C18" s="688">
        <v>0.2775418656264384</v>
      </c>
      <c r="D18" s="688">
        <v>0.5646985403735064</v>
      </c>
      <c r="E18" s="688">
        <v>0.6263077129319735</v>
      </c>
      <c r="F18" s="688">
        <v>0.6562024381585914</v>
      </c>
      <c r="G18" s="688">
        <v>0.6214995215219004</v>
      </c>
      <c r="H18" s="688">
        <v>0.6068394291807216</v>
      </c>
      <c r="I18" s="688">
        <v>0.6122549295938903</v>
      </c>
      <c r="J18" s="689">
        <v>0.5964393054551356</v>
      </c>
      <c r="K18" s="150">
        <v>207.538042</v>
      </c>
      <c r="L18" s="149"/>
      <c r="M18" s="42" t="s">
        <v>80</v>
      </c>
      <c r="N18" s="696">
        <v>0.4948352804689262</v>
      </c>
      <c r="O18" s="696">
        <v>0.4141206871918682</v>
      </c>
      <c r="P18" s="696">
        <v>0.6535365491025444</v>
      </c>
      <c r="Q18" s="696">
        <v>0.6849749960301219</v>
      </c>
      <c r="R18" s="696">
        <v>0.6485036374616706</v>
      </c>
      <c r="S18" s="696">
        <v>0.5895518952819997</v>
      </c>
      <c r="T18" s="696">
        <v>0.5458105330080014</v>
      </c>
      <c r="U18" s="696">
        <v>0.6833518407790203</v>
      </c>
      <c r="V18" s="689">
        <v>0.6174313489682234</v>
      </c>
      <c r="W18" s="151">
        <v>865</v>
      </c>
    </row>
    <row r="19" spans="1:23" ht="12.75">
      <c r="A19" s="40" t="s">
        <v>81</v>
      </c>
      <c r="B19" s="690">
        <v>0.15134218870607435</v>
      </c>
      <c r="C19" s="688">
        <v>0.4074567723073651</v>
      </c>
      <c r="D19" s="688">
        <v>0.41815695659765656</v>
      </c>
      <c r="E19" s="688">
        <v>0.4055734573252842</v>
      </c>
      <c r="F19" s="688">
        <v>0.6977891797671045</v>
      </c>
      <c r="G19" s="688">
        <v>0.8055348316971912</v>
      </c>
      <c r="H19" s="688">
        <v>0.6479311694305551</v>
      </c>
      <c r="I19" s="688">
        <v>0.8682749883502912</v>
      </c>
      <c r="J19" s="689">
        <v>0.6699239685460335</v>
      </c>
      <c r="K19" s="150">
        <v>225.601728</v>
      </c>
      <c r="L19" s="149"/>
      <c r="M19" s="42" t="s">
        <v>81</v>
      </c>
      <c r="N19" s="696">
        <v>0.4095866206072859</v>
      </c>
      <c r="O19" s="696">
        <v>0.5502927695106976</v>
      </c>
      <c r="P19" s="696">
        <v>0.7752893767598756</v>
      </c>
      <c r="Q19" s="696">
        <v>0.677189586400901</v>
      </c>
      <c r="R19" s="696">
        <v>0.6685451827815119</v>
      </c>
      <c r="S19" s="696">
        <v>0.6422116914370843</v>
      </c>
      <c r="T19" s="696">
        <v>0.642106774378889</v>
      </c>
      <c r="U19" s="696">
        <v>0.8880643346097237</v>
      </c>
      <c r="V19" s="689">
        <v>0.692372287735943</v>
      </c>
      <c r="W19" s="151">
        <v>854</v>
      </c>
    </row>
    <row r="20" spans="1:23" ht="12.75">
      <c r="A20" s="40" t="s">
        <v>82</v>
      </c>
      <c r="B20" s="690">
        <v>0.5584503591468598</v>
      </c>
      <c r="C20" s="688">
        <v>0.22437297440472545</v>
      </c>
      <c r="D20" s="688">
        <v>0.7869641040872283</v>
      </c>
      <c r="E20" s="688">
        <v>0.8321492882452453</v>
      </c>
      <c r="F20" s="688">
        <v>0.7149334986860343</v>
      </c>
      <c r="G20" s="688">
        <v>0.5631079303200682</v>
      </c>
      <c r="H20" s="688">
        <v>0.7451456089795265</v>
      </c>
      <c r="I20" s="688">
        <v>0.9963534125656228</v>
      </c>
      <c r="J20" s="689">
        <v>0.702721995977587</v>
      </c>
      <c r="K20" s="150">
        <v>252.707003</v>
      </c>
      <c r="L20" s="149"/>
      <c r="M20" s="42" t="s">
        <v>82</v>
      </c>
      <c r="N20" s="696">
        <v>0.6875769226682237</v>
      </c>
      <c r="O20" s="696">
        <v>0.4183447520533398</v>
      </c>
      <c r="P20" s="696">
        <v>0.8394931140577323</v>
      </c>
      <c r="Q20" s="696">
        <v>1.0447864593103073</v>
      </c>
      <c r="R20" s="696">
        <v>0.7293047925743511</v>
      </c>
      <c r="S20" s="696">
        <v>0.5711416766499717</v>
      </c>
      <c r="T20" s="696">
        <v>0.8162813474796207</v>
      </c>
      <c r="U20" s="696">
        <v>0.9980955712690456</v>
      </c>
      <c r="V20" s="689">
        <v>0.7671862776502668</v>
      </c>
      <c r="W20" s="151">
        <v>848</v>
      </c>
    </row>
    <row r="21" spans="1:23" ht="12.75">
      <c r="A21" s="40" t="s">
        <v>83</v>
      </c>
      <c r="B21" s="690">
        <v>0.05229995104852928</v>
      </c>
      <c r="C21" s="688">
        <v>1.0968927158037776</v>
      </c>
      <c r="D21" s="688">
        <v>0.47939139763629224</v>
      </c>
      <c r="E21" s="688">
        <v>0.7541713492909193</v>
      </c>
      <c r="F21" s="688">
        <v>0.871324834354286</v>
      </c>
      <c r="G21" s="688">
        <v>1.0869929801962959</v>
      </c>
      <c r="H21" s="688">
        <v>0.993607035155221</v>
      </c>
      <c r="I21" s="688">
        <v>1.065710217190781</v>
      </c>
      <c r="J21" s="689">
        <v>0.8977666982659153</v>
      </c>
      <c r="K21" s="150">
        <v>306.363352</v>
      </c>
      <c r="L21" s="149"/>
      <c r="M21" s="42" t="s">
        <v>83</v>
      </c>
      <c r="N21" s="696">
        <v>0.3137113178259554</v>
      </c>
      <c r="O21" s="696">
        <v>0.8633824276282386</v>
      </c>
      <c r="P21" s="696">
        <v>0.48674160127366906</v>
      </c>
      <c r="Q21" s="696">
        <v>0.8009246152340727</v>
      </c>
      <c r="R21" s="696">
        <v>0.9212004223493511</v>
      </c>
      <c r="S21" s="696">
        <v>0.9242123490510323</v>
      </c>
      <c r="T21" s="696">
        <v>0.9662344496089229</v>
      </c>
      <c r="U21" s="696">
        <v>1.1245416762447442</v>
      </c>
      <c r="V21" s="689">
        <v>0.9182812111958162</v>
      </c>
      <c r="W21" s="151">
        <v>827</v>
      </c>
    </row>
    <row r="22" spans="1:23" ht="12.75">
      <c r="A22" s="40" t="s">
        <v>84</v>
      </c>
      <c r="B22" s="690">
        <v>0.426680289116992</v>
      </c>
      <c r="C22" s="688">
        <v>0.05321571466869735</v>
      </c>
      <c r="D22" s="688">
        <v>0.3418916686103082</v>
      </c>
      <c r="E22" s="688">
        <v>0.5726176512475059</v>
      </c>
      <c r="F22" s="688">
        <v>0.7285245957095334</v>
      </c>
      <c r="G22" s="688">
        <v>0.9160041898684518</v>
      </c>
      <c r="H22" s="688">
        <v>1.3670034010992016</v>
      </c>
      <c r="I22" s="688">
        <v>1.3321904120541008</v>
      </c>
      <c r="J22" s="689">
        <v>0.6432848698216203</v>
      </c>
      <c r="K22" s="150">
        <v>227.923491</v>
      </c>
      <c r="L22" s="149"/>
      <c r="M22" s="42" t="s">
        <v>84</v>
      </c>
      <c r="N22" s="696">
        <v>0.5712577381621117</v>
      </c>
      <c r="O22" s="696">
        <v>0.49029243269287753</v>
      </c>
      <c r="P22" s="696">
        <v>0.5041484697077347</v>
      </c>
      <c r="Q22" s="696">
        <v>0.9317854321253363</v>
      </c>
      <c r="R22" s="696">
        <v>0.8191085891774846</v>
      </c>
      <c r="S22" s="696">
        <v>0.89406642630615</v>
      </c>
      <c r="T22" s="696">
        <v>1.240597973185467</v>
      </c>
      <c r="U22" s="696">
        <v>0.614122357738556</v>
      </c>
      <c r="V22" s="689">
        <v>0.8726836773293463</v>
      </c>
      <c r="W22" s="151">
        <v>540</v>
      </c>
    </row>
    <row r="23" spans="1:23" ht="12.75">
      <c r="A23" s="40" t="s">
        <v>85</v>
      </c>
      <c r="B23" s="690">
        <v>0.08468698390352308</v>
      </c>
      <c r="C23" s="688">
        <v>0.27354236204547755</v>
      </c>
      <c r="D23" s="688">
        <v>0.2564905731470592</v>
      </c>
      <c r="E23" s="688">
        <v>0.5617876004638535</v>
      </c>
      <c r="F23" s="688">
        <v>0.6594740297895957</v>
      </c>
      <c r="G23" s="688">
        <v>1.5218490050303746</v>
      </c>
      <c r="H23" s="688">
        <v>1.131936042642634</v>
      </c>
      <c r="I23" s="688"/>
      <c r="J23" s="689">
        <v>0.5531650912603951</v>
      </c>
      <c r="K23" s="150">
        <v>165.796875</v>
      </c>
      <c r="L23" s="149"/>
      <c r="M23" s="42" t="s">
        <v>85</v>
      </c>
      <c r="N23" s="696">
        <v>0.3910264130521488</v>
      </c>
      <c r="O23" s="696">
        <v>0.5587484035759892</v>
      </c>
      <c r="P23" s="696">
        <v>0.5211089662008728</v>
      </c>
      <c r="Q23" s="696">
        <v>0.7724081958273814</v>
      </c>
      <c r="R23" s="696">
        <v>1.0206879436740368</v>
      </c>
      <c r="S23" s="696">
        <v>1.0481287183211547</v>
      </c>
      <c r="T23" s="696">
        <v>0.9767278315339838</v>
      </c>
      <c r="U23" s="696"/>
      <c r="V23" s="689">
        <v>0.8682383401334649</v>
      </c>
      <c r="W23" s="151">
        <v>325</v>
      </c>
    </row>
    <row r="24" spans="1:23" ht="12.75">
      <c r="A24" s="42" t="s">
        <v>86</v>
      </c>
      <c r="B24" s="690">
        <v>0.07157466602002646</v>
      </c>
      <c r="C24" s="688">
        <v>0.06544820705637842</v>
      </c>
      <c r="D24" s="688">
        <v>0.5848687679899085</v>
      </c>
      <c r="E24" s="688">
        <v>0.3993558806957306</v>
      </c>
      <c r="F24" s="688">
        <v>0.8067031267656427</v>
      </c>
      <c r="G24" s="688">
        <v>0.9791770431413898</v>
      </c>
      <c r="H24" s="688"/>
      <c r="I24" s="688"/>
      <c r="J24" s="689">
        <v>0.5249186487149919</v>
      </c>
      <c r="K24" s="150">
        <v>45.611205</v>
      </c>
      <c r="L24" s="149"/>
      <c r="M24" s="42" t="s">
        <v>86</v>
      </c>
      <c r="N24" s="696">
        <v>0.5660767203779129</v>
      </c>
      <c r="O24" s="696">
        <v>0.4281133472898286</v>
      </c>
      <c r="P24" s="696">
        <v>0.35783648482907515</v>
      </c>
      <c r="Q24" s="696">
        <v>0.7292652486877371</v>
      </c>
      <c r="R24" s="696">
        <v>0.7123978599568287</v>
      </c>
      <c r="S24" s="696">
        <v>0.9323522501389205</v>
      </c>
      <c r="T24" s="696"/>
      <c r="U24" s="696"/>
      <c r="V24" s="689">
        <v>0.6589651142751612</v>
      </c>
      <c r="W24" s="151">
        <v>59</v>
      </c>
    </row>
    <row r="25" spans="1:23" ht="13.5" thickBot="1">
      <c r="A25" s="42" t="s">
        <v>87</v>
      </c>
      <c r="B25" s="691">
        <v>0</v>
      </c>
      <c r="C25" s="692">
        <v>0</v>
      </c>
      <c r="D25" s="692">
        <v>0</v>
      </c>
      <c r="E25" s="692">
        <v>1.3366607334027247</v>
      </c>
      <c r="F25" s="692">
        <v>0</v>
      </c>
      <c r="G25" s="692"/>
      <c r="H25" s="692"/>
      <c r="I25" s="692"/>
      <c r="J25" s="693">
        <v>0.8076153789828511</v>
      </c>
      <c r="K25" s="150">
        <v>1.845</v>
      </c>
      <c r="L25" s="149"/>
      <c r="M25" s="42" t="s">
        <v>87</v>
      </c>
      <c r="N25" s="696">
        <v>0</v>
      </c>
      <c r="O25" s="696">
        <v>0</v>
      </c>
      <c r="P25" s="696">
        <v>0</v>
      </c>
      <c r="Q25" s="696">
        <v>1.1214219630491462</v>
      </c>
      <c r="R25" s="696">
        <v>0</v>
      </c>
      <c r="S25" s="696"/>
      <c r="T25" s="696"/>
      <c r="U25" s="696"/>
      <c r="V25" s="693">
        <v>0.6236241292648095</v>
      </c>
      <c r="W25" s="151">
        <v>2</v>
      </c>
    </row>
    <row r="26" spans="1:23" s="228" customFormat="1" ht="13.5" thickTop="1">
      <c r="A26" s="51" t="s">
        <v>74</v>
      </c>
      <c r="B26" s="694">
        <v>0.35189561944985276</v>
      </c>
      <c r="C26" s="694">
        <v>0.38621998144032116</v>
      </c>
      <c r="D26" s="694">
        <v>0.5139934535025062</v>
      </c>
      <c r="E26" s="694">
        <v>0.616252743010084</v>
      </c>
      <c r="F26" s="694">
        <v>0.5987094516022057</v>
      </c>
      <c r="G26" s="694">
        <v>0.6583970505899936</v>
      </c>
      <c r="H26" s="694">
        <v>0.6309474770749796</v>
      </c>
      <c r="I26" s="694">
        <v>0.6341640598899065</v>
      </c>
      <c r="J26" s="695">
        <v>0.5918839540667629</v>
      </c>
      <c r="K26" s="50"/>
      <c r="L26" s="50"/>
      <c r="M26" s="227" t="s">
        <v>74</v>
      </c>
      <c r="N26" s="699">
        <v>0.55060593917613</v>
      </c>
      <c r="O26" s="699">
        <v>0.546883546559827</v>
      </c>
      <c r="P26" s="699">
        <v>0.6531917669989928</v>
      </c>
      <c r="Q26" s="699">
        <v>0.6925499479003883</v>
      </c>
      <c r="R26" s="699">
        <v>0.6278725824462902</v>
      </c>
      <c r="S26" s="699">
        <v>0.6120251245318172</v>
      </c>
      <c r="T26" s="699">
        <v>0.610067266770005</v>
      </c>
      <c r="U26" s="699">
        <v>0.639858711129018</v>
      </c>
      <c r="V26" s="695">
        <v>0.6251143564819182</v>
      </c>
      <c r="W26" s="35"/>
    </row>
    <row r="27" spans="1:23" s="228" customFormat="1" ht="12.75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50"/>
      <c r="L27" s="50"/>
      <c r="M27" s="330"/>
      <c r="N27" s="331"/>
      <c r="O27" s="331"/>
      <c r="P27" s="331"/>
      <c r="Q27" s="331"/>
      <c r="R27" s="331"/>
      <c r="S27" s="331"/>
      <c r="T27" s="331"/>
      <c r="U27" s="331"/>
      <c r="V27" s="329"/>
      <c r="W27" s="35"/>
    </row>
    <row r="28" spans="1:23" s="36" customFormat="1" ht="15" customHeight="1">
      <c r="A28" s="40"/>
      <c r="B28" s="40"/>
      <c r="C28" s="53"/>
      <c r="D28" s="53"/>
      <c r="E28" s="53"/>
      <c r="F28" s="53"/>
      <c r="G28" s="965" t="s">
        <v>62</v>
      </c>
      <c r="H28" s="965"/>
      <c r="I28" s="965"/>
      <c r="J28" s="965"/>
      <c r="K28" s="965"/>
      <c r="L28" s="965"/>
      <c r="M28" s="965"/>
      <c r="N28" s="965"/>
      <c r="O28" s="965"/>
      <c r="P28" s="53"/>
      <c r="Q28" s="53"/>
      <c r="R28" s="53"/>
      <c r="S28" s="54"/>
      <c r="T28" s="55"/>
      <c r="U28" s="55"/>
      <c r="V28" s="55"/>
      <c r="W28" s="31"/>
    </row>
    <row r="29" spans="1:23" ht="15" customHeight="1">
      <c r="A29" s="45"/>
      <c r="B29" s="974" t="s">
        <v>64</v>
      </c>
      <c r="C29" s="974"/>
      <c r="D29" s="974"/>
      <c r="E29" s="974"/>
      <c r="F29" s="974"/>
      <c r="G29" s="974"/>
      <c r="H29" s="974"/>
      <c r="I29" s="974"/>
      <c r="J29" s="46"/>
      <c r="K29" s="46"/>
      <c r="L29" s="47"/>
      <c r="M29" s="47"/>
      <c r="N29" s="974" t="s">
        <v>141</v>
      </c>
      <c r="O29" s="974"/>
      <c r="P29" s="974"/>
      <c r="Q29" s="974"/>
      <c r="R29" s="974"/>
      <c r="S29" s="974"/>
      <c r="T29" s="974"/>
      <c r="U29" s="974"/>
      <c r="V29" s="46"/>
      <c r="W29" s="37"/>
    </row>
    <row r="30" spans="1:23" ht="15" customHeight="1">
      <c r="A30" s="966" t="s">
        <v>7</v>
      </c>
      <c r="B30" s="968" t="s">
        <v>24</v>
      </c>
      <c r="C30" s="969"/>
      <c r="D30" s="969"/>
      <c r="E30" s="969"/>
      <c r="F30" s="969"/>
      <c r="G30" s="969"/>
      <c r="H30" s="969"/>
      <c r="I30" s="970"/>
      <c r="J30" s="971" t="s">
        <v>74</v>
      </c>
      <c r="K30" s="963" t="s">
        <v>255</v>
      </c>
      <c r="L30" s="47"/>
      <c r="M30" s="966" t="s">
        <v>7</v>
      </c>
      <c r="N30" s="968" t="s">
        <v>24</v>
      </c>
      <c r="O30" s="969"/>
      <c r="P30" s="969"/>
      <c r="Q30" s="969"/>
      <c r="R30" s="969"/>
      <c r="S30" s="969"/>
      <c r="T30" s="969"/>
      <c r="U30" s="970"/>
      <c r="V30" s="971" t="s">
        <v>74</v>
      </c>
      <c r="W30" s="963" t="s">
        <v>254</v>
      </c>
    </row>
    <row r="31" spans="1:23" ht="12.75" customHeight="1">
      <c r="A31" s="967" t="s">
        <v>7</v>
      </c>
      <c r="B31" s="48" t="s">
        <v>88</v>
      </c>
      <c r="C31" s="49" t="s">
        <v>89</v>
      </c>
      <c r="D31" s="49" t="s">
        <v>90</v>
      </c>
      <c r="E31" s="49" t="s">
        <v>91</v>
      </c>
      <c r="F31" s="49" t="s">
        <v>92</v>
      </c>
      <c r="G31" s="49" t="s">
        <v>30</v>
      </c>
      <c r="H31" s="49" t="s">
        <v>31</v>
      </c>
      <c r="I31" s="222" t="s">
        <v>32</v>
      </c>
      <c r="J31" s="972" t="s">
        <v>74</v>
      </c>
      <c r="K31" s="964"/>
      <c r="L31" s="50"/>
      <c r="M31" s="967" t="s">
        <v>7</v>
      </c>
      <c r="N31" s="48" t="s">
        <v>88</v>
      </c>
      <c r="O31" s="49" t="s">
        <v>89</v>
      </c>
      <c r="P31" s="49" t="s">
        <v>90</v>
      </c>
      <c r="Q31" s="49" t="s">
        <v>91</v>
      </c>
      <c r="R31" s="49" t="s">
        <v>92</v>
      </c>
      <c r="S31" s="49" t="s">
        <v>30</v>
      </c>
      <c r="T31" s="49" t="s">
        <v>31</v>
      </c>
      <c r="U31" s="222" t="s">
        <v>32</v>
      </c>
      <c r="V31" s="972" t="s">
        <v>74</v>
      </c>
      <c r="W31" s="964"/>
    </row>
    <row r="32" spans="1:23" ht="12.75">
      <c r="A32" s="40" t="s">
        <v>12</v>
      </c>
      <c r="B32" s="687">
        <v>0</v>
      </c>
      <c r="C32" s="688">
        <v>0</v>
      </c>
      <c r="D32" s="688">
        <v>1.297044309809586</v>
      </c>
      <c r="E32" s="688">
        <v>0.3029477298344542</v>
      </c>
      <c r="F32" s="688">
        <v>0.5670179528791038</v>
      </c>
      <c r="G32" s="688">
        <v>0.36176980881577653</v>
      </c>
      <c r="H32" s="688">
        <v>0.4583348769147609</v>
      </c>
      <c r="I32" s="688">
        <v>0.5468986582367169</v>
      </c>
      <c r="J32" s="689">
        <v>0.4575856774633597</v>
      </c>
      <c r="K32" s="150">
        <v>2.132478</v>
      </c>
      <c r="L32" s="149"/>
      <c r="M32" s="42" t="s">
        <v>12</v>
      </c>
      <c r="N32" s="696">
        <v>0</v>
      </c>
      <c r="O32" s="696">
        <v>0</v>
      </c>
      <c r="P32" s="696">
        <v>2.157078452943334</v>
      </c>
      <c r="Q32" s="696">
        <v>0.5279552293965475</v>
      </c>
      <c r="R32" s="696">
        <v>0.7331679306481778</v>
      </c>
      <c r="S32" s="696">
        <v>0.4078769190609042</v>
      </c>
      <c r="T32" s="696">
        <v>0.457841217613457</v>
      </c>
      <c r="U32" s="696">
        <v>0.6019297868967916</v>
      </c>
      <c r="V32" s="697">
        <v>0.5596995269551291</v>
      </c>
      <c r="W32" s="76">
        <v>17</v>
      </c>
    </row>
    <row r="33" spans="1:23" ht="12.75">
      <c r="A33" s="40" t="s">
        <v>13</v>
      </c>
      <c r="B33" s="690">
        <v>0</v>
      </c>
      <c r="C33" s="688">
        <v>0.8936631805116455</v>
      </c>
      <c r="D33" s="688">
        <v>0</v>
      </c>
      <c r="E33" s="688">
        <v>0.8642387402930656</v>
      </c>
      <c r="F33" s="688">
        <v>0.6068664363231212</v>
      </c>
      <c r="G33" s="688">
        <v>0.32151104336295194</v>
      </c>
      <c r="H33" s="688">
        <v>0.49395378909518484</v>
      </c>
      <c r="I33" s="688">
        <v>0.8117097130307342</v>
      </c>
      <c r="J33" s="689">
        <v>0.5285607465071492</v>
      </c>
      <c r="K33" s="150">
        <v>7.567048</v>
      </c>
      <c r="L33" s="149"/>
      <c r="M33" s="42" t="s">
        <v>13</v>
      </c>
      <c r="N33" s="696">
        <v>0</v>
      </c>
      <c r="O33" s="696">
        <v>0.4536196580615018</v>
      </c>
      <c r="P33" s="696">
        <v>0</v>
      </c>
      <c r="Q33" s="696">
        <v>0.8151985619897367</v>
      </c>
      <c r="R33" s="696">
        <v>0.5163096481062908</v>
      </c>
      <c r="S33" s="696">
        <v>0.33488202315625487</v>
      </c>
      <c r="T33" s="696">
        <v>0.5829368988743484</v>
      </c>
      <c r="U33" s="696">
        <v>0.9458447149980707</v>
      </c>
      <c r="V33" s="697">
        <v>0.5499181006972627</v>
      </c>
      <c r="W33" s="76">
        <v>50</v>
      </c>
    </row>
    <row r="34" spans="1:23" ht="12.75">
      <c r="A34" s="40" t="s">
        <v>14</v>
      </c>
      <c r="B34" s="690">
        <v>0.3883704435909894</v>
      </c>
      <c r="C34" s="688">
        <v>0.23513258076081753</v>
      </c>
      <c r="D34" s="688">
        <v>0.6245872636451169</v>
      </c>
      <c r="E34" s="688">
        <v>1.0231759823722055</v>
      </c>
      <c r="F34" s="688">
        <v>0.3225553561544445</v>
      </c>
      <c r="G34" s="688">
        <v>0.4502804791197772</v>
      </c>
      <c r="H34" s="688">
        <v>0.6874305893156653</v>
      </c>
      <c r="I34" s="688">
        <v>0.7830719636301195</v>
      </c>
      <c r="J34" s="689">
        <v>0.5666376105883061</v>
      </c>
      <c r="K34" s="150">
        <v>18.776879</v>
      </c>
      <c r="L34" s="149"/>
      <c r="M34" s="42" t="s">
        <v>14</v>
      </c>
      <c r="N34" s="696">
        <v>0.6955965261909479</v>
      </c>
      <c r="O34" s="696">
        <v>0.6090412168643513</v>
      </c>
      <c r="P34" s="696">
        <v>0.7875958897995838</v>
      </c>
      <c r="Q34" s="696">
        <v>0.9872437142741174</v>
      </c>
      <c r="R34" s="696">
        <v>0.46050984195877837</v>
      </c>
      <c r="S34" s="696">
        <v>0.5420096307884589</v>
      </c>
      <c r="T34" s="696">
        <v>0.7195097336412833</v>
      </c>
      <c r="U34" s="696">
        <v>0.7294103586931547</v>
      </c>
      <c r="V34" s="697">
        <v>0.6375322200435377</v>
      </c>
      <c r="W34" s="76">
        <v>126</v>
      </c>
    </row>
    <row r="35" spans="1:23" ht="12.75">
      <c r="A35" s="40" t="s">
        <v>15</v>
      </c>
      <c r="B35" s="690">
        <v>1.1077364917792933</v>
      </c>
      <c r="C35" s="688">
        <v>1.0338468358330273</v>
      </c>
      <c r="D35" s="688">
        <v>1.0035833949087096</v>
      </c>
      <c r="E35" s="688">
        <v>0.3216772793566189</v>
      </c>
      <c r="F35" s="688">
        <v>0.699807467736475</v>
      </c>
      <c r="G35" s="688">
        <v>0.8402109474414585</v>
      </c>
      <c r="H35" s="688">
        <v>0.5145051844785695</v>
      </c>
      <c r="I35" s="688">
        <v>0.3010846820302288</v>
      </c>
      <c r="J35" s="689">
        <v>0.6366233748550678</v>
      </c>
      <c r="K35" s="150">
        <v>34.295711</v>
      </c>
      <c r="L35" s="149"/>
      <c r="M35" s="42" t="s">
        <v>15</v>
      </c>
      <c r="N35" s="696">
        <v>0.8308339079934531</v>
      </c>
      <c r="O35" s="696">
        <v>1.1186257905887769</v>
      </c>
      <c r="P35" s="696">
        <v>0.9417508277989771</v>
      </c>
      <c r="Q35" s="696">
        <v>0.6185486237636756</v>
      </c>
      <c r="R35" s="696">
        <v>0.7693209294663943</v>
      </c>
      <c r="S35" s="696">
        <v>0.6559460868540559</v>
      </c>
      <c r="T35" s="696">
        <v>0.549084333238783</v>
      </c>
      <c r="U35" s="696">
        <v>0.3975283579693644</v>
      </c>
      <c r="V35" s="697">
        <v>0.6206709401673854</v>
      </c>
      <c r="W35" s="76">
        <v>194</v>
      </c>
    </row>
    <row r="36" spans="1:23" ht="12.75">
      <c r="A36" s="40" t="s">
        <v>77</v>
      </c>
      <c r="B36" s="690">
        <v>0.8084985923817006</v>
      </c>
      <c r="C36" s="688">
        <v>1.225301426398382</v>
      </c>
      <c r="D36" s="688">
        <v>1.2149823562169721</v>
      </c>
      <c r="E36" s="688">
        <v>0.6689530886208824</v>
      </c>
      <c r="F36" s="688">
        <v>0.47722168298269846</v>
      </c>
      <c r="G36" s="688">
        <v>0.6857426570382902</v>
      </c>
      <c r="H36" s="688">
        <v>0.5284112980270553</v>
      </c>
      <c r="I36" s="688">
        <v>1.0212734490647812</v>
      </c>
      <c r="J36" s="689">
        <v>0.6827935955318489</v>
      </c>
      <c r="K36" s="150">
        <v>44.631873</v>
      </c>
      <c r="L36" s="149"/>
      <c r="M36" s="42" t="s">
        <v>77</v>
      </c>
      <c r="N36" s="696">
        <v>0.5675036083771097</v>
      </c>
      <c r="O36" s="696">
        <v>1.139550817556489</v>
      </c>
      <c r="P36" s="696">
        <v>1.2167320567970517</v>
      </c>
      <c r="Q36" s="696">
        <v>0.7244221779943413</v>
      </c>
      <c r="R36" s="696">
        <v>0.5543026893487328</v>
      </c>
      <c r="S36" s="696">
        <v>0.7171313148555631</v>
      </c>
      <c r="T36" s="696">
        <v>0.6649277574461749</v>
      </c>
      <c r="U36" s="696">
        <v>0.7260572587861046</v>
      </c>
      <c r="V36" s="697">
        <v>0.6833389898616375</v>
      </c>
      <c r="W36" s="76">
        <v>246</v>
      </c>
    </row>
    <row r="37" spans="1:23" ht="12.75">
      <c r="A37" s="40" t="s">
        <v>78</v>
      </c>
      <c r="B37" s="690">
        <v>0.25040091411617393</v>
      </c>
      <c r="C37" s="688">
        <v>0.2933311603379433</v>
      </c>
      <c r="D37" s="688">
        <v>0.8398036615885947</v>
      </c>
      <c r="E37" s="688">
        <v>0.5532209019808174</v>
      </c>
      <c r="F37" s="688">
        <v>0.5080855362292745</v>
      </c>
      <c r="G37" s="688">
        <v>0.7182094901261332</v>
      </c>
      <c r="H37" s="688">
        <v>1.0214935139553583</v>
      </c>
      <c r="I37" s="688">
        <v>0.6672312731679227</v>
      </c>
      <c r="J37" s="689">
        <v>0.6640757893554186</v>
      </c>
      <c r="K37" s="150">
        <v>44.109508</v>
      </c>
      <c r="L37" s="149"/>
      <c r="M37" s="42" t="s">
        <v>78</v>
      </c>
      <c r="N37" s="696">
        <v>0.48419233087767116</v>
      </c>
      <c r="O37" s="696">
        <v>0.3765861337219703</v>
      </c>
      <c r="P37" s="696">
        <v>0.9953379899838376</v>
      </c>
      <c r="Q37" s="696">
        <v>0.7569967609273195</v>
      </c>
      <c r="R37" s="696">
        <v>0.6181090968635726</v>
      </c>
      <c r="S37" s="696">
        <v>0.8064204414790419</v>
      </c>
      <c r="T37" s="696">
        <v>0.7790836704062685</v>
      </c>
      <c r="U37" s="696">
        <v>0.7293277035128185</v>
      </c>
      <c r="V37" s="697">
        <v>0.718752100284931</v>
      </c>
      <c r="W37" s="76">
        <v>248</v>
      </c>
    </row>
    <row r="38" spans="1:23" ht="12.75">
      <c r="A38" s="40" t="s">
        <v>79</v>
      </c>
      <c r="B38" s="690">
        <v>0.10920233432213733</v>
      </c>
      <c r="C38" s="688">
        <v>0.4476896459483138</v>
      </c>
      <c r="D38" s="688">
        <v>0.2998127563291576</v>
      </c>
      <c r="E38" s="688">
        <v>0.8583977483952255</v>
      </c>
      <c r="F38" s="688">
        <v>0.658738709424655</v>
      </c>
      <c r="G38" s="688">
        <v>0.40815297873574546</v>
      </c>
      <c r="H38" s="688">
        <v>0.4882736073565161</v>
      </c>
      <c r="I38" s="688">
        <v>0.7536073802067258</v>
      </c>
      <c r="J38" s="689">
        <v>0.5787213933121627</v>
      </c>
      <c r="K38" s="150">
        <v>34.701042</v>
      </c>
      <c r="L38" s="149"/>
      <c r="M38" s="42" t="s">
        <v>79</v>
      </c>
      <c r="N38" s="696">
        <v>0.26801424227683446</v>
      </c>
      <c r="O38" s="696">
        <v>0.7358351729212655</v>
      </c>
      <c r="P38" s="696">
        <v>0.4945830788291238</v>
      </c>
      <c r="Q38" s="696">
        <v>0.9974259531608775</v>
      </c>
      <c r="R38" s="696">
        <v>0.7119183626976754</v>
      </c>
      <c r="S38" s="696">
        <v>0.6153324856786493</v>
      </c>
      <c r="T38" s="696">
        <v>0.7253491732008542</v>
      </c>
      <c r="U38" s="696">
        <v>0.5281143802799556</v>
      </c>
      <c r="V38" s="697">
        <v>0.6756910301055552</v>
      </c>
      <c r="W38" s="76">
        <v>190</v>
      </c>
    </row>
    <row r="39" spans="1:23" ht="12.75">
      <c r="A39" s="40" t="s">
        <v>80</v>
      </c>
      <c r="B39" s="690">
        <v>0.07803257870027175</v>
      </c>
      <c r="C39" s="688">
        <v>0.3835456133888296</v>
      </c>
      <c r="D39" s="688">
        <v>0.2125423078838387</v>
      </c>
      <c r="E39" s="688">
        <v>0.573292215245472</v>
      </c>
      <c r="F39" s="688">
        <v>0.7066956834290292</v>
      </c>
      <c r="G39" s="688">
        <v>0.7324281600025355</v>
      </c>
      <c r="H39" s="688">
        <v>1.568842035731985</v>
      </c>
      <c r="I39" s="688">
        <v>0.6152677257641843</v>
      </c>
      <c r="J39" s="689">
        <v>0.8489987757634868</v>
      </c>
      <c r="K39" s="150">
        <v>46.491324</v>
      </c>
      <c r="L39" s="149"/>
      <c r="M39" s="42" t="s">
        <v>80</v>
      </c>
      <c r="N39" s="696">
        <v>0.19327817174311784</v>
      </c>
      <c r="O39" s="696">
        <v>0.7287372683526402</v>
      </c>
      <c r="P39" s="696">
        <v>0.40988982161594995</v>
      </c>
      <c r="Q39" s="696">
        <v>0.6941256608076289</v>
      </c>
      <c r="R39" s="696">
        <v>0.8852314716723054</v>
      </c>
      <c r="S39" s="696">
        <v>0.7678952758384544</v>
      </c>
      <c r="T39" s="696">
        <v>1.1836147717572378</v>
      </c>
      <c r="U39" s="696">
        <v>0.8491867771862179</v>
      </c>
      <c r="V39" s="697">
        <v>0.8662003403862647</v>
      </c>
      <c r="W39" s="76">
        <v>199</v>
      </c>
    </row>
    <row r="40" spans="1:23" ht="12.75">
      <c r="A40" s="40" t="s">
        <v>81</v>
      </c>
      <c r="B40" s="690">
        <v>0.17845466425378329</v>
      </c>
      <c r="C40" s="688">
        <v>1.095380704638456</v>
      </c>
      <c r="D40" s="688">
        <v>0.4611016328549625</v>
      </c>
      <c r="E40" s="688">
        <v>1.571910237443785</v>
      </c>
      <c r="F40" s="688">
        <v>1.0836432526399484</v>
      </c>
      <c r="G40" s="688">
        <v>0.8063654440532617</v>
      </c>
      <c r="H40" s="688">
        <v>0.6296854420704447</v>
      </c>
      <c r="I40" s="688">
        <v>0.8076898790772098</v>
      </c>
      <c r="J40" s="689">
        <v>0.8378682393193739</v>
      </c>
      <c r="K40" s="150">
        <v>48.34567</v>
      </c>
      <c r="L40" s="149"/>
      <c r="M40" s="42" t="s">
        <v>81</v>
      </c>
      <c r="N40" s="696">
        <v>0.6538511834706426</v>
      </c>
      <c r="O40" s="696">
        <v>0.6098081543546399</v>
      </c>
      <c r="P40" s="696">
        <v>0.5594822923854464</v>
      </c>
      <c r="Q40" s="696">
        <v>1.2068185246643532</v>
      </c>
      <c r="R40" s="696">
        <v>1.1283908952395454</v>
      </c>
      <c r="S40" s="696">
        <v>1.1350784648786079</v>
      </c>
      <c r="T40" s="696">
        <v>0.7857175091707342</v>
      </c>
      <c r="U40" s="696">
        <v>0.9086234949356771</v>
      </c>
      <c r="V40" s="697">
        <v>0.9442542280107176</v>
      </c>
      <c r="W40" s="76">
        <v>189</v>
      </c>
    </row>
    <row r="41" spans="1:23" ht="12.75">
      <c r="A41" s="40" t="s">
        <v>82</v>
      </c>
      <c r="B41" s="690">
        <v>2.2343267255242028</v>
      </c>
      <c r="C41" s="688">
        <v>0.3925628521132508</v>
      </c>
      <c r="D41" s="688">
        <v>0</v>
      </c>
      <c r="E41" s="688">
        <v>1.4261397108109355</v>
      </c>
      <c r="F41" s="688">
        <v>2.522399554082219</v>
      </c>
      <c r="G41" s="688">
        <v>1.0056728718001064</v>
      </c>
      <c r="H41" s="688">
        <v>1.4753648072689318</v>
      </c>
      <c r="I41" s="688">
        <v>1.1417846802817424</v>
      </c>
      <c r="J41" s="689">
        <v>1.3921137926214158</v>
      </c>
      <c r="K41" s="150">
        <v>64.986271</v>
      </c>
      <c r="L41" s="149"/>
      <c r="M41" s="42" t="s">
        <v>82</v>
      </c>
      <c r="N41" s="696">
        <v>2.3427433524657366</v>
      </c>
      <c r="O41" s="696">
        <v>0.346718998120783</v>
      </c>
      <c r="P41" s="696">
        <v>0</v>
      </c>
      <c r="Q41" s="696">
        <v>1.0684804376495873</v>
      </c>
      <c r="R41" s="696">
        <v>1.3690035872614694</v>
      </c>
      <c r="S41" s="696">
        <v>1.1300644101399264</v>
      </c>
      <c r="T41" s="696">
        <v>1.0390183185290895</v>
      </c>
      <c r="U41" s="696">
        <v>0.8911877226879537</v>
      </c>
      <c r="V41" s="697">
        <v>1.0343159560659525</v>
      </c>
      <c r="W41" s="76">
        <v>168</v>
      </c>
    </row>
    <row r="42" spans="1:23" ht="12.75">
      <c r="A42" s="40" t="s">
        <v>83</v>
      </c>
      <c r="B42" s="690">
        <v>0</v>
      </c>
      <c r="C42" s="688">
        <v>0</v>
      </c>
      <c r="D42" s="688">
        <v>0.33487416964882305</v>
      </c>
      <c r="E42" s="688">
        <v>1.2984005725156398</v>
      </c>
      <c r="F42" s="688">
        <v>1.2520008384874928</v>
      </c>
      <c r="G42" s="688">
        <v>1.5269448095388154</v>
      </c>
      <c r="H42" s="688">
        <v>1.0522608547025785</v>
      </c>
      <c r="I42" s="688">
        <v>0.9884390626754761</v>
      </c>
      <c r="J42" s="689">
        <v>1.1529983884391073</v>
      </c>
      <c r="K42" s="150">
        <v>39.801282</v>
      </c>
      <c r="L42" s="149"/>
      <c r="M42" s="42" t="s">
        <v>83</v>
      </c>
      <c r="N42" s="696">
        <v>0</v>
      </c>
      <c r="O42" s="696">
        <v>0</v>
      </c>
      <c r="P42" s="696">
        <v>1.529558722308614</v>
      </c>
      <c r="Q42" s="696">
        <v>2.1469040570045967</v>
      </c>
      <c r="R42" s="696">
        <v>1.7006447762763153</v>
      </c>
      <c r="S42" s="696">
        <v>1.2265719086867188</v>
      </c>
      <c r="T42" s="696">
        <v>1.1139111780331465</v>
      </c>
      <c r="U42" s="696">
        <v>0.9898952319633869</v>
      </c>
      <c r="V42" s="697">
        <v>1.2045459564396037</v>
      </c>
      <c r="W42" s="76">
        <v>120</v>
      </c>
    </row>
    <row r="43" spans="1:23" ht="12.75">
      <c r="A43" s="40" t="s">
        <v>84</v>
      </c>
      <c r="B43" s="690">
        <v>1.4116833878786712</v>
      </c>
      <c r="C43" s="688">
        <v>0.9067904085468548</v>
      </c>
      <c r="D43" s="688">
        <v>0</v>
      </c>
      <c r="E43" s="688">
        <v>3.009001323578774</v>
      </c>
      <c r="F43" s="688">
        <v>2.1482508664024</v>
      </c>
      <c r="G43" s="688">
        <v>1.2874756068780184</v>
      </c>
      <c r="H43" s="688">
        <v>0.9104939398130583</v>
      </c>
      <c r="I43" s="688">
        <v>0.13178201191546182</v>
      </c>
      <c r="J43" s="689">
        <v>1.492330266201129</v>
      </c>
      <c r="K43" s="150">
        <v>27.694183</v>
      </c>
      <c r="L43" s="149"/>
      <c r="M43" s="42" t="s">
        <v>84</v>
      </c>
      <c r="N43" s="696">
        <v>6.947339169098237</v>
      </c>
      <c r="O43" s="696">
        <v>1.6902741624691524</v>
      </c>
      <c r="P43" s="696">
        <v>0</v>
      </c>
      <c r="Q43" s="696">
        <v>1.6153448530497716</v>
      </c>
      <c r="R43" s="696">
        <v>1.1933575548754622</v>
      </c>
      <c r="S43" s="696">
        <v>1.0091377422561287</v>
      </c>
      <c r="T43" s="696">
        <v>1.1130513932929997</v>
      </c>
      <c r="U43" s="696">
        <v>0.26222355082154636</v>
      </c>
      <c r="V43" s="697">
        <v>1.207409802936515</v>
      </c>
      <c r="W43" s="76">
        <v>51</v>
      </c>
    </row>
    <row r="44" spans="1:23" ht="12.75">
      <c r="A44" s="40" t="s">
        <v>85</v>
      </c>
      <c r="B44" s="690">
        <v>0</v>
      </c>
      <c r="C44" s="688">
        <v>0</v>
      </c>
      <c r="D44" s="688">
        <v>4.302781472918796</v>
      </c>
      <c r="E44" s="688">
        <v>0.6454906102454682</v>
      </c>
      <c r="F44" s="688">
        <v>0.6039156233623021</v>
      </c>
      <c r="G44" s="688">
        <v>1.3405686298148707</v>
      </c>
      <c r="H44" s="688">
        <v>0.2781999601137248</v>
      </c>
      <c r="I44" s="688"/>
      <c r="J44" s="689">
        <v>0.871803079795642</v>
      </c>
      <c r="K44" s="150">
        <v>8.328022</v>
      </c>
      <c r="L44" s="149"/>
      <c r="M44" s="42" t="s">
        <v>85</v>
      </c>
      <c r="N44" s="696">
        <v>0</v>
      </c>
      <c r="O44" s="696">
        <v>0</v>
      </c>
      <c r="P44" s="696">
        <v>1.1116236931473957</v>
      </c>
      <c r="Q44" s="696">
        <v>0.7222745871297891</v>
      </c>
      <c r="R44" s="696">
        <v>1.0824228954090842</v>
      </c>
      <c r="S44" s="696">
        <v>1.3781725038834935</v>
      </c>
      <c r="T44" s="696">
        <v>1.0161672204778018</v>
      </c>
      <c r="U44" s="696"/>
      <c r="V44" s="697">
        <v>1.0031202613016823</v>
      </c>
      <c r="W44" s="76">
        <v>18</v>
      </c>
    </row>
    <row r="45" spans="1:23" ht="12.75">
      <c r="A45" s="40" t="s">
        <v>86</v>
      </c>
      <c r="B45" s="690">
        <v>0</v>
      </c>
      <c r="C45" s="688">
        <v>0</v>
      </c>
      <c r="D45" s="688">
        <v>0</v>
      </c>
      <c r="E45" s="688">
        <v>0</v>
      </c>
      <c r="F45" s="688">
        <v>0</v>
      </c>
      <c r="G45" s="688"/>
      <c r="H45" s="688"/>
      <c r="I45" s="688"/>
      <c r="J45" s="689">
        <v>0</v>
      </c>
      <c r="K45" s="150">
        <v>0</v>
      </c>
      <c r="L45" s="149"/>
      <c r="M45" s="42" t="s">
        <v>86</v>
      </c>
      <c r="N45" s="696">
        <v>0</v>
      </c>
      <c r="O45" s="696">
        <v>0</v>
      </c>
      <c r="P45" s="696">
        <v>0</v>
      </c>
      <c r="Q45" s="696">
        <v>0</v>
      </c>
      <c r="R45" s="696">
        <v>0</v>
      </c>
      <c r="S45" s="696"/>
      <c r="T45" s="696"/>
      <c r="U45" s="696"/>
      <c r="V45" s="697">
        <v>0</v>
      </c>
      <c r="W45" s="76">
        <v>0</v>
      </c>
    </row>
    <row r="46" spans="1:23" ht="13.5" thickBot="1">
      <c r="A46" s="41" t="s">
        <v>87</v>
      </c>
      <c r="B46" s="691">
        <v>0</v>
      </c>
      <c r="C46" s="692">
        <v>0</v>
      </c>
      <c r="D46" s="692"/>
      <c r="E46" s="692"/>
      <c r="F46" s="692"/>
      <c r="G46" s="692"/>
      <c r="H46" s="692"/>
      <c r="I46" s="692"/>
      <c r="J46" s="693">
        <v>0</v>
      </c>
      <c r="K46" s="150">
        <v>0</v>
      </c>
      <c r="L46" s="149"/>
      <c r="M46" s="42" t="s">
        <v>87</v>
      </c>
      <c r="N46" s="696">
        <v>0</v>
      </c>
      <c r="O46" s="696">
        <v>0</v>
      </c>
      <c r="P46" s="696"/>
      <c r="Q46" s="696"/>
      <c r="R46" s="696"/>
      <c r="S46" s="696"/>
      <c r="T46" s="696"/>
      <c r="U46" s="696"/>
      <c r="V46" s="698">
        <v>0</v>
      </c>
      <c r="W46" s="76">
        <v>0</v>
      </c>
    </row>
    <row r="47" spans="1:22" ht="13.5" thickTop="1">
      <c r="A47" s="56" t="s">
        <v>74</v>
      </c>
      <c r="B47" s="694">
        <v>0.5018650983330962</v>
      </c>
      <c r="C47" s="694">
        <v>0.5932330519933494</v>
      </c>
      <c r="D47" s="694">
        <v>0.6988182120826898</v>
      </c>
      <c r="E47" s="694">
        <v>0.9410426269864387</v>
      </c>
      <c r="F47" s="694">
        <v>0.8168232025036588</v>
      </c>
      <c r="G47" s="694">
        <v>0.7927582061754285</v>
      </c>
      <c r="H47" s="694">
        <v>0.8787670135757918</v>
      </c>
      <c r="I47" s="694">
        <v>0.7847006828023685</v>
      </c>
      <c r="J47" s="695">
        <v>0.8112362617833383</v>
      </c>
      <c r="K47" s="50"/>
      <c r="L47" s="50"/>
      <c r="M47" s="52" t="s">
        <v>74</v>
      </c>
      <c r="N47" s="699">
        <v>0.6681622749589133</v>
      </c>
      <c r="O47" s="699">
        <v>0.6774982665958991</v>
      </c>
      <c r="P47" s="699">
        <v>0.7357440742535586</v>
      </c>
      <c r="Q47" s="699">
        <v>0.8865898960415788</v>
      </c>
      <c r="R47" s="699">
        <v>0.7542728709582843</v>
      </c>
      <c r="S47" s="699">
        <v>0.7538877833857215</v>
      </c>
      <c r="T47" s="699">
        <v>0.7898752744094707</v>
      </c>
      <c r="U47" s="699">
        <v>0.7437779115351868</v>
      </c>
      <c r="V47" s="695">
        <v>0.7658502837593381</v>
      </c>
    </row>
    <row r="49" ht="12.75">
      <c r="B49" s="152" t="s">
        <v>376</v>
      </c>
    </row>
    <row r="50" ht="12.75">
      <c r="B50" s="152"/>
    </row>
  </sheetData>
  <sheetProtection/>
  <mergeCells count="27">
    <mergeCell ref="A2:W2"/>
    <mergeCell ref="W30:W31"/>
    <mergeCell ref="A4:W4"/>
    <mergeCell ref="A5:W5"/>
    <mergeCell ref="A30:A31"/>
    <mergeCell ref="B30:I30"/>
    <mergeCell ref="J30:J31"/>
    <mergeCell ref="M30:M31"/>
    <mergeCell ref="K9:K10"/>
    <mergeCell ref="N30:U30"/>
    <mergeCell ref="V30:V31"/>
    <mergeCell ref="K30:K31"/>
    <mergeCell ref="A9:A10"/>
    <mergeCell ref="J9:J10"/>
    <mergeCell ref="V9:V10"/>
    <mergeCell ref="M9:M10"/>
    <mergeCell ref="B9:I9"/>
    <mergeCell ref="A3:W3"/>
    <mergeCell ref="W9:W10"/>
    <mergeCell ref="A1:W1"/>
    <mergeCell ref="G7:O7"/>
    <mergeCell ref="G28:O28"/>
    <mergeCell ref="B29:I29"/>
    <mergeCell ref="N29:U29"/>
    <mergeCell ref="B8:I8"/>
    <mergeCell ref="N8:U8"/>
    <mergeCell ref="N9:U9"/>
  </mergeCells>
  <printOptions horizontalCentered="1"/>
  <pageMargins left="0.7" right="0.7" top="0.75" bottom="0.75" header="0.3" footer="0.3"/>
  <pageSetup fitToHeight="0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Z50"/>
  <sheetViews>
    <sheetView zoomScale="90" zoomScaleNormal="90" zoomScaleSheetLayoutView="85" zoomScalePageLayoutView="0" workbookViewId="0" topLeftCell="A1">
      <selection activeCell="A1" sqref="A1:W1"/>
    </sheetView>
  </sheetViews>
  <sheetFormatPr defaultColWidth="9.140625" defaultRowHeight="12.75"/>
  <cols>
    <col min="1" max="1" width="6.7109375" style="34" bestFit="1" customWidth="1"/>
    <col min="2" max="2" width="8.8515625" style="34" customWidth="1"/>
    <col min="3" max="10" width="8.8515625" style="148" customWidth="1"/>
    <col min="11" max="11" width="9.57421875" style="148" customWidth="1"/>
    <col min="12" max="12" width="4.57421875" style="148" customWidth="1"/>
    <col min="13" max="13" width="7.28125" style="148" customWidth="1"/>
    <col min="14" max="22" width="8.140625" style="148" customWidth="1"/>
    <col min="23" max="23" width="9.57421875" style="148" customWidth="1"/>
    <col min="24" max="24" width="3.00390625" style="148" customWidth="1"/>
    <col min="25" max="25" width="9.140625" style="148" customWidth="1"/>
    <col min="26" max="26" width="9.140625" style="95" customWidth="1"/>
    <col min="27" max="16384" width="9.140625" style="148" customWidth="1"/>
  </cols>
  <sheetData>
    <row r="1" spans="1:23" s="98" customFormat="1" ht="15.75">
      <c r="A1" s="941" t="s">
        <v>386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</row>
    <row r="2" spans="1:23" s="98" customFormat="1" ht="15.75">
      <c r="A2" s="942" t="s">
        <v>303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</row>
    <row r="3" spans="1:23" s="98" customFormat="1" ht="15.75">
      <c r="A3" s="942" t="s">
        <v>239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</row>
    <row r="4" spans="1:23" s="98" customFormat="1" ht="15.75">
      <c r="A4" s="942" t="s">
        <v>240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</row>
    <row r="5" spans="1:23" ht="12.75">
      <c r="A5" s="973" t="s">
        <v>114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</row>
    <row r="6" spans="1:23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ht="15" customHeight="1">
      <c r="A7" s="43"/>
      <c r="B7" s="44"/>
      <c r="C7" s="44"/>
      <c r="D7" s="44"/>
      <c r="E7" s="44"/>
      <c r="F7" s="44"/>
      <c r="G7" s="965" t="s">
        <v>96</v>
      </c>
      <c r="H7" s="965"/>
      <c r="I7" s="965"/>
      <c r="J7" s="965"/>
      <c r="K7" s="965"/>
      <c r="L7" s="965"/>
      <c r="M7" s="965"/>
      <c r="N7" s="965"/>
      <c r="O7" s="965"/>
      <c r="P7" s="44"/>
      <c r="Q7" s="44"/>
      <c r="R7" s="44"/>
      <c r="S7" s="44"/>
      <c r="T7" s="44"/>
      <c r="U7" s="44"/>
      <c r="V7" s="44"/>
      <c r="W7" s="27"/>
    </row>
    <row r="8" spans="1:23" ht="15" customHeight="1">
      <c r="A8" s="45"/>
      <c r="B8" s="974" t="s">
        <v>64</v>
      </c>
      <c r="C8" s="974"/>
      <c r="D8" s="974"/>
      <c r="E8" s="974"/>
      <c r="F8" s="974"/>
      <c r="G8" s="974"/>
      <c r="H8" s="974"/>
      <c r="I8" s="974"/>
      <c r="J8" s="46"/>
      <c r="K8" s="46"/>
      <c r="L8" s="47"/>
      <c r="M8" s="47"/>
      <c r="N8" s="974" t="s">
        <v>141</v>
      </c>
      <c r="O8" s="974"/>
      <c r="P8" s="974"/>
      <c r="Q8" s="974"/>
      <c r="R8" s="974"/>
      <c r="S8" s="974"/>
      <c r="T8" s="974"/>
      <c r="U8" s="974"/>
      <c r="V8" s="46"/>
      <c r="W8" s="37"/>
    </row>
    <row r="9" spans="1:23" ht="15" customHeight="1">
      <c r="A9" s="966" t="s">
        <v>7</v>
      </c>
      <c r="B9" s="968" t="s">
        <v>24</v>
      </c>
      <c r="C9" s="969"/>
      <c r="D9" s="969"/>
      <c r="E9" s="969"/>
      <c r="F9" s="969"/>
      <c r="G9" s="969"/>
      <c r="H9" s="969"/>
      <c r="I9" s="970"/>
      <c r="J9" s="971" t="s">
        <v>74</v>
      </c>
      <c r="K9" s="963" t="s">
        <v>255</v>
      </c>
      <c r="L9" s="47"/>
      <c r="M9" s="966" t="s">
        <v>7</v>
      </c>
      <c r="N9" s="968" t="s">
        <v>24</v>
      </c>
      <c r="O9" s="969"/>
      <c r="P9" s="969"/>
      <c r="Q9" s="969"/>
      <c r="R9" s="969"/>
      <c r="S9" s="969"/>
      <c r="T9" s="969"/>
      <c r="U9" s="970"/>
      <c r="V9" s="971" t="s">
        <v>74</v>
      </c>
      <c r="W9" s="963" t="s">
        <v>254</v>
      </c>
    </row>
    <row r="10" spans="1:23" ht="12.75" customHeight="1">
      <c r="A10" s="967"/>
      <c r="B10" s="48" t="s">
        <v>88</v>
      </c>
      <c r="C10" s="49" t="s">
        <v>89</v>
      </c>
      <c r="D10" s="49" t="s">
        <v>90</v>
      </c>
      <c r="E10" s="49" t="s">
        <v>91</v>
      </c>
      <c r="F10" s="49" t="s">
        <v>92</v>
      </c>
      <c r="G10" s="49" t="s">
        <v>30</v>
      </c>
      <c r="H10" s="49" t="s">
        <v>31</v>
      </c>
      <c r="I10" s="222" t="s">
        <v>32</v>
      </c>
      <c r="J10" s="972"/>
      <c r="K10" s="964"/>
      <c r="L10" s="50"/>
      <c r="M10" s="967"/>
      <c r="N10" s="48" t="s">
        <v>88</v>
      </c>
      <c r="O10" s="49" t="s">
        <v>89</v>
      </c>
      <c r="P10" s="49" t="s">
        <v>90</v>
      </c>
      <c r="Q10" s="49" t="s">
        <v>91</v>
      </c>
      <c r="R10" s="49" t="s">
        <v>92</v>
      </c>
      <c r="S10" s="49" t="s">
        <v>30</v>
      </c>
      <c r="T10" s="49" t="s">
        <v>31</v>
      </c>
      <c r="U10" s="222" t="s">
        <v>32</v>
      </c>
      <c r="V10" s="972"/>
      <c r="W10" s="964"/>
    </row>
    <row r="11" spans="1:23" ht="12.75">
      <c r="A11" s="40" t="s">
        <v>12</v>
      </c>
      <c r="B11" s="687">
        <v>0.9379412617847878</v>
      </c>
      <c r="C11" s="688">
        <v>1.5923125975251593</v>
      </c>
      <c r="D11" s="688">
        <v>1.0173911780198497</v>
      </c>
      <c r="E11" s="688">
        <v>0.952170652858355</v>
      </c>
      <c r="F11" s="688">
        <v>0.9038509545539007</v>
      </c>
      <c r="G11" s="688">
        <v>0.9673272993981568</v>
      </c>
      <c r="H11" s="688">
        <v>0.8347596831802101</v>
      </c>
      <c r="I11" s="688">
        <v>0.8336640722166115</v>
      </c>
      <c r="J11" s="689">
        <v>0.9422998343917562</v>
      </c>
      <c r="K11" s="150">
        <v>104.059051</v>
      </c>
      <c r="L11" s="149"/>
      <c r="M11" s="42" t="s">
        <v>12</v>
      </c>
      <c r="N11" s="696">
        <v>1.7232728794681562</v>
      </c>
      <c r="O11" s="696">
        <v>1.1279809596814026</v>
      </c>
      <c r="P11" s="696">
        <v>1.5067337300152315</v>
      </c>
      <c r="Q11" s="696">
        <v>1.5245494729889069</v>
      </c>
      <c r="R11" s="696">
        <v>1.3097157738525387</v>
      </c>
      <c r="S11" s="696">
        <v>0.9548634349200035</v>
      </c>
      <c r="T11" s="696">
        <v>0.9015962854233048</v>
      </c>
      <c r="U11" s="696">
        <v>0.8780488706597043</v>
      </c>
      <c r="V11" s="689">
        <v>1.069964740084967</v>
      </c>
      <c r="W11" s="151">
        <v>1052</v>
      </c>
    </row>
    <row r="12" spans="1:23" ht="12.75">
      <c r="A12" s="40" t="s">
        <v>13</v>
      </c>
      <c r="B12" s="690">
        <v>0.7524272456825293</v>
      </c>
      <c r="C12" s="688">
        <v>0.5815633997909412</v>
      </c>
      <c r="D12" s="688">
        <v>0.545455764810243</v>
      </c>
      <c r="E12" s="688">
        <v>0.5339513528296466</v>
      </c>
      <c r="F12" s="688">
        <v>0.6465159293849578</v>
      </c>
      <c r="G12" s="688">
        <v>0.7896144607118305</v>
      </c>
      <c r="H12" s="688">
        <v>0.6589399385281407</v>
      </c>
      <c r="I12" s="688">
        <v>0.6899065081925401</v>
      </c>
      <c r="J12" s="689">
        <v>0.6634414464265188</v>
      </c>
      <c r="K12" s="150">
        <v>270.468365</v>
      </c>
      <c r="L12" s="149"/>
      <c r="M12" s="42" t="s">
        <v>13</v>
      </c>
      <c r="N12" s="696">
        <v>1.372647339653473</v>
      </c>
      <c r="O12" s="696">
        <v>0.7596256781693872</v>
      </c>
      <c r="P12" s="696">
        <v>0.6645212286418187</v>
      </c>
      <c r="Q12" s="696">
        <v>0.7644958170860663</v>
      </c>
      <c r="R12" s="696">
        <v>0.8140240454857035</v>
      </c>
      <c r="S12" s="696">
        <v>0.8484050221252118</v>
      </c>
      <c r="T12" s="696">
        <v>0.6809736846045609</v>
      </c>
      <c r="U12" s="696">
        <v>0.716920240183834</v>
      </c>
      <c r="V12" s="689">
        <v>0.7500896642715917</v>
      </c>
      <c r="W12" s="151">
        <v>1970</v>
      </c>
    </row>
    <row r="13" spans="1:23" ht="12.75">
      <c r="A13" s="40" t="s">
        <v>14</v>
      </c>
      <c r="B13" s="690">
        <v>0.9567518324402319</v>
      </c>
      <c r="C13" s="688">
        <v>0.49285035174015934</v>
      </c>
      <c r="D13" s="688">
        <v>0.553002776271195</v>
      </c>
      <c r="E13" s="688">
        <v>0.6917459270855343</v>
      </c>
      <c r="F13" s="688">
        <v>0.5517750800841115</v>
      </c>
      <c r="G13" s="688">
        <v>0.6194631667478957</v>
      </c>
      <c r="H13" s="688">
        <v>0.5973131929705443</v>
      </c>
      <c r="I13" s="688">
        <v>0.7216541060334436</v>
      </c>
      <c r="J13" s="689">
        <v>0.6267528626733743</v>
      </c>
      <c r="K13" s="150">
        <v>659.510841</v>
      </c>
      <c r="L13" s="149"/>
      <c r="M13" s="42" t="s">
        <v>14</v>
      </c>
      <c r="N13" s="696">
        <v>1.34003661337371</v>
      </c>
      <c r="O13" s="696">
        <v>0.8715375155334802</v>
      </c>
      <c r="P13" s="696">
        <v>0.8819639707670224</v>
      </c>
      <c r="Q13" s="696">
        <v>0.8829599276763559</v>
      </c>
      <c r="R13" s="696">
        <v>0.673873868791231</v>
      </c>
      <c r="S13" s="696">
        <v>0.6724908893804089</v>
      </c>
      <c r="T13" s="696">
        <v>0.6763815226095645</v>
      </c>
      <c r="U13" s="696">
        <v>0.769021847496245</v>
      </c>
      <c r="V13" s="689">
        <v>0.7305029360749661</v>
      </c>
      <c r="W13" s="151">
        <v>3687</v>
      </c>
    </row>
    <row r="14" spans="1:23" ht="12.75">
      <c r="A14" s="40" t="s">
        <v>15</v>
      </c>
      <c r="B14" s="690">
        <v>0.6668864799639321</v>
      </c>
      <c r="C14" s="688">
        <v>0.6452211231801028</v>
      </c>
      <c r="D14" s="688">
        <v>0.7814344802886788</v>
      </c>
      <c r="E14" s="688">
        <v>0.6762233821146632</v>
      </c>
      <c r="F14" s="688">
        <v>0.6166862530135653</v>
      </c>
      <c r="G14" s="688">
        <v>0.5859978815297312</v>
      </c>
      <c r="H14" s="688">
        <v>0.5109833695840142</v>
      </c>
      <c r="I14" s="688">
        <v>0.6090717328159156</v>
      </c>
      <c r="J14" s="689">
        <v>0.6064539304136193</v>
      </c>
      <c r="K14" s="150">
        <v>1040.402378</v>
      </c>
      <c r="L14" s="149"/>
      <c r="M14" s="42" t="s">
        <v>15</v>
      </c>
      <c r="N14" s="696">
        <v>1.0123169117793072</v>
      </c>
      <c r="O14" s="696">
        <v>0.9177314901206195</v>
      </c>
      <c r="P14" s="696">
        <v>0.9634858145983507</v>
      </c>
      <c r="Q14" s="696">
        <v>0.7800635586532575</v>
      </c>
      <c r="R14" s="696">
        <v>0.7103485546727859</v>
      </c>
      <c r="S14" s="696">
        <v>0.6694848146979704</v>
      </c>
      <c r="T14" s="696">
        <v>0.6238423780910409</v>
      </c>
      <c r="U14" s="696">
        <v>0.6971283480358242</v>
      </c>
      <c r="V14" s="689">
        <v>0.6902876074711842</v>
      </c>
      <c r="W14" s="151">
        <v>5054</v>
      </c>
    </row>
    <row r="15" spans="1:23" ht="12.75">
      <c r="A15" s="40" t="s">
        <v>77</v>
      </c>
      <c r="B15" s="690">
        <v>0.48711090334073825</v>
      </c>
      <c r="C15" s="688">
        <v>0.6819888503987912</v>
      </c>
      <c r="D15" s="688">
        <v>0.6577930446187524</v>
      </c>
      <c r="E15" s="688">
        <v>0.5777722515182729</v>
      </c>
      <c r="F15" s="688">
        <v>0.5854140695609948</v>
      </c>
      <c r="G15" s="688">
        <v>0.48543769796172714</v>
      </c>
      <c r="H15" s="688">
        <v>0.6063672624151224</v>
      </c>
      <c r="I15" s="688">
        <v>0.5809983833237063</v>
      </c>
      <c r="J15" s="689">
        <v>0.5748959001600766</v>
      </c>
      <c r="K15" s="150">
        <v>1209.067481</v>
      </c>
      <c r="L15" s="149"/>
      <c r="M15" s="42" t="s">
        <v>77</v>
      </c>
      <c r="N15" s="696">
        <v>0.6520917673871967</v>
      </c>
      <c r="O15" s="696">
        <v>0.734489538245798</v>
      </c>
      <c r="P15" s="696">
        <v>0.8223087495690292</v>
      </c>
      <c r="Q15" s="696">
        <v>0.7296884442347178</v>
      </c>
      <c r="R15" s="696">
        <v>0.6408705973948642</v>
      </c>
      <c r="S15" s="696">
        <v>0.6048895180993852</v>
      </c>
      <c r="T15" s="696">
        <v>0.6498349186243538</v>
      </c>
      <c r="U15" s="696">
        <v>0.6607620267524009</v>
      </c>
      <c r="V15" s="689">
        <v>0.6522814015737546</v>
      </c>
      <c r="W15" s="151">
        <v>5673</v>
      </c>
    </row>
    <row r="16" spans="1:23" ht="12.75">
      <c r="A16" s="40" t="s">
        <v>78</v>
      </c>
      <c r="B16" s="690">
        <v>1.1114251709660905</v>
      </c>
      <c r="C16" s="688">
        <v>0.4672459540765068</v>
      </c>
      <c r="D16" s="688">
        <v>0.5213031662232941</v>
      </c>
      <c r="E16" s="688">
        <v>0.57902962709515</v>
      </c>
      <c r="F16" s="688">
        <v>0.5336054409243648</v>
      </c>
      <c r="G16" s="688">
        <v>0.48525692546698007</v>
      </c>
      <c r="H16" s="688">
        <v>0.5310375298591793</v>
      </c>
      <c r="I16" s="688">
        <v>0.6251919088986589</v>
      </c>
      <c r="J16" s="689">
        <v>0.5588186272903746</v>
      </c>
      <c r="K16" s="150">
        <v>1241.605209</v>
      </c>
      <c r="L16" s="149"/>
      <c r="M16" s="42" t="s">
        <v>78</v>
      </c>
      <c r="N16" s="696">
        <v>0.9196390239977148</v>
      </c>
      <c r="O16" s="696">
        <v>0.6184605863563633</v>
      </c>
      <c r="P16" s="696">
        <v>0.8036895172679672</v>
      </c>
      <c r="Q16" s="696">
        <v>0.791204062873381</v>
      </c>
      <c r="R16" s="696">
        <v>0.6413184419838306</v>
      </c>
      <c r="S16" s="696">
        <v>0.5687802937781657</v>
      </c>
      <c r="T16" s="696">
        <v>0.6103288628754381</v>
      </c>
      <c r="U16" s="696">
        <v>0.6261357207231855</v>
      </c>
      <c r="V16" s="689">
        <v>0.6299104914677132</v>
      </c>
      <c r="W16" s="151">
        <v>5836</v>
      </c>
    </row>
    <row r="17" spans="1:23" ht="12.75">
      <c r="A17" s="40" t="s">
        <v>79</v>
      </c>
      <c r="B17" s="690">
        <v>0.5135173022233774</v>
      </c>
      <c r="C17" s="688">
        <v>0.7129228628801647</v>
      </c>
      <c r="D17" s="688">
        <v>0.5926774695996565</v>
      </c>
      <c r="E17" s="688">
        <v>0.830169552155096</v>
      </c>
      <c r="F17" s="688">
        <v>0.5635457566833497</v>
      </c>
      <c r="G17" s="688">
        <v>0.5146788157196311</v>
      </c>
      <c r="H17" s="688">
        <v>0.56599173159928</v>
      </c>
      <c r="I17" s="688">
        <v>0.5849211987881746</v>
      </c>
      <c r="J17" s="689">
        <v>0.5934617118417445</v>
      </c>
      <c r="K17" s="150">
        <v>1283.943425</v>
      </c>
      <c r="L17" s="149"/>
      <c r="M17" s="42" t="s">
        <v>79</v>
      </c>
      <c r="N17" s="696">
        <v>0.6930757255382956</v>
      </c>
      <c r="O17" s="696">
        <v>0.8368301697510003</v>
      </c>
      <c r="P17" s="696">
        <v>0.8091341747528289</v>
      </c>
      <c r="Q17" s="696">
        <v>0.7442535834656158</v>
      </c>
      <c r="R17" s="696">
        <v>0.5870223906320717</v>
      </c>
      <c r="S17" s="696">
        <v>0.5461718260817582</v>
      </c>
      <c r="T17" s="696">
        <v>0.6100270324028633</v>
      </c>
      <c r="U17" s="696">
        <v>0.6253492255370742</v>
      </c>
      <c r="V17" s="689">
        <v>0.6152940568829204</v>
      </c>
      <c r="W17" s="151">
        <v>5841</v>
      </c>
    </row>
    <row r="18" spans="1:23" ht="12.75">
      <c r="A18" s="40" t="s">
        <v>80</v>
      </c>
      <c r="B18" s="690">
        <v>0.6305898948370892</v>
      </c>
      <c r="C18" s="688">
        <v>0.7344731836119309</v>
      </c>
      <c r="D18" s="688">
        <v>0.6401988838206045</v>
      </c>
      <c r="E18" s="688">
        <v>0.6822815840718303</v>
      </c>
      <c r="F18" s="688">
        <v>0.664418061610691</v>
      </c>
      <c r="G18" s="688">
        <v>0.5938890049813517</v>
      </c>
      <c r="H18" s="688">
        <v>0.6525492059999862</v>
      </c>
      <c r="I18" s="688">
        <v>0.5847899776389729</v>
      </c>
      <c r="J18" s="689">
        <v>0.638662297948877</v>
      </c>
      <c r="K18" s="150">
        <v>1291.39038</v>
      </c>
      <c r="L18" s="149"/>
      <c r="M18" s="42" t="s">
        <v>80</v>
      </c>
      <c r="N18" s="696">
        <v>0.8805385138740585</v>
      </c>
      <c r="O18" s="696">
        <v>0.8762761254317106</v>
      </c>
      <c r="P18" s="696">
        <v>0.7393218470931473</v>
      </c>
      <c r="Q18" s="696">
        <v>0.7927151106487629</v>
      </c>
      <c r="R18" s="696">
        <v>0.6312654270870373</v>
      </c>
      <c r="S18" s="696">
        <v>0.5823986776246864</v>
      </c>
      <c r="T18" s="696">
        <v>0.6232896435338829</v>
      </c>
      <c r="U18" s="696">
        <v>0.6686227789498794</v>
      </c>
      <c r="V18" s="689">
        <v>0.653089687795264</v>
      </c>
      <c r="W18" s="151">
        <v>6127</v>
      </c>
    </row>
    <row r="19" spans="1:23" ht="12.75">
      <c r="A19" s="40" t="s">
        <v>81</v>
      </c>
      <c r="B19" s="690">
        <v>1.2941628920599664</v>
      </c>
      <c r="C19" s="688">
        <v>0.5614976180641621</v>
      </c>
      <c r="D19" s="688">
        <v>0.44130951870121954</v>
      </c>
      <c r="E19" s="688">
        <v>0.5444519930812908</v>
      </c>
      <c r="F19" s="688">
        <v>0.6408839894215203</v>
      </c>
      <c r="G19" s="688">
        <v>0.6476122171635135</v>
      </c>
      <c r="H19" s="688">
        <v>0.5975118332364676</v>
      </c>
      <c r="I19" s="688">
        <v>0.6314013217128491</v>
      </c>
      <c r="J19" s="689">
        <v>0.6271370930013934</v>
      </c>
      <c r="K19" s="150">
        <v>923.290423</v>
      </c>
      <c r="L19" s="149"/>
      <c r="M19" s="42" t="s">
        <v>81</v>
      </c>
      <c r="N19" s="696">
        <v>0.8352260221607821</v>
      </c>
      <c r="O19" s="696">
        <v>0.8408509092563432</v>
      </c>
      <c r="P19" s="696">
        <v>0.6819498901814613</v>
      </c>
      <c r="Q19" s="696">
        <v>0.718572031334765</v>
      </c>
      <c r="R19" s="696">
        <v>0.6604328142617447</v>
      </c>
      <c r="S19" s="696">
        <v>0.6470684655983263</v>
      </c>
      <c r="T19" s="696">
        <v>0.6257394608661822</v>
      </c>
      <c r="U19" s="696">
        <v>0.7167959985901731</v>
      </c>
      <c r="V19" s="689">
        <v>0.6765905934871211</v>
      </c>
      <c r="W19" s="151">
        <v>5015</v>
      </c>
    </row>
    <row r="20" spans="1:23" ht="12.75">
      <c r="A20" s="40" t="s">
        <v>82</v>
      </c>
      <c r="B20" s="690">
        <v>0.38037083846634107</v>
      </c>
      <c r="C20" s="688">
        <v>0.4419728335199505</v>
      </c>
      <c r="D20" s="688">
        <v>0.6976501107624072</v>
      </c>
      <c r="E20" s="688">
        <v>0.49669006558656215</v>
      </c>
      <c r="F20" s="688">
        <v>0.7351529338284952</v>
      </c>
      <c r="G20" s="688">
        <v>0.6154103090038736</v>
      </c>
      <c r="H20" s="688">
        <v>0.639842731526101</v>
      </c>
      <c r="I20" s="688">
        <v>0.6732533026669303</v>
      </c>
      <c r="J20" s="689">
        <v>0.6388851392784421</v>
      </c>
      <c r="K20" s="150">
        <v>565.255299</v>
      </c>
      <c r="L20" s="149"/>
      <c r="M20" s="42" t="s">
        <v>82</v>
      </c>
      <c r="N20" s="696">
        <v>0.9618089703113607</v>
      </c>
      <c r="O20" s="696">
        <v>0.8857311529495298</v>
      </c>
      <c r="P20" s="696">
        <v>0.7714577319351162</v>
      </c>
      <c r="Q20" s="696">
        <v>0.8122224079180972</v>
      </c>
      <c r="R20" s="696">
        <v>0.8002930338504168</v>
      </c>
      <c r="S20" s="696">
        <v>0.7501625908683537</v>
      </c>
      <c r="T20" s="696">
        <v>0.7380246685296218</v>
      </c>
      <c r="U20" s="696">
        <v>0.7945161866577227</v>
      </c>
      <c r="V20" s="689">
        <v>0.7773534954217746</v>
      </c>
      <c r="W20" s="151">
        <v>3310</v>
      </c>
    </row>
    <row r="21" spans="1:23" ht="12.75">
      <c r="A21" s="40" t="s">
        <v>83</v>
      </c>
      <c r="B21" s="690">
        <v>0.47384441700495783</v>
      </c>
      <c r="C21" s="688">
        <v>0.41739045523636803</v>
      </c>
      <c r="D21" s="688">
        <v>0.29368644888514606</v>
      </c>
      <c r="E21" s="688">
        <v>0.5466642792303419</v>
      </c>
      <c r="F21" s="688">
        <v>0.6647143526671262</v>
      </c>
      <c r="G21" s="688">
        <v>0.7927821218895947</v>
      </c>
      <c r="H21" s="688">
        <v>0.7827426747780838</v>
      </c>
      <c r="I21" s="688">
        <v>0.9328799625079017</v>
      </c>
      <c r="J21" s="689">
        <v>0.6224286164674663</v>
      </c>
      <c r="K21" s="150">
        <v>346.837275</v>
      </c>
      <c r="L21" s="149"/>
      <c r="M21" s="42" t="s">
        <v>83</v>
      </c>
      <c r="N21" s="696">
        <v>0.9543155512535613</v>
      </c>
      <c r="O21" s="696">
        <v>0.8743340179182664</v>
      </c>
      <c r="P21" s="696">
        <v>0.8894843013911397</v>
      </c>
      <c r="Q21" s="696">
        <v>0.7961506058346949</v>
      </c>
      <c r="R21" s="696">
        <v>0.7665545463053478</v>
      </c>
      <c r="S21" s="696">
        <v>0.8473578008348611</v>
      </c>
      <c r="T21" s="696">
        <v>0.8820834941442355</v>
      </c>
      <c r="U21" s="696">
        <v>0.9301132811539786</v>
      </c>
      <c r="V21" s="689">
        <v>0.842717939739869</v>
      </c>
      <c r="W21" s="151">
        <v>1616</v>
      </c>
    </row>
    <row r="22" spans="1:23" ht="12.75">
      <c r="A22" s="40" t="s">
        <v>84</v>
      </c>
      <c r="B22" s="690">
        <v>0.2252701626925447</v>
      </c>
      <c r="C22" s="688">
        <v>0.11989145747086703</v>
      </c>
      <c r="D22" s="688">
        <v>0.7238165414788937</v>
      </c>
      <c r="E22" s="688">
        <v>0.7568254416681129</v>
      </c>
      <c r="F22" s="688">
        <v>0.6463368891517869</v>
      </c>
      <c r="G22" s="688">
        <v>0.6343868690840596</v>
      </c>
      <c r="H22" s="688">
        <v>0.7718933503955886</v>
      </c>
      <c r="I22" s="688">
        <v>0.4436874592708034</v>
      </c>
      <c r="J22" s="689">
        <v>0.5638846577589187</v>
      </c>
      <c r="K22" s="150">
        <v>237.494254</v>
      </c>
      <c r="L22" s="149"/>
      <c r="M22" s="42" t="s">
        <v>84</v>
      </c>
      <c r="N22" s="696">
        <v>0.6284237874563019</v>
      </c>
      <c r="O22" s="696">
        <v>0.426039657475477</v>
      </c>
      <c r="P22" s="696">
        <v>0.6394461983376459</v>
      </c>
      <c r="Q22" s="696">
        <v>0.7283700400360744</v>
      </c>
      <c r="R22" s="696">
        <v>0.8548341696460958</v>
      </c>
      <c r="S22" s="696">
        <v>0.8606200129046163</v>
      </c>
      <c r="T22" s="696">
        <v>0.8979493005439407</v>
      </c>
      <c r="U22" s="696">
        <v>0.8871072528323508</v>
      </c>
      <c r="V22" s="689">
        <v>0.8040268278258924</v>
      </c>
      <c r="W22" s="151">
        <v>615</v>
      </c>
    </row>
    <row r="23" spans="1:23" ht="12.75">
      <c r="A23" s="40" t="s">
        <v>85</v>
      </c>
      <c r="B23" s="690">
        <v>0.014445126914812737</v>
      </c>
      <c r="C23" s="688">
        <v>0.07609399309679929</v>
      </c>
      <c r="D23" s="688">
        <v>0.47140452597460974</v>
      </c>
      <c r="E23" s="688">
        <v>0.3528951638828786</v>
      </c>
      <c r="F23" s="688">
        <v>0.5870935724143569</v>
      </c>
      <c r="G23" s="688">
        <v>0.6252557026337346</v>
      </c>
      <c r="H23" s="688">
        <v>0.36847999613144816</v>
      </c>
      <c r="I23" s="688"/>
      <c r="J23" s="689">
        <v>0.3781683271908941</v>
      </c>
      <c r="K23" s="150">
        <v>113.077862</v>
      </c>
      <c r="L23" s="149"/>
      <c r="M23" s="42" t="s">
        <v>85</v>
      </c>
      <c r="N23" s="696">
        <v>0.3393718905050529</v>
      </c>
      <c r="O23" s="696">
        <v>0.3953852609270894</v>
      </c>
      <c r="P23" s="696">
        <v>0.4703832035565673</v>
      </c>
      <c r="Q23" s="696">
        <v>0.47828712336927154</v>
      </c>
      <c r="R23" s="696">
        <v>0.8316690052407029</v>
      </c>
      <c r="S23" s="696">
        <v>0.9952058221350054</v>
      </c>
      <c r="T23" s="696">
        <v>1.2059729427910557</v>
      </c>
      <c r="U23" s="696"/>
      <c r="V23" s="689">
        <v>0.6672610770174012</v>
      </c>
      <c r="W23" s="151">
        <v>207</v>
      </c>
    </row>
    <row r="24" spans="1:23" ht="12.75">
      <c r="A24" s="42" t="s">
        <v>86</v>
      </c>
      <c r="B24" s="690">
        <v>0.04216301723274954</v>
      </c>
      <c r="C24" s="688">
        <v>0.2549174627832406</v>
      </c>
      <c r="D24" s="688">
        <v>0.5753871131662756</v>
      </c>
      <c r="E24" s="688">
        <v>0.34554203897335556</v>
      </c>
      <c r="F24" s="688">
        <v>0.21100991947089384</v>
      </c>
      <c r="G24" s="688">
        <v>0</v>
      </c>
      <c r="H24" s="688"/>
      <c r="I24" s="688"/>
      <c r="J24" s="689">
        <v>0.32831811981605397</v>
      </c>
      <c r="K24" s="150">
        <v>26.021334</v>
      </c>
      <c r="L24" s="149"/>
      <c r="M24" s="42" t="s">
        <v>86</v>
      </c>
      <c r="N24" s="696">
        <v>0.4780800305971219</v>
      </c>
      <c r="O24" s="696">
        <v>0.4808744220490541</v>
      </c>
      <c r="P24" s="696">
        <v>0.9634534576280048</v>
      </c>
      <c r="Q24" s="696">
        <v>0.5041228244849573</v>
      </c>
      <c r="R24" s="696">
        <v>0.5398915034034762</v>
      </c>
      <c r="S24" s="696">
        <v>0</v>
      </c>
      <c r="T24" s="696"/>
      <c r="U24" s="696"/>
      <c r="V24" s="689">
        <v>0.5542484135705021</v>
      </c>
      <c r="W24" s="151">
        <v>39</v>
      </c>
    </row>
    <row r="25" spans="1:23" ht="13.5" thickBot="1">
      <c r="A25" s="42" t="s">
        <v>87</v>
      </c>
      <c r="B25" s="691"/>
      <c r="C25" s="692"/>
      <c r="D25" s="692"/>
      <c r="E25" s="692">
        <v>0</v>
      </c>
      <c r="F25" s="692">
        <v>0.008081784777657893</v>
      </c>
      <c r="G25" s="692"/>
      <c r="H25" s="692"/>
      <c r="I25" s="692"/>
      <c r="J25" s="693">
        <v>0.0054343339842414275</v>
      </c>
      <c r="K25" s="150">
        <v>0.05</v>
      </c>
      <c r="L25" s="149"/>
      <c r="M25" s="42" t="s">
        <v>87</v>
      </c>
      <c r="N25" s="696"/>
      <c r="O25" s="696"/>
      <c r="P25" s="696"/>
      <c r="Q25" s="696">
        <v>0</v>
      </c>
      <c r="R25" s="696">
        <v>0.3163756011136421</v>
      </c>
      <c r="S25" s="696"/>
      <c r="T25" s="696"/>
      <c r="U25" s="696"/>
      <c r="V25" s="693">
        <v>0.19259621625473544</v>
      </c>
      <c r="W25" s="151">
        <v>1</v>
      </c>
    </row>
    <row r="26" spans="1:26" s="228" customFormat="1" ht="13.5" thickTop="1">
      <c r="A26" s="51" t="s">
        <v>74</v>
      </c>
      <c r="B26" s="694">
        <v>0.676087335875107</v>
      </c>
      <c r="C26" s="694">
        <v>0.5228982915697417</v>
      </c>
      <c r="D26" s="694">
        <v>0.590389763596921</v>
      </c>
      <c r="E26" s="694">
        <v>0.6218031537059471</v>
      </c>
      <c r="F26" s="694">
        <v>0.6034357878275229</v>
      </c>
      <c r="G26" s="694">
        <v>0.5701665644928943</v>
      </c>
      <c r="H26" s="694">
        <v>0.5949670335723436</v>
      </c>
      <c r="I26" s="694">
        <v>0.6228147678621881</v>
      </c>
      <c r="J26" s="695">
        <v>0.6000600353065347</v>
      </c>
      <c r="K26" s="50"/>
      <c r="L26" s="50"/>
      <c r="M26" s="227" t="s">
        <v>74</v>
      </c>
      <c r="N26" s="699">
        <v>0.9457971505370304</v>
      </c>
      <c r="O26" s="699">
        <v>0.8033845383801147</v>
      </c>
      <c r="P26" s="699">
        <v>0.8052903129604343</v>
      </c>
      <c r="Q26" s="699">
        <v>0.776515872561591</v>
      </c>
      <c r="R26" s="699">
        <v>0.6755185943091623</v>
      </c>
      <c r="S26" s="699">
        <v>0.6394648626965467</v>
      </c>
      <c r="T26" s="699">
        <v>0.6511498233050491</v>
      </c>
      <c r="U26" s="699">
        <v>0.6881065969819853</v>
      </c>
      <c r="V26" s="695">
        <v>0.6815793213193714</v>
      </c>
      <c r="W26" s="35"/>
      <c r="Z26" s="104"/>
    </row>
    <row r="27" spans="1:26" s="228" customFormat="1" ht="12.75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50"/>
      <c r="L27" s="50"/>
      <c r="M27" s="330"/>
      <c r="N27" s="331"/>
      <c r="O27" s="331"/>
      <c r="P27" s="331"/>
      <c r="Q27" s="331"/>
      <c r="R27" s="331"/>
      <c r="S27" s="331"/>
      <c r="T27" s="331"/>
      <c r="U27" s="331"/>
      <c r="V27" s="329"/>
      <c r="W27" s="35"/>
      <c r="Z27" s="104"/>
    </row>
    <row r="28" spans="1:23" s="36" customFormat="1" ht="15" customHeight="1">
      <c r="A28" s="40"/>
      <c r="B28" s="40"/>
      <c r="C28" s="53"/>
      <c r="D28" s="53"/>
      <c r="E28" s="53"/>
      <c r="F28" s="53"/>
      <c r="G28" s="965" t="s">
        <v>61</v>
      </c>
      <c r="H28" s="965"/>
      <c r="I28" s="965"/>
      <c r="J28" s="965"/>
      <c r="K28" s="965"/>
      <c r="L28" s="965"/>
      <c r="M28" s="965"/>
      <c r="N28" s="965"/>
      <c r="O28" s="965"/>
      <c r="P28" s="53"/>
      <c r="Q28" s="53"/>
      <c r="R28" s="53"/>
      <c r="S28" s="54"/>
      <c r="T28" s="55"/>
      <c r="U28" s="55"/>
      <c r="V28" s="55"/>
      <c r="W28" s="31"/>
    </row>
    <row r="29" spans="1:26" ht="15" customHeight="1">
      <c r="A29" s="45"/>
      <c r="B29" s="974" t="s">
        <v>64</v>
      </c>
      <c r="C29" s="974"/>
      <c r="D29" s="974"/>
      <c r="E29" s="974"/>
      <c r="F29" s="974"/>
      <c r="G29" s="974"/>
      <c r="H29" s="974"/>
      <c r="I29" s="974"/>
      <c r="J29" s="46"/>
      <c r="K29" s="46"/>
      <c r="L29" s="47"/>
      <c r="M29" s="47"/>
      <c r="N29" s="974" t="s">
        <v>141</v>
      </c>
      <c r="O29" s="974"/>
      <c r="P29" s="974"/>
      <c r="Q29" s="974"/>
      <c r="R29" s="974"/>
      <c r="S29" s="974"/>
      <c r="T29" s="974"/>
      <c r="U29" s="974"/>
      <c r="V29" s="46"/>
      <c r="W29" s="37"/>
      <c r="Z29" s="148"/>
    </row>
    <row r="30" spans="1:26" ht="15" customHeight="1">
      <c r="A30" s="966" t="s">
        <v>7</v>
      </c>
      <c r="B30" s="968" t="s">
        <v>24</v>
      </c>
      <c r="C30" s="969"/>
      <c r="D30" s="969"/>
      <c r="E30" s="969"/>
      <c r="F30" s="969"/>
      <c r="G30" s="969"/>
      <c r="H30" s="969"/>
      <c r="I30" s="970"/>
      <c r="J30" s="971" t="s">
        <v>74</v>
      </c>
      <c r="K30" s="963" t="s">
        <v>255</v>
      </c>
      <c r="L30" s="47"/>
      <c r="M30" s="966" t="s">
        <v>7</v>
      </c>
      <c r="N30" s="968" t="s">
        <v>24</v>
      </c>
      <c r="O30" s="969"/>
      <c r="P30" s="969"/>
      <c r="Q30" s="969"/>
      <c r="R30" s="969"/>
      <c r="S30" s="969"/>
      <c r="T30" s="969"/>
      <c r="U30" s="970"/>
      <c r="V30" s="971" t="s">
        <v>74</v>
      </c>
      <c r="W30" s="963" t="s">
        <v>254</v>
      </c>
      <c r="Z30" s="148"/>
    </row>
    <row r="31" spans="1:23" ht="12.75" customHeight="1">
      <c r="A31" s="967"/>
      <c r="B31" s="48" t="s">
        <v>88</v>
      </c>
      <c r="C31" s="49" t="s">
        <v>89</v>
      </c>
      <c r="D31" s="49" t="s">
        <v>90</v>
      </c>
      <c r="E31" s="49" t="s">
        <v>91</v>
      </c>
      <c r="F31" s="49" t="s">
        <v>92</v>
      </c>
      <c r="G31" s="49" t="s">
        <v>30</v>
      </c>
      <c r="H31" s="49" t="s">
        <v>31</v>
      </c>
      <c r="I31" s="222" t="s">
        <v>32</v>
      </c>
      <c r="J31" s="972"/>
      <c r="K31" s="964"/>
      <c r="L31" s="50"/>
      <c r="M31" s="967"/>
      <c r="N31" s="48" t="s">
        <v>88</v>
      </c>
      <c r="O31" s="49" t="s">
        <v>89</v>
      </c>
      <c r="P31" s="49" t="s">
        <v>90</v>
      </c>
      <c r="Q31" s="49" t="s">
        <v>91</v>
      </c>
      <c r="R31" s="49" t="s">
        <v>92</v>
      </c>
      <c r="S31" s="49" t="s">
        <v>30</v>
      </c>
      <c r="T31" s="49" t="s">
        <v>31</v>
      </c>
      <c r="U31" s="222" t="s">
        <v>32</v>
      </c>
      <c r="V31" s="972"/>
      <c r="W31" s="964"/>
    </row>
    <row r="32" spans="1:23" ht="12.75">
      <c r="A32" s="40" t="s">
        <v>12</v>
      </c>
      <c r="B32" s="687">
        <v>1.1113180793118058</v>
      </c>
      <c r="C32" s="688">
        <v>0.5478180599850329</v>
      </c>
      <c r="D32" s="688">
        <v>0.7346274110179892</v>
      </c>
      <c r="E32" s="688">
        <v>2.2890211927227035</v>
      </c>
      <c r="F32" s="688">
        <v>0.5897551399974221</v>
      </c>
      <c r="G32" s="688">
        <v>0.5288773275334688</v>
      </c>
      <c r="H32" s="688">
        <v>0.7660819114546922</v>
      </c>
      <c r="I32" s="688">
        <v>0.6118165464241606</v>
      </c>
      <c r="J32" s="689">
        <v>0.7880586923575565</v>
      </c>
      <c r="K32" s="150">
        <v>16.601452</v>
      </c>
      <c r="L32" s="149"/>
      <c r="M32" s="42" t="s">
        <v>12</v>
      </c>
      <c r="N32" s="696">
        <v>1.3341628549399829</v>
      </c>
      <c r="O32" s="696">
        <v>0.6695604431342311</v>
      </c>
      <c r="P32" s="696">
        <v>1.273001546696877</v>
      </c>
      <c r="Q32" s="696">
        <v>1.1609547692021926</v>
      </c>
      <c r="R32" s="696">
        <v>0.8233354216113561</v>
      </c>
      <c r="S32" s="696">
        <v>0.6643064105937688</v>
      </c>
      <c r="T32" s="696">
        <v>0.828644788007072</v>
      </c>
      <c r="U32" s="696">
        <v>0.6539744899232547</v>
      </c>
      <c r="V32" s="697">
        <v>0.8006053523926034</v>
      </c>
      <c r="W32" s="76">
        <v>169</v>
      </c>
    </row>
    <row r="33" spans="1:23" ht="12.75">
      <c r="A33" s="40" t="s">
        <v>13</v>
      </c>
      <c r="B33" s="690">
        <v>0.7159043006196613</v>
      </c>
      <c r="C33" s="688">
        <v>0.3014663494392658</v>
      </c>
      <c r="D33" s="688">
        <v>0.8625138160749615</v>
      </c>
      <c r="E33" s="688">
        <v>1.0265053169969773</v>
      </c>
      <c r="F33" s="688">
        <v>0.5145379364694492</v>
      </c>
      <c r="G33" s="688">
        <v>0.524781687008705</v>
      </c>
      <c r="H33" s="688">
        <v>0.5121210206683849</v>
      </c>
      <c r="I33" s="688">
        <v>0.7885451016187085</v>
      </c>
      <c r="J33" s="689">
        <v>0.6357424798753407</v>
      </c>
      <c r="K33" s="150">
        <v>42.847767</v>
      </c>
      <c r="L33" s="149"/>
      <c r="M33" s="42" t="s">
        <v>13</v>
      </c>
      <c r="N33" s="696">
        <v>1.1779326104753545</v>
      </c>
      <c r="O33" s="696">
        <v>0.5863795752266341</v>
      </c>
      <c r="P33" s="696">
        <v>0.6421375474680115</v>
      </c>
      <c r="Q33" s="696">
        <v>1.0378087255347894</v>
      </c>
      <c r="R33" s="696">
        <v>0.6995497231615256</v>
      </c>
      <c r="S33" s="696">
        <v>0.6579061701668102</v>
      </c>
      <c r="T33" s="696">
        <v>0.55291271939559</v>
      </c>
      <c r="U33" s="696">
        <v>0.7567202367187889</v>
      </c>
      <c r="V33" s="697">
        <v>0.6981909797439195</v>
      </c>
      <c r="W33" s="76">
        <v>376</v>
      </c>
    </row>
    <row r="34" spans="1:23" ht="12.75">
      <c r="A34" s="40" t="s">
        <v>14</v>
      </c>
      <c r="B34" s="690">
        <v>1.1584749802916443</v>
      </c>
      <c r="C34" s="688">
        <v>0.9056633234541437</v>
      </c>
      <c r="D34" s="688">
        <v>1.0624299217678448</v>
      </c>
      <c r="E34" s="688">
        <v>0.9740238294902516</v>
      </c>
      <c r="F34" s="688">
        <v>0.5558086270237157</v>
      </c>
      <c r="G34" s="688">
        <v>0.5624574602780409</v>
      </c>
      <c r="H34" s="688">
        <v>0.6605676161926428</v>
      </c>
      <c r="I34" s="688">
        <v>0.8227627637843876</v>
      </c>
      <c r="J34" s="689">
        <v>0.7240563525911706</v>
      </c>
      <c r="K34" s="150">
        <v>119.260776</v>
      </c>
      <c r="L34" s="149"/>
      <c r="M34" s="42" t="s">
        <v>14</v>
      </c>
      <c r="N34" s="696">
        <v>1.289222285864781</v>
      </c>
      <c r="O34" s="696">
        <v>0.6915695543419397</v>
      </c>
      <c r="P34" s="696">
        <v>0.7804947667825887</v>
      </c>
      <c r="Q34" s="696">
        <v>0.9263805385976449</v>
      </c>
      <c r="R34" s="696">
        <v>0.5669354621079614</v>
      </c>
      <c r="S34" s="696">
        <v>0.5527266836393955</v>
      </c>
      <c r="T34" s="696">
        <v>0.6661304876956609</v>
      </c>
      <c r="U34" s="696">
        <v>0.8497931483787673</v>
      </c>
      <c r="V34" s="697">
        <v>0.7225945177087165</v>
      </c>
      <c r="W34" s="76">
        <v>824</v>
      </c>
    </row>
    <row r="35" spans="1:23" ht="12.75">
      <c r="A35" s="40" t="s">
        <v>15</v>
      </c>
      <c r="B35" s="690">
        <v>0.49068622186567196</v>
      </c>
      <c r="C35" s="688">
        <v>0.5466592604732989</v>
      </c>
      <c r="D35" s="688">
        <v>0.981924664496593</v>
      </c>
      <c r="E35" s="688">
        <v>0.7680183426725212</v>
      </c>
      <c r="F35" s="688">
        <v>0.5874115454749335</v>
      </c>
      <c r="G35" s="688">
        <v>0.6820906376887731</v>
      </c>
      <c r="H35" s="688">
        <v>0.5729062706269182</v>
      </c>
      <c r="I35" s="688">
        <v>0.8389763805308049</v>
      </c>
      <c r="J35" s="689">
        <v>0.6824096913496802</v>
      </c>
      <c r="K35" s="150">
        <v>179.739768</v>
      </c>
      <c r="L35" s="149"/>
      <c r="M35" s="42" t="s">
        <v>15</v>
      </c>
      <c r="N35" s="696">
        <v>0.8725334569837897</v>
      </c>
      <c r="O35" s="696">
        <v>0.8477458438013326</v>
      </c>
      <c r="P35" s="696">
        <v>0.9154335558708707</v>
      </c>
      <c r="Q35" s="696">
        <v>0.6184361641096757</v>
      </c>
      <c r="R35" s="696">
        <v>0.6525568197203901</v>
      </c>
      <c r="S35" s="696">
        <v>0.637968393776184</v>
      </c>
      <c r="T35" s="696">
        <v>0.7013819966118289</v>
      </c>
      <c r="U35" s="696">
        <v>0.8559389291186295</v>
      </c>
      <c r="V35" s="697">
        <v>0.7432551292711909</v>
      </c>
      <c r="W35" s="76">
        <v>1304</v>
      </c>
    </row>
    <row r="36" spans="1:23" ht="12.75">
      <c r="A36" s="40" t="s">
        <v>77</v>
      </c>
      <c r="B36" s="690">
        <v>0.6289214839434608</v>
      </c>
      <c r="C36" s="688">
        <v>0.6455408523840596</v>
      </c>
      <c r="D36" s="688">
        <v>0.689428440293342</v>
      </c>
      <c r="E36" s="688">
        <v>0.6577052420231161</v>
      </c>
      <c r="F36" s="688">
        <v>0.6722370878362666</v>
      </c>
      <c r="G36" s="688">
        <v>0.6032684275099399</v>
      </c>
      <c r="H36" s="688">
        <v>0.7025176482476209</v>
      </c>
      <c r="I36" s="688">
        <v>0.8318928150818092</v>
      </c>
      <c r="J36" s="689">
        <v>0.7010870299240092</v>
      </c>
      <c r="K36" s="150">
        <v>226.653575</v>
      </c>
      <c r="L36" s="149"/>
      <c r="M36" s="42" t="s">
        <v>77</v>
      </c>
      <c r="N36" s="696">
        <v>0.6058898552832085</v>
      </c>
      <c r="O36" s="696">
        <v>0.913731955425546</v>
      </c>
      <c r="P36" s="696">
        <v>0.8609553642857126</v>
      </c>
      <c r="Q36" s="696">
        <v>0.9039665924940572</v>
      </c>
      <c r="R36" s="696">
        <v>0.7414986220002451</v>
      </c>
      <c r="S36" s="696">
        <v>0.6492799292346713</v>
      </c>
      <c r="T36" s="696">
        <v>0.7892173712754834</v>
      </c>
      <c r="U36" s="696">
        <v>0.8933693806495498</v>
      </c>
      <c r="V36" s="697">
        <v>0.7971415029646476</v>
      </c>
      <c r="W36" s="76">
        <v>1704</v>
      </c>
    </row>
    <row r="37" spans="1:23" ht="12.75">
      <c r="A37" s="40" t="s">
        <v>78</v>
      </c>
      <c r="B37" s="690">
        <v>0.20927622577479957</v>
      </c>
      <c r="C37" s="688">
        <v>0.5532495307342807</v>
      </c>
      <c r="D37" s="688">
        <v>0.8334765437154118</v>
      </c>
      <c r="E37" s="688">
        <v>0.7420631218598047</v>
      </c>
      <c r="F37" s="688">
        <v>0.5923203605933268</v>
      </c>
      <c r="G37" s="688">
        <v>0.560295870045179</v>
      </c>
      <c r="H37" s="688">
        <v>0.8410858815296373</v>
      </c>
      <c r="I37" s="688">
        <v>0.7921743393228204</v>
      </c>
      <c r="J37" s="689">
        <v>0.6919019614007053</v>
      </c>
      <c r="K37" s="150">
        <v>219.606737</v>
      </c>
      <c r="L37" s="149"/>
      <c r="M37" s="42" t="s">
        <v>78</v>
      </c>
      <c r="N37" s="696">
        <v>0.7212547524677737</v>
      </c>
      <c r="O37" s="696">
        <v>0.9350954021733088</v>
      </c>
      <c r="P37" s="696">
        <v>0.8599115089635028</v>
      </c>
      <c r="Q37" s="696">
        <v>0.9568825352388874</v>
      </c>
      <c r="R37" s="696">
        <v>0.7405302167424908</v>
      </c>
      <c r="S37" s="696">
        <v>0.7115359932479483</v>
      </c>
      <c r="T37" s="696">
        <v>0.8110274633532574</v>
      </c>
      <c r="U37" s="696">
        <v>0.8967676962397226</v>
      </c>
      <c r="V37" s="697">
        <v>0.8137564045860131</v>
      </c>
      <c r="W37" s="76">
        <v>1700</v>
      </c>
    </row>
    <row r="38" spans="1:23" ht="12.75">
      <c r="A38" s="40" t="s">
        <v>79</v>
      </c>
      <c r="B38" s="690">
        <v>0.42464830280075244</v>
      </c>
      <c r="C38" s="688">
        <v>0.7079048108384254</v>
      </c>
      <c r="D38" s="688">
        <v>0.8148309149660864</v>
      </c>
      <c r="E38" s="688">
        <v>0.9874784573372475</v>
      </c>
      <c r="F38" s="688">
        <v>0.7236194859150428</v>
      </c>
      <c r="G38" s="688">
        <v>0.7523821972691785</v>
      </c>
      <c r="H38" s="688">
        <v>0.8795119364733087</v>
      </c>
      <c r="I38" s="688">
        <v>0.7508540503258236</v>
      </c>
      <c r="J38" s="689">
        <v>0.7825918308213706</v>
      </c>
      <c r="K38" s="150">
        <v>216.963592</v>
      </c>
      <c r="L38" s="149"/>
      <c r="M38" s="42" t="s">
        <v>79</v>
      </c>
      <c r="N38" s="696">
        <v>0.6860573928172536</v>
      </c>
      <c r="O38" s="696">
        <v>1.2153382840495783</v>
      </c>
      <c r="P38" s="696">
        <v>0.842595834380523</v>
      </c>
      <c r="Q38" s="696">
        <v>1.0812641755339247</v>
      </c>
      <c r="R38" s="696">
        <v>0.8639303777902887</v>
      </c>
      <c r="S38" s="696">
        <v>0.8031729105840708</v>
      </c>
      <c r="T38" s="696">
        <v>0.8372077787879327</v>
      </c>
      <c r="U38" s="696">
        <v>0.900181064991358</v>
      </c>
      <c r="V38" s="697">
        <v>0.8727463928477722</v>
      </c>
      <c r="W38" s="76">
        <v>1571</v>
      </c>
    </row>
    <row r="39" spans="1:23" ht="12.75">
      <c r="A39" s="40" t="s">
        <v>80</v>
      </c>
      <c r="B39" s="690">
        <v>0.39142725251381427</v>
      </c>
      <c r="C39" s="688">
        <v>0.6199173011410467</v>
      </c>
      <c r="D39" s="688">
        <v>1.0425380962450967</v>
      </c>
      <c r="E39" s="688">
        <v>1.1949920246427972</v>
      </c>
      <c r="F39" s="688">
        <v>0.7838614243473236</v>
      </c>
      <c r="G39" s="688">
        <v>0.9255160280101828</v>
      </c>
      <c r="H39" s="688">
        <v>0.8816691347261791</v>
      </c>
      <c r="I39" s="688">
        <v>0.7569368651094596</v>
      </c>
      <c r="J39" s="689">
        <v>0.842942701366575</v>
      </c>
      <c r="K39" s="150">
        <v>188.71269</v>
      </c>
      <c r="L39" s="149"/>
      <c r="M39" s="42" t="s">
        <v>80</v>
      </c>
      <c r="N39" s="696">
        <v>0.935779335746396</v>
      </c>
      <c r="O39" s="696">
        <v>1.0765060423042037</v>
      </c>
      <c r="P39" s="696">
        <v>1.1445162052668145</v>
      </c>
      <c r="Q39" s="696">
        <v>0.8905474364182949</v>
      </c>
      <c r="R39" s="696">
        <v>0.8497837902184088</v>
      </c>
      <c r="S39" s="696">
        <v>0.812899104524344</v>
      </c>
      <c r="T39" s="696">
        <v>0.949633304055637</v>
      </c>
      <c r="U39" s="696">
        <v>0.9190530838973519</v>
      </c>
      <c r="V39" s="697">
        <v>0.9046619053844354</v>
      </c>
      <c r="W39" s="76">
        <v>1313</v>
      </c>
    </row>
    <row r="40" spans="1:23" ht="12.75">
      <c r="A40" s="40" t="s">
        <v>81</v>
      </c>
      <c r="B40" s="690">
        <v>0.39002890203453483</v>
      </c>
      <c r="C40" s="688">
        <v>1.1330276890789583</v>
      </c>
      <c r="D40" s="688">
        <v>0.7787116938304592</v>
      </c>
      <c r="E40" s="688">
        <v>0.8371498460301872</v>
      </c>
      <c r="F40" s="688">
        <v>0.6520331876015983</v>
      </c>
      <c r="G40" s="688">
        <v>0.8382719049371135</v>
      </c>
      <c r="H40" s="688">
        <v>0.8506899884245082</v>
      </c>
      <c r="I40" s="688">
        <v>0.8082969341718295</v>
      </c>
      <c r="J40" s="689">
        <v>0.7921439399876782</v>
      </c>
      <c r="K40" s="150">
        <v>108.133215</v>
      </c>
      <c r="L40" s="149"/>
      <c r="M40" s="42" t="s">
        <v>81</v>
      </c>
      <c r="N40" s="696">
        <v>0.8503200510192033</v>
      </c>
      <c r="O40" s="696">
        <v>0.7955852252591081</v>
      </c>
      <c r="P40" s="696">
        <v>0.8607875237456296</v>
      </c>
      <c r="Q40" s="696">
        <v>0.8359360550714676</v>
      </c>
      <c r="R40" s="696">
        <v>0.906390848574442</v>
      </c>
      <c r="S40" s="696">
        <v>0.910475882982139</v>
      </c>
      <c r="T40" s="696">
        <v>0.8669425715223036</v>
      </c>
      <c r="U40" s="696">
        <v>0.8019472945253555</v>
      </c>
      <c r="V40" s="697">
        <v>0.8509323923603866</v>
      </c>
      <c r="W40" s="76">
        <v>810</v>
      </c>
    </row>
    <row r="41" spans="1:23" ht="12.75">
      <c r="A41" s="40" t="s">
        <v>82</v>
      </c>
      <c r="B41" s="690">
        <v>0.9943794604550809</v>
      </c>
      <c r="C41" s="688">
        <v>0.4914484393339461</v>
      </c>
      <c r="D41" s="688">
        <v>1.0221738874848525</v>
      </c>
      <c r="E41" s="688">
        <v>1.2104208628630206</v>
      </c>
      <c r="F41" s="688">
        <v>0.7751730084835768</v>
      </c>
      <c r="G41" s="688">
        <v>0.5653569078570948</v>
      </c>
      <c r="H41" s="688">
        <v>0.8644461540267229</v>
      </c>
      <c r="I41" s="688">
        <v>1.121141775250905</v>
      </c>
      <c r="J41" s="689">
        <v>0.9059712535596334</v>
      </c>
      <c r="K41" s="150">
        <v>68.469501</v>
      </c>
      <c r="L41" s="149"/>
      <c r="M41" s="42" t="s">
        <v>82</v>
      </c>
      <c r="N41" s="696">
        <v>1.7674089784376108</v>
      </c>
      <c r="O41" s="696">
        <v>1.2114767228208565</v>
      </c>
      <c r="P41" s="696">
        <v>0.9339091194357702</v>
      </c>
      <c r="Q41" s="696">
        <v>1.1880911177629117</v>
      </c>
      <c r="R41" s="696">
        <v>1.0832209980954886</v>
      </c>
      <c r="S41" s="696">
        <v>0.742219799392201</v>
      </c>
      <c r="T41" s="696">
        <v>0.7561234522760529</v>
      </c>
      <c r="U41" s="696">
        <v>0.7040724366049099</v>
      </c>
      <c r="V41" s="697">
        <v>0.8293859536917756</v>
      </c>
      <c r="W41" s="76">
        <v>414</v>
      </c>
    </row>
    <row r="42" spans="1:23" ht="12.75">
      <c r="A42" s="40" t="s">
        <v>83</v>
      </c>
      <c r="B42" s="690">
        <v>0</v>
      </c>
      <c r="C42" s="688">
        <v>0.5486244216173987</v>
      </c>
      <c r="D42" s="688">
        <v>1.4235831273801192</v>
      </c>
      <c r="E42" s="688">
        <v>0.2122262581244168</v>
      </c>
      <c r="F42" s="688">
        <v>1.1089242468410714</v>
      </c>
      <c r="G42" s="688">
        <v>0.977020953295545</v>
      </c>
      <c r="H42" s="688">
        <v>0.8926419577134193</v>
      </c>
      <c r="I42" s="688">
        <v>0.8781108847789982</v>
      </c>
      <c r="J42" s="689">
        <v>0.8570127681647772</v>
      </c>
      <c r="K42" s="150">
        <v>27.709334</v>
      </c>
      <c r="L42" s="149"/>
      <c r="M42" s="42" t="s">
        <v>83</v>
      </c>
      <c r="N42" s="696">
        <v>0</v>
      </c>
      <c r="O42" s="696">
        <v>0.777133620354684</v>
      </c>
      <c r="P42" s="696">
        <v>0.6596686814047643</v>
      </c>
      <c r="Q42" s="696">
        <v>0.6278365458944589</v>
      </c>
      <c r="R42" s="696">
        <v>1.1540904315479177</v>
      </c>
      <c r="S42" s="696">
        <v>0.6967685458408777</v>
      </c>
      <c r="T42" s="696">
        <v>0.7077829583558203</v>
      </c>
      <c r="U42" s="696">
        <v>0.8237040951767017</v>
      </c>
      <c r="V42" s="697">
        <v>0.7920333693162893</v>
      </c>
      <c r="W42" s="76">
        <v>150</v>
      </c>
    </row>
    <row r="43" spans="1:23" ht="12.75">
      <c r="A43" s="40" t="s">
        <v>84</v>
      </c>
      <c r="B43" s="690">
        <v>0.548496893284219</v>
      </c>
      <c r="C43" s="688">
        <v>0</v>
      </c>
      <c r="D43" s="688">
        <v>0.3053042968325647</v>
      </c>
      <c r="E43" s="688">
        <v>0.44104724847504784</v>
      </c>
      <c r="F43" s="688">
        <v>0.27077614265269145</v>
      </c>
      <c r="G43" s="688">
        <v>0.5959507042502076</v>
      </c>
      <c r="H43" s="688">
        <v>0.945005911290403</v>
      </c>
      <c r="I43" s="688">
        <v>0.8361907352863585</v>
      </c>
      <c r="J43" s="689">
        <v>0.5333662841467998</v>
      </c>
      <c r="K43" s="150">
        <v>5.637451</v>
      </c>
      <c r="L43" s="149"/>
      <c r="M43" s="42" t="s">
        <v>84</v>
      </c>
      <c r="N43" s="696">
        <v>0.8001792401497936</v>
      </c>
      <c r="O43" s="696">
        <v>0</v>
      </c>
      <c r="P43" s="696">
        <v>1.5199820642116422</v>
      </c>
      <c r="Q43" s="696">
        <v>1.0051665560983456</v>
      </c>
      <c r="R43" s="696">
        <v>0.4870474598526778</v>
      </c>
      <c r="S43" s="696">
        <v>0.8068554744337082</v>
      </c>
      <c r="T43" s="696">
        <v>0.7959201134982086</v>
      </c>
      <c r="U43" s="696">
        <v>0.4600239212439047</v>
      </c>
      <c r="V43" s="697">
        <v>0.7179947432527729</v>
      </c>
      <c r="W43" s="76">
        <v>42</v>
      </c>
    </row>
    <row r="44" spans="1:23" ht="12.75">
      <c r="A44" s="40" t="s">
        <v>85</v>
      </c>
      <c r="B44" s="690">
        <v>0</v>
      </c>
      <c r="C44" s="688">
        <v>0.7973366825770102</v>
      </c>
      <c r="D44" s="688">
        <v>0.7670887884065161</v>
      </c>
      <c r="E44" s="688">
        <v>0</v>
      </c>
      <c r="F44" s="688">
        <v>0.5277756761661744</v>
      </c>
      <c r="G44" s="688">
        <v>0.6714557313044089</v>
      </c>
      <c r="H44" s="688">
        <v>0</v>
      </c>
      <c r="I44" s="688"/>
      <c r="J44" s="689">
        <v>0.5844339746802926</v>
      </c>
      <c r="K44" s="150">
        <v>4.422762</v>
      </c>
      <c r="L44" s="149"/>
      <c r="M44" s="42" t="s">
        <v>85</v>
      </c>
      <c r="N44" s="696">
        <v>0</v>
      </c>
      <c r="O44" s="696">
        <v>1.5918243899333027</v>
      </c>
      <c r="P44" s="696">
        <v>3.8355691505173226</v>
      </c>
      <c r="Q44" s="696">
        <v>0</v>
      </c>
      <c r="R44" s="696">
        <v>0.6411037241715337</v>
      </c>
      <c r="S44" s="696">
        <v>0.6106385447262203</v>
      </c>
      <c r="T44" s="696">
        <v>0</v>
      </c>
      <c r="U44" s="696"/>
      <c r="V44" s="697">
        <v>0.6356342941651952</v>
      </c>
      <c r="W44" s="76">
        <v>18</v>
      </c>
    </row>
    <row r="45" spans="1:23" ht="12.75">
      <c r="A45" s="40" t="s">
        <v>86</v>
      </c>
      <c r="B45" s="690">
        <v>0</v>
      </c>
      <c r="C45" s="688">
        <v>0</v>
      </c>
      <c r="D45" s="688">
        <v>0</v>
      </c>
      <c r="E45" s="688">
        <v>2.003284718955966</v>
      </c>
      <c r="F45" s="688">
        <v>0</v>
      </c>
      <c r="G45" s="688">
        <v>0</v>
      </c>
      <c r="H45" s="688"/>
      <c r="I45" s="688"/>
      <c r="J45" s="689">
        <v>0.8777198846790274</v>
      </c>
      <c r="K45" s="150">
        <v>0.768585</v>
      </c>
      <c r="L45" s="149"/>
      <c r="M45" s="42" t="s">
        <v>86</v>
      </c>
      <c r="N45" s="696">
        <v>0</v>
      </c>
      <c r="O45" s="696">
        <v>0</v>
      </c>
      <c r="P45" s="696">
        <v>0</v>
      </c>
      <c r="Q45" s="696">
        <v>1.698283035850755</v>
      </c>
      <c r="R45" s="696">
        <v>0</v>
      </c>
      <c r="S45" s="696">
        <v>0</v>
      </c>
      <c r="T45" s="696"/>
      <c r="U45" s="696"/>
      <c r="V45" s="697">
        <v>0.3096377857182668</v>
      </c>
      <c r="W45" s="76">
        <v>1</v>
      </c>
    </row>
    <row r="46" spans="1:23" ht="13.5" thickBot="1">
      <c r="A46" s="41" t="s">
        <v>87</v>
      </c>
      <c r="B46" s="691"/>
      <c r="C46" s="692"/>
      <c r="D46" s="692"/>
      <c r="E46" s="692"/>
      <c r="F46" s="692"/>
      <c r="G46" s="692"/>
      <c r="H46" s="692"/>
      <c r="I46" s="692"/>
      <c r="J46" s="693"/>
      <c r="K46" s="150">
        <v>0</v>
      </c>
      <c r="L46" s="149"/>
      <c r="M46" s="42" t="s">
        <v>87</v>
      </c>
      <c r="N46" s="696"/>
      <c r="O46" s="696"/>
      <c r="P46" s="696"/>
      <c r="Q46" s="696"/>
      <c r="R46" s="696"/>
      <c r="S46" s="696"/>
      <c r="T46" s="696"/>
      <c r="U46" s="696"/>
      <c r="V46" s="698"/>
      <c r="W46" s="76">
        <v>0</v>
      </c>
    </row>
    <row r="47" spans="1:22" ht="13.5" thickTop="1">
      <c r="A47" s="56" t="s">
        <v>74</v>
      </c>
      <c r="B47" s="694">
        <v>0.5516255951460334</v>
      </c>
      <c r="C47" s="694">
        <v>0.6444685825776192</v>
      </c>
      <c r="D47" s="694">
        <v>0.8804132937837136</v>
      </c>
      <c r="E47" s="694">
        <v>0.8848063475487853</v>
      </c>
      <c r="F47" s="694">
        <v>0.6591282262173603</v>
      </c>
      <c r="G47" s="694">
        <v>0.6652782991688458</v>
      </c>
      <c r="H47" s="694">
        <v>0.7598698398958001</v>
      </c>
      <c r="I47" s="694">
        <v>0.8157610042311327</v>
      </c>
      <c r="J47" s="695">
        <v>0.7417706738874471</v>
      </c>
      <c r="K47" s="50"/>
      <c r="L47" s="50"/>
      <c r="M47" s="52" t="s">
        <v>74</v>
      </c>
      <c r="N47" s="699">
        <v>0.9287907055337633</v>
      </c>
      <c r="O47" s="699">
        <v>0.9051326834514888</v>
      </c>
      <c r="P47" s="699">
        <v>0.9153809122219723</v>
      </c>
      <c r="Q47" s="699">
        <v>0.9217756552653482</v>
      </c>
      <c r="R47" s="699">
        <v>0.7851240129067004</v>
      </c>
      <c r="S47" s="699">
        <v>0.7055030609793318</v>
      </c>
      <c r="T47" s="699">
        <v>0.7829696328844231</v>
      </c>
      <c r="U47" s="699">
        <v>0.8601330425035123</v>
      </c>
      <c r="V47" s="695">
        <v>0.808835433203731</v>
      </c>
    </row>
    <row r="49" ht="12.75">
      <c r="B49" s="152" t="s">
        <v>376</v>
      </c>
    </row>
    <row r="50" ht="12.75">
      <c r="B50" s="152"/>
    </row>
  </sheetData>
  <sheetProtection/>
  <mergeCells count="27">
    <mergeCell ref="W30:W31"/>
    <mergeCell ref="V9:V10"/>
    <mergeCell ref="J9:J10"/>
    <mergeCell ref="M9:M10"/>
    <mergeCell ref="W9:W10"/>
    <mergeCell ref="G28:O28"/>
    <mergeCell ref="B29:I29"/>
    <mergeCell ref="N29:U29"/>
    <mergeCell ref="N9:U9"/>
    <mergeCell ref="B9:I9"/>
    <mergeCell ref="B30:I30"/>
    <mergeCell ref="N30:U30"/>
    <mergeCell ref="A30:A31"/>
    <mergeCell ref="J30:J31"/>
    <mergeCell ref="M30:M31"/>
    <mergeCell ref="A9:A10"/>
    <mergeCell ref="K9:K10"/>
    <mergeCell ref="A3:W3"/>
    <mergeCell ref="V30:V31"/>
    <mergeCell ref="K30:K31"/>
    <mergeCell ref="A1:W1"/>
    <mergeCell ref="A2:W2"/>
    <mergeCell ref="A4:W4"/>
    <mergeCell ref="A5:W5"/>
    <mergeCell ref="G7:O7"/>
    <mergeCell ref="B8:I8"/>
    <mergeCell ref="N8:U8"/>
  </mergeCells>
  <printOptions horizontalCentered="1"/>
  <pageMargins left="0.7" right="0.7" top="0.75" bottom="0.75" header="0.3" footer="0.3"/>
  <pageSetup fitToHeight="0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50"/>
  <sheetViews>
    <sheetView zoomScale="90" zoomScaleNormal="90" zoomScaleSheetLayoutView="85" zoomScalePageLayoutView="0" workbookViewId="0" topLeftCell="A1">
      <selection activeCell="A1" sqref="A1:W1"/>
    </sheetView>
  </sheetViews>
  <sheetFormatPr defaultColWidth="9.140625" defaultRowHeight="12.75"/>
  <cols>
    <col min="1" max="1" width="6.7109375" style="34" bestFit="1" customWidth="1"/>
    <col min="2" max="2" width="8.8515625" style="34" customWidth="1"/>
    <col min="3" max="10" width="8.8515625" style="148" customWidth="1"/>
    <col min="11" max="11" width="9.57421875" style="148" customWidth="1"/>
    <col min="12" max="12" width="4.57421875" style="148" customWidth="1"/>
    <col min="13" max="13" width="7.28125" style="148" customWidth="1"/>
    <col min="14" max="22" width="8.140625" style="148" customWidth="1"/>
    <col min="23" max="23" width="9.57421875" style="148" customWidth="1"/>
    <col min="24" max="24" width="9.140625" style="95" customWidth="1"/>
    <col min="25" max="16384" width="9.140625" style="148" customWidth="1"/>
  </cols>
  <sheetData>
    <row r="1" spans="1:23" s="98" customFormat="1" ht="15.75">
      <c r="A1" s="941" t="s">
        <v>387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</row>
    <row r="2" spans="1:25" s="98" customFormat="1" ht="15.75">
      <c r="A2" s="942" t="s">
        <v>303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</row>
    <row r="3" spans="1:25" s="98" customFormat="1" ht="15.75">
      <c r="A3" s="942" t="s">
        <v>239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332"/>
      <c r="Y3" s="332"/>
    </row>
    <row r="4" spans="1:23" s="98" customFormat="1" ht="15.75">
      <c r="A4" s="942" t="s">
        <v>240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</row>
    <row r="5" spans="1:23" ht="12.75">
      <c r="A5" s="973" t="s">
        <v>114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</row>
    <row r="6" spans="1:23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ht="15" customHeight="1">
      <c r="A7" s="43"/>
      <c r="B7" s="44"/>
      <c r="C7" s="44"/>
      <c r="D7" s="44"/>
      <c r="E7" s="44"/>
      <c r="F7" s="44"/>
      <c r="G7" s="965" t="s">
        <v>95</v>
      </c>
      <c r="H7" s="965"/>
      <c r="I7" s="965"/>
      <c r="J7" s="965"/>
      <c r="K7" s="965"/>
      <c r="L7" s="965"/>
      <c r="M7" s="965"/>
      <c r="N7" s="965"/>
      <c r="O7" s="965"/>
      <c r="P7" s="44"/>
      <c r="Q7" s="44"/>
      <c r="R7" s="44"/>
      <c r="S7" s="44"/>
      <c r="T7" s="44"/>
      <c r="U7" s="44"/>
      <c r="V7" s="44"/>
      <c r="W7" s="27"/>
    </row>
    <row r="8" spans="1:23" ht="15" customHeight="1">
      <c r="A8" s="45"/>
      <c r="B8" s="974" t="s">
        <v>64</v>
      </c>
      <c r="C8" s="974"/>
      <c r="D8" s="974"/>
      <c r="E8" s="974"/>
      <c r="F8" s="974"/>
      <c r="G8" s="974"/>
      <c r="H8" s="974"/>
      <c r="I8" s="974"/>
      <c r="J8" s="46"/>
      <c r="K8" s="46"/>
      <c r="L8" s="47"/>
      <c r="M8" s="47"/>
      <c r="N8" s="974" t="s">
        <v>141</v>
      </c>
      <c r="O8" s="974"/>
      <c r="P8" s="974"/>
      <c r="Q8" s="974"/>
      <c r="R8" s="974"/>
      <c r="S8" s="974"/>
      <c r="T8" s="974"/>
      <c r="U8" s="974"/>
      <c r="V8" s="46"/>
      <c r="W8" s="37"/>
    </row>
    <row r="9" spans="1:23" ht="15" customHeight="1">
      <c r="A9" s="966" t="s">
        <v>7</v>
      </c>
      <c r="B9" s="968" t="s">
        <v>24</v>
      </c>
      <c r="C9" s="969"/>
      <c r="D9" s="969"/>
      <c r="E9" s="969"/>
      <c r="F9" s="969"/>
      <c r="G9" s="969"/>
      <c r="H9" s="969"/>
      <c r="I9" s="970"/>
      <c r="J9" s="971" t="s">
        <v>74</v>
      </c>
      <c r="K9" s="963" t="s">
        <v>255</v>
      </c>
      <c r="L9" s="47"/>
      <c r="M9" s="966" t="s">
        <v>7</v>
      </c>
      <c r="N9" s="968" t="s">
        <v>24</v>
      </c>
      <c r="O9" s="969"/>
      <c r="P9" s="969"/>
      <c r="Q9" s="969"/>
      <c r="R9" s="969"/>
      <c r="S9" s="969"/>
      <c r="T9" s="969"/>
      <c r="U9" s="970"/>
      <c r="V9" s="971" t="s">
        <v>74</v>
      </c>
      <c r="W9" s="963" t="s">
        <v>254</v>
      </c>
    </row>
    <row r="10" spans="1:23" ht="12.75" customHeight="1">
      <c r="A10" s="967"/>
      <c r="B10" s="48" t="s">
        <v>88</v>
      </c>
      <c r="C10" s="49" t="s">
        <v>89</v>
      </c>
      <c r="D10" s="49" t="s">
        <v>90</v>
      </c>
      <c r="E10" s="49" t="s">
        <v>91</v>
      </c>
      <c r="F10" s="49" t="s">
        <v>92</v>
      </c>
      <c r="G10" s="49" t="s">
        <v>30</v>
      </c>
      <c r="H10" s="49" t="s">
        <v>31</v>
      </c>
      <c r="I10" s="222" t="s">
        <v>32</v>
      </c>
      <c r="J10" s="972"/>
      <c r="K10" s="964"/>
      <c r="L10" s="50"/>
      <c r="M10" s="967"/>
      <c r="N10" s="48" t="s">
        <v>88</v>
      </c>
      <c r="O10" s="49" t="s">
        <v>89</v>
      </c>
      <c r="P10" s="49" t="s">
        <v>90</v>
      </c>
      <c r="Q10" s="49" t="s">
        <v>91</v>
      </c>
      <c r="R10" s="49" t="s">
        <v>92</v>
      </c>
      <c r="S10" s="49" t="s">
        <v>30</v>
      </c>
      <c r="T10" s="49" t="s">
        <v>31</v>
      </c>
      <c r="U10" s="222" t="s">
        <v>32</v>
      </c>
      <c r="V10" s="972"/>
      <c r="W10" s="964"/>
    </row>
    <row r="11" spans="1:23" ht="12.75">
      <c r="A11" s="40" t="s">
        <v>12</v>
      </c>
      <c r="B11" s="687">
        <v>1.4659671323719246</v>
      </c>
      <c r="C11" s="688">
        <v>0.95831447229334</v>
      </c>
      <c r="D11" s="688">
        <v>0.5511952472444798</v>
      </c>
      <c r="E11" s="688">
        <v>0.8850946731042166</v>
      </c>
      <c r="F11" s="688">
        <v>0.6472552489461247</v>
      </c>
      <c r="G11" s="688">
        <v>0.7584425638440683</v>
      </c>
      <c r="H11" s="688">
        <v>0.6429360098940696</v>
      </c>
      <c r="I11" s="688">
        <v>0.7520260148047236</v>
      </c>
      <c r="J11" s="689">
        <v>0.756717336940479</v>
      </c>
      <c r="K11" s="150">
        <v>43.752513</v>
      </c>
      <c r="L11" s="149"/>
      <c r="M11" s="42" t="s">
        <v>12</v>
      </c>
      <c r="N11" s="696">
        <v>1.2514522059973765</v>
      </c>
      <c r="O11" s="696">
        <v>1.1118134065796001</v>
      </c>
      <c r="P11" s="696">
        <v>0.6403244931686113</v>
      </c>
      <c r="Q11" s="696">
        <v>0.9420286959068576</v>
      </c>
      <c r="R11" s="696">
        <v>0.8019624341548724</v>
      </c>
      <c r="S11" s="696">
        <v>0.8149364737142263</v>
      </c>
      <c r="T11" s="696">
        <v>0.6737386990144968</v>
      </c>
      <c r="U11" s="696">
        <v>0.7902508859556996</v>
      </c>
      <c r="V11" s="689">
        <v>0.7954613862865931</v>
      </c>
      <c r="W11" s="151">
        <v>479</v>
      </c>
    </row>
    <row r="12" spans="1:23" ht="12.75">
      <c r="A12" s="40" t="s">
        <v>13</v>
      </c>
      <c r="B12" s="690">
        <v>0.5634382115709325</v>
      </c>
      <c r="C12" s="688">
        <v>0.7669978369651587</v>
      </c>
      <c r="D12" s="688">
        <v>0.5116013924811771</v>
      </c>
      <c r="E12" s="688">
        <v>0.5043631264686773</v>
      </c>
      <c r="F12" s="688">
        <v>0.618904963375123</v>
      </c>
      <c r="G12" s="688">
        <v>0.6125058429686026</v>
      </c>
      <c r="H12" s="688">
        <v>0.5994447972451933</v>
      </c>
      <c r="I12" s="688">
        <v>0.5835442962661844</v>
      </c>
      <c r="J12" s="689">
        <v>0.596057919144904</v>
      </c>
      <c r="K12" s="150">
        <v>112.646666</v>
      </c>
      <c r="L12" s="149"/>
      <c r="M12" s="42" t="s">
        <v>13</v>
      </c>
      <c r="N12" s="696">
        <v>0.9305705368420962</v>
      </c>
      <c r="O12" s="696">
        <v>0.7448348244136546</v>
      </c>
      <c r="P12" s="696">
        <v>0.6805629369136724</v>
      </c>
      <c r="Q12" s="696">
        <v>0.5984355503004566</v>
      </c>
      <c r="R12" s="696">
        <v>0.7069661208471504</v>
      </c>
      <c r="S12" s="696">
        <v>0.6209633525171143</v>
      </c>
      <c r="T12" s="696">
        <v>0.6250222328465151</v>
      </c>
      <c r="U12" s="696">
        <v>0.5844908301693559</v>
      </c>
      <c r="V12" s="689">
        <v>0.6313123991879136</v>
      </c>
      <c r="W12" s="151">
        <v>969</v>
      </c>
    </row>
    <row r="13" spans="1:23" ht="12.75">
      <c r="A13" s="40" t="s">
        <v>14</v>
      </c>
      <c r="B13" s="690">
        <v>0.4990526716776303</v>
      </c>
      <c r="C13" s="688">
        <v>0.5950892859862384</v>
      </c>
      <c r="D13" s="688">
        <v>0.3752547448165965</v>
      </c>
      <c r="E13" s="688">
        <v>0.6183554423658468</v>
      </c>
      <c r="F13" s="688">
        <v>0.5954187972057174</v>
      </c>
      <c r="G13" s="688">
        <v>0.6028413579520309</v>
      </c>
      <c r="H13" s="688">
        <v>0.5335439197272314</v>
      </c>
      <c r="I13" s="688">
        <v>0.5291770591051679</v>
      </c>
      <c r="J13" s="689">
        <v>0.5624139697812096</v>
      </c>
      <c r="K13" s="150">
        <v>224.419723</v>
      </c>
      <c r="L13" s="149"/>
      <c r="M13" s="42" t="s">
        <v>14</v>
      </c>
      <c r="N13" s="696">
        <v>0.7656187545970138</v>
      </c>
      <c r="O13" s="696">
        <v>0.723803897095894</v>
      </c>
      <c r="P13" s="696">
        <v>0.6284568930267022</v>
      </c>
      <c r="Q13" s="696">
        <v>0.6783661673455769</v>
      </c>
      <c r="R13" s="696">
        <v>0.7485609887149082</v>
      </c>
      <c r="S13" s="696">
        <v>0.6684951560544813</v>
      </c>
      <c r="T13" s="696">
        <v>0.5895094664994127</v>
      </c>
      <c r="U13" s="696">
        <v>0.5496800666543946</v>
      </c>
      <c r="V13" s="689">
        <v>0.6241448912806601</v>
      </c>
      <c r="W13" s="151">
        <v>1704</v>
      </c>
    </row>
    <row r="14" spans="1:23" ht="12.75">
      <c r="A14" s="40" t="s">
        <v>15</v>
      </c>
      <c r="B14" s="690">
        <v>0.4753749177781996</v>
      </c>
      <c r="C14" s="688">
        <v>0.5736166221586828</v>
      </c>
      <c r="D14" s="688">
        <v>0.9617098803099975</v>
      </c>
      <c r="E14" s="688">
        <v>0.5797621933489789</v>
      </c>
      <c r="F14" s="688">
        <v>0.5348978643479492</v>
      </c>
      <c r="G14" s="688">
        <v>0.6088473910422435</v>
      </c>
      <c r="H14" s="688">
        <v>0.5349179453763324</v>
      </c>
      <c r="I14" s="688">
        <v>0.5178584535652649</v>
      </c>
      <c r="J14" s="689">
        <v>0.5663091073930032</v>
      </c>
      <c r="K14" s="150">
        <v>318.868632</v>
      </c>
      <c r="L14" s="149"/>
      <c r="M14" s="42" t="s">
        <v>15</v>
      </c>
      <c r="N14" s="696">
        <v>1.0201727973660626</v>
      </c>
      <c r="O14" s="696">
        <v>0.8545401719334828</v>
      </c>
      <c r="P14" s="696">
        <v>1.0200013623069062</v>
      </c>
      <c r="Q14" s="696">
        <v>0.7882811433537318</v>
      </c>
      <c r="R14" s="696">
        <v>0.652024874352348</v>
      </c>
      <c r="S14" s="696">
        <v>0.6270842359999529</v>
      </c>
      <c r="T14" s="696">
        <v>0.5743133548176101</v>
      </c>
      <c r="U14" s="696">
        <v>0.5365100090971978</v>
      </c>
      <c r="V14" s="689">
        <v>0.6121591001990481</v>
      </c>
      <c r="W14" s="151">
        <v>2253</v>
      </c>
    </row>
    <row r="15" spans="1:23" ht="12.75">
      <c r="A15" s="40" t="s">
        <v>77</v>
      </c>
      <c r="B15" s="690">
        <v>0.5054008289192954</v>
      </c>
      <c r="C15" s="688">
        <v>0.48264245763029806</v>
      </c>
      <c r="D15" s="688">
        <v>0.7840940784776055</v>
      </c>
      <c r="E15" s="688">
        <v>0.6705957647656232</v>
      </c>
      <c r="F15" s="688">
        <v>0.5352359257562135</v>
      </c>
      <c r="G15" s="688">
        <v>0.4481210810860183</v>
      </c>
      <c r="H15" s="688">
        <v>0.4627115355130439</v>
      </c>
      <c r="I15" s="688">
        <v>0.5851061787711083</v>
      </c>
      <c r="J15" s="689">
        <v>0.5329861244239852</v>
      </c>
      <c r="K15" s="150">
        <v>321.613989</v>
      </c>
      <c r="L15" s="149"/>
      <c r="M15" s="42" t="s">
        <v>77</v>
      </c>
      <c r="N15" s="696">
        <v>0.6987790212985742</v>
      </c>
      <c r="O15" s="696">
        <v>0.712296026343297</v>
      </c>
      <c r="P15" s="696">
        <v>0.7775131597396839</v>
      </c>
      <c r="Q15" s="696">
        <v>0.8287433187305581</v>
      </c>
      <c r="R15" s="696">
        <v>0.6098318174147205</v>
      </c>
      <c r="S15" s="696">
        <v>0.5569571424300478</v>
      </c>
      <c r="T15" s="696">
        <v>0.5273146248165533</v>
      </c>
      <c r="U15" s="696">
        <v>0.5904589901058558</v>
      </c>
      <c r="V15" s="689">
        <v>0.5903379133945653</v>
      </c>
      <c r="W15" s="151">
        <v>2318</v>
      </c>
    </row>
    <row r="16" spans="1:23" ht="12.75">
      <c r="A16" s="40" t="s">
        <v>78</v>
      </c>
      <c r="B16" s="690">
        <v>0.3401701284891297</v>
      </c>
      <c r="C16" s="688">
        <v>0.36592650626929923</v>
      </c>
      <c r="D16" s="688">
        <v>0.53473351841636</v>
      </c>
      <c r="E16" s="688">
        <v>0.9138063782344005</v>
      </c>
      <c r="F16" s="688">
        <v>0.45834147133157666</v>
      </c>
      <c r="G16" s="688">
        <v>0.46234170248022083</v>
      </c>
      <c r="H16" s="688">
        <v>0.4779662627441702</v>
      </c>
      <c r="I16" s="688">
        <v>0.48059300318288556</v>
      </c>
      <c r="J16" s="689">
        <v>0.5154143936554334</v>
      </c>
      <c r="K16" s="150">
        <v>299.842181</v>
      </c>
      <c r="L16" s="149"/>
      <c r="M16" s="42" t="s">
        <v>78</v>
      </c>
      <c r="N16" s="696">
        <v>0.637699652484797</v>
      </c>
      <c r="O16" s="696">
        <v>0.5480794140275956</v>
      </c>
      <c r="P16" s="696">
        <v>0.6868327495591641</v>
      </c>
      <c r="Q16" s="696">
        <v>0.728816540302704</v>
      </c>
      <c r="R16" s="696">
        <v>0.546526256121347</v>
      </c>
      <c r="S16" s="696">
        <v>0.5541230891667991</v>
      </c>
      <c r="T16" s="696">
        <v>0.4876281414091818</v>
      </c>
      <c r="U16" s="696">
        <v>0.554361469163739</v>
      </c>
      <c r="V16" s="689">
        <v>0.5549041280783948</v>
      </c>
      <c r="W16" s="151">
        <v>2082</v>
      </c>
    </row>
    <row r="17" spans="1:23" ht="12.75">
      <c r="A17" s="40" t="s">
        <v>79</v>
      </c>
      <c r="B17" s="690">
        <v>0.45001536303850687</v>
      </c>
      <c r="C17" s="688">
        <v>0.24032641651671083</v>
      </c>
      <c r="D17" s="688">
        <v>0.6510819630064866</v>
      </c>
      <c r="E17" s="688">
        <v>0.482165697637484</v>
      </c>
      <c r="F17" s="688">
        <v>0.4969790454145077</v>
      </c>
      <c r="G17" s="688">
        <v>0.5003116183181162</v>
      </c>
      <c r="H17" s="688">
        <v>0.5158099564045628</v>
      </c>
      <c r="I17" s="688">
        <v>0.44130378884787874</v>
      </c>
      <c r="J17" s="689">
        <v>0.4863591861936601</v>
      </c>
      <c r="K17" s="150">
        <v>235.286538</v>
      </c>
      <c r="L17" s="149"/>
      <c r="M17" s="42" t="s">
        <v>79</v>
      </c>
      <c r="N17" s="696">
        <v>0.6517252367563436</v>
      </c>
      <c r="O17" s="696">
        <v>0.43147646464977496</v>
      </c>
      <c r="P17" s="696">
        <v>0.7286218552756613</v>
      </c>
      <c r="Q17" s="696">
        <v>0.6106470949475716</v>
      </c>
      <c r="R17" s="696">
        <v>0.5633751665991648</v>
      </c>
      <c r="S17" s="696">
        <v>0.5352621236031886</v>
      </c>
      <c r="T17" s="696">
        <v>0.5886547724765218</v>
      </c>
      <c r="U17" s="696">
        <v>0.5177049948093307</v>
      </c>
      <c r="V17" s="689">
        <v>0.5616754452397383</v>
      </c>
      <c r="W17" s="151">
        <v>1736</v>
      </c>
    </row>
    <row r="18" spans="1:23" ht="12.75">
      <c r="A18" s="40" t="s">
        <v>80</v>
      </c>
      <c r="B18" s="690">
        <v>0.42688068877266133</v>
      </c>
      <c r="C18" s="688">
        <v>0.2985462434197714</v>
      </c>
      <c r="D18" s="688">
        <v>0.5733310481084872</v>
      </c>
      <c r="E18" s="688">
        <v>0.6376257749273303</v>
      </c>
      <c r="F18" s="688">
        <v>0.6728049025511622</v>
      </c>
      <c r="G18" s="688">
        <v>0.6274215776075862</v>
      </c>
      <c r="H18" s="688">
        <v>0.6092928589798126</v>
      </c>
      <c r="I18" s="688">
        <v>0.6478090629031173</v>
      </c>
      <c r="J18" s="689">
        <v>0.6148674497286623</v>
      </c>
      <c r="K18" s="150">
        <v>253.65473</v>
      </c>
      <c r="L18" s="149"/>
      <c r="M18" s="42" t="s">
        <v>80</v>
      </c>
      <c r="N18" s="696">
        <v>0.7689880823474019</v>
      </c>
      <c r="O18" s="696">
        <v>0.49264710875398005</v>
      </c>
      <c r="P18" s="696">
        <v>0.6858087911620403</v>
      </c>
      <c r="Q18" s="696">
        <v>0.7198704115729294</v>
      </c>
      <c r="R18" s="696">
        <v>0.7027293847550313</v>
      </c>
      <c r="S18" s="696">
        <v>0.6145600978819357</v>
      </c>
      <c r="T18" s="696">
        <v>0.584734034536522</v>
      </c>
      <c r="U18" s="696">
        <v>0.702280378229673</v>
      </c>
      <c r="V18" s="689">
        <v>0.6591851907142646</v>
      </c>
      <c r="W18" s="151">
        <v>1688</v>
      </c>
    </row>
    <row r="19" spans="1:23" ht="12.75">
      <c r="A19" s="40" t="s">
        <v>81</v>
      </c>
      <c r="B19" s="690">
        <v>0.20758268667937405</v>
      </c>
      <c r="C19" s="688">
        <v>0.44529751575740617</v>
      </c>
      <c r="D19" s="688">
        <v>0.4349060015841741</v>
      </c>
      <c r="E19" s="688">
        <v>0.44293749730258497</v>
      </c>
      <c r="F19" s="688">
        <v>0.7182906017942626</v>
      </c>
      <c r="G19" s="688">
        <v>0.7946447081172628</v>
      </c>
      <c r="H19" s="688">
        <v>0.6502743314614661</v>
      </c>
      <c r="I19" s="688">
        <v>0.8790398734370264</v>
      </c>
      <c r="J19" s="689">
        <v>0.6921202263240477</v>
      </c>
      <c r="K19" s="150">
        <v>276.501916</v>
      </c>
      <c r="L19" s="149"/>
      <c r="M19" s="42" t="s">
        <v>81</v>
      </c>
      <c r="N19" s="696">
        <v>0.643883907731436</v>
      </c>
      <c r="O19" s="696">
        <v>0.7125512227163071</v>
      </c>
      <c r="P19" s="696">
        <v>0.7772233374008016</v>
      </c>
      <c r="Q19" s="696">
        <v>0.7645204996233201</v>
      </c>
      <c r="R19" s="696">
        <v>0.7523879407260857</v>
      </c>
      <c r="S19" s="696">
        <v>0.683885441838549</v>
      </c>
      <c r="T19" s="696">
        <v>0.6485632682942475</v>
      </c>
      <c r="U19" s="696">
        <v>0.893953747911712</v>
      </c>
      <c r="V19" s="689">
        <v>0.747578994098359</v>
      </c>
      <c r="W19" s="151">
        <v>1747</v>
      </c>
    </row>
    <row r="20" spans="1:23" ht="12.75">
      <c r="A20" s="40" t="s">
        <v>82</v>
      </c>
      <c r="B20" s="690">
        <v>0.5581928588819164</v>
      </c>
      <c r="C20" s="688">
        <v>0.2583114207188632</v>
      </c>
      <c r="D20" s="688">
        <v>0.7809040352256618</v>
      </c>
      <c r="E20" s="688">
        <v>0.8465825321108128</v>
      </c>
      <c r="F20" s="688">
        <v>0.7378747852150619</v>
      </c>
      <c r="G20" s="688">
        <v>0.5688270583424698</v>
      </c>
      <c r="H20" s="688">
        <v>0.7510547440460297</v>
      </c>
      <c r="I20" s="688">
        <v>0.9718221377670657</v>
      </c>
      <c r="J20" s="689">
        <v>0.71811978569493</v>
      </c>
      <c r="K20" s="150">
        <v>299.888402</v>
      </c>
      <c r="L20" s="149"/>
      <c r="M20" s="42" t="s">
        <v>82</v>
      </c>
      <c r="N20" s="696">
        <v>0.6598992428127548</v>
      </c>
      <c r="O20" s="696">
        <v>0.5989658696637643</v>
      </c>
      <c r="P20" s="696">
        <v>0.8102339145311255</v>
      </c>
      <c r="Q20" s="696">
        <v>1.0486364268182287</v>
      </c>
      <c r="R20" s="696">
        <v>0.8236560310668518</v>
      </c>
      <c r="S20" s="696">
        <v>0.5865328597934563</v>
      </c>
      <c r="T20" s="696">
        <v>0.8043603684441051</v>
      </c>
      <c r="U20" s="696">
        <v>0.94934152292385</v>
      </c>
      <c r="V20" s="689">
        <v>0.7924752380658242</v>
      </c>
      <c r="W20" s="151">
        <v>1664</v>
      </c>
    </row>
    <row r="21" spans="1:23" ht="12.75">
      <c r="A21" s="40" t="s">
        <v>83</v>
      </c>
      <c r="B21" s="690">
        <v>0.060311176315425805</v>
      </c>
      <c r="C21" s="688">
        <v>1.099870280102137</v>
      </c>
      <c r="D21" s="688">
        <v>0.5201133911742036</v>
      </c>
      <c r="E21" s="688">
        <v>0.7820757793533697</v>
      </c>
      <c r="F21" s="688">
        <v>0.8715209786819091</v>
      </c>
      <c r="G21" s="688">
        <v>1.0548084753457256</v>
      </c>
      <c r="H21" s="688">
        <v>0.9915454325591953</v>
      </c>
      <c r="I21" s="688">
        <v>1.0741389553620675</v>
      </c>
      <c r="J21" s="689">
        <v>0.9044795722495224</v>
      </c>
      <c r="K21" s="150">
        <v>345.356801</v>
      </c>
      <c r="L21" s="149"/>
      <c r="M21" s="42" t="s">
        <v>83</v>
      </c>
      <c r="N21" s="696">
        <v>0.3787288817224971</v>
      </c>
      <c r="O21" s="696">
        <v>0.9912185659812257</v>
      </c>
      <c r="P21" s="696">
        <v>0.912534541876697</v>
      </c>
      <c r="Q21" s="696">
        <v>0.9686391707874695</v>
      </c>
      <c r="R21" s="696">
        <v>0.9111876692213859</v>
      </c>
      <c r="S21" s="696">
        <v>0.8767541001693473</v>
      </c>
      <c r="T21" s="696">
        <v>0.9643465272706326</v>
      </c>
      <c r="U21" s="696">
        <v>1.1090913257661033</v>
      </c>
      <c r="V21" s="689">
        <v>0.9340650878762659</v>
      </c>
      <c r="W21" s="151">
        <v>1472</v>
      </c>
    </row>
    <row r="22" spans="1:23" ht="12.75">
      <c r="A22" s="40" t="s">
        <v>84</v>
      </c>
      <c r="B22" s="690">
        <v>0.42628309067222636</v>
      </c>
      <c r="C22" s="688">
        <v>0.06854132687225607</v>
      </c>
      <c r="D22" s="688">
        <v>0.3583854966548655</v>
      </c>
      <c r="E22" s="688">
        <v>0.582643268516068</v>
      </c>
      <c r="F22" s="688">
        <v>0.7341224919006517</v>
      </c>
      <c r="G22" s="688">
        <v>0.9225232327287554</v>
      </c>
      <c r="H22" s="688">
        <v>1.3225003961646256</v>
      </c>
      <c r="I22" s="688">
        <v>1.3622642703282182</v>
      </c>
      <c r="J22" s="689">
        <v>0.6636422248999917</v>
      </c>
      <c r="K22" s="150">
        <v>249.376555</v>
      </c>
      <c r="L22" s="149"/>
      <c r="M22" s="42" t="s">
        <v>84</v>
      </c>
      <c r="N22" s="696">
        <v>0.5244000982058363</v>
      </c>
      <c r="O22" s="696">
        <v>0.6440040511244308</v>
      </c>
      <c r="P22" s="696">
        <v>0.7475261395713774</v>
      </c>
      <c r="Q22" s="696">
        <v>0.9400560772227284</v>
      </c>
      <c r="R22" s="696">
        <v>0.8264745351246701</v>
      </c>
      <c r="S22" s="696">
        <v>0.9217009479711646</v>
      </c>
      <c r="T22" s="696">
        <v>1.1563255700057347</v>
      </c>
      <c r="U22" s="696">
        <v>1.2443064093867633</v>
      </c>
      <c r="V22" s="689">
        <v>0.9160059077286341</v>
      </c>
      <c r="W22" s="151">
        <v>881</v>
      </c>
    </row>
    <row r="23" spans="1:23" ht="12.75">
      <c r="A23" s="40" t="s">
        <v>85</v>
      </c>
      <c r="B23" s="690">
        <v>0.08795848611646298</v>
      </c>
      <c r="C23" s="688">
        <v>0.28029041084290185</v>
      </c>
      <c r="D23" s="688">
        <v>0.26943048567498934</v>
      </c>
      <c r="E23" s="688">
        <v>0.5662928552559632</v>
      </c>
      <c r="F23" s="688">
        <v>0.6656619611160124</v>
      </c>
      <c r="G23" s="688">
        <v>1.484996027354302</v>
      </c>
      <c r="H23" s="688">
        <v>1.1344490127599602</v>
      </c>
      <c r="I23" s="688"/>
      <c r="J23" s="689">
        <v>0.5615352593406808</v>
      </c>
      <c r="K23" s="150">
        <v>173.145275</v>
      </c>
      <c r="L23" s="149"/>
      <c r="M23" s="42" t="s">
        <v>85</v>
      </c>
      <c r="N23" s="696">
        <v>0.3399751251533429</v>
      </c>
      <c r="O23" s="696">
        <v>0.6042438636158298</v>
      </c>
      <c r="P23" s="696">
        <v>0.6444476857776192</v>
      </c>
      <c r="Q23" s="696">
        <v>0.7648760384971007</v>
      </c>
      <c r="R23" s="696">
        <v>0.9855848754335211</v>
      </c>
      <c r="S23" s="696">
        <v>1.0549913642287356</v>
      </c>
      <c r="T23" s="696">
        <v>1.0319500329794027</v>
      </c>
      <c r="U23" s="696"/>
      <c r="V23" s="689">
        <v>0.8689125370018494</v>
      </c>
      <c r="W23" s="151">
        <v>440</v>
      </c>
    </row>
    <row r="24" spans="1:23" ht="12.75">
      <c r="A24" s="42" t="s">
        <v>86</v>
      </c>
      <c r="B24" s="690">
        <v>0.11457561664878439</v>
      </c>
      <c r="C24" s="688">
        <v>0.08636878518279859</v>
      </c>
      <c r="D24" s="688">
        <v>0.5818076241830055</v>
      </c>
      <c r="E24" s="688">
        <v>0.40749306275149577</v>
      </c>
      <c r="F24" s="688">
        <v>0.8110904792458473</v>
      </c>
      <c r="G24" s="688">
        <v>0.9598923803618598</v>
      </c>
      <c r="H24" s="688"/>
      <c r="I24" s="688"/>
      <c r="J24" s="689">
        <v>0.5327005411858029</v>
      </c>
      <c r="K24" s="150">
        <v>46.983674</v>
      </c>
      <c r="L24" s="149"/>
      <c r="M24" s="42" t="s">
        <v>86</v>
      </c>
      <c r="N24" s="696">
        <v>0.8620819710642186</v>
      </c>
      <c r="O24" s="696">
        <v>0.6554776629599403</v>
      </c>
      <c r="P24" s="696">
        <v>0.36745900627326034</v>
      </c>
      <c r="Q24" s="696">
        <v>0.78492385537778</v>
      </c>
      <c r="R24" s="696">
        <v>0.7808605864523293</v>
      </c>
      <c r="S24" s="696">
        <v>0.9052114315272209</v>
      </c>
      <c r="T24" s="696"/>
      <c r="U24" s="696"/>
      <c r="V24" s="689">
        <v>0.7324335874999944</v>
      </c>
      <c r="W24" s="151">
        <v>80</v>
      </c>
    </row>
    <row r="25" spans="1:23" ht="13.5" thickBot="1">
      <c r="A25" s="42" t="s">
        <v>87</v>
      </c>
      <c r="B25" s="691">
        <v>0</v>
      </c>
      <c r="C25" s="692">
        <v>0</v>
      </c>
      <c r="D25" s="692">
        <v>0</v>
      </c>
      <c r="E25" s="692">
        <v>1.3151856445761883</v>
      </c>
      <c r="F25" s="692">
        <v>0</v>
      </c>
      <c r="G25" s="692"/>
      <c r="H25" s="692"/>
      <c r="I25" s="692"/>
      <c r="J25" s="693">
        <v>0.7973634876506734</v>
      </c>
      <c r="K25" s="150">
        <v>1.845</v>
      </c>
      <c r="L25" s="149"/>
      <c r="M25" s="42" t="s">
        <v>87</v>
      </c>
      <c r="N25" s="696">
        <v>0</v>
      </c>
      <c r="O25" s="696">
        <v>0</v>
      </c>
      <c r="P25" s="696">
        <v>0</v>
      </c>
      <c r="Q25" s="696">
        <v>0.9393772867965825</v>
      </c>
      <c r="R25" s="696">
        <v>0</v>
      </c>
      <c r="S25" s="696"/>
      <c r="T25" s="696"/>
      <c r="U25" s="696"/>
      <c r="V25" s="693">
        <v>0.5420994427217729</v>
      </c>
      <c r="W25" s="151">
        <v>2</v>
      </c>
    </row>
    <row r="26" spans="1:24" s="228" customFormat="1" ht="13.5" thickTop="1">
      <c r="A26" s="51" t="s">
        <v>74</v>
      </c>
      <c r="B26" s="694">
        <v>0.3793001845825693</v>
      </c>
      <c r="C26" s="694">
        <v>0.4029316373831647</v>
      </c>
      <c r="D26" s="694">
        <v>0.5290569116345923</v>
      </c>
      <c r="E26" s="694">
        <v>0.6317148492198185</v>
      </c>
      <c r="F26" s="694">
        <v>0.6132668966388707</v>
      </c>
      <c r="G26" s="694">
        <v>0.6639570819942187</v>
      </c>
      <c r="H26" s="694">
        <v>0.6363723065005031</v>
      </c>
      <c r="I26" s="694">
        <v>0.6448077687545907</v>
      </c>
      <c r="J26" s="695">
        <v>0.6085153041236178</v>
      </c>
      <c r="K26" s="50"/>
      <c r="L26" s="50"/>
      <c r="M26" s="227" t="s">
        <v>74</v>
      </c>
      <c r="N26" s="699">
        <v>0.7204804698110802</v>
      </c>
      <c r="O26" s="699">
        <v>0.6468687469688047</v>
      </c>
      <c r="P26" s="699">
        <v>0.7386476881815655</v>
      </c>
      <c r="Q26" s="699">
        <v>0.7669898955733369</v>
      </c>
      <c r="R26" s="699">
        <v>0.6839090155786062</v>
      </c>
      <c r="S26" s="699">
        <v>0.6454738156608907</v>
      </c>
      <c r="T26" s="699">
        <v>0.6311757373969475</v>
      </c>
      <c r="U26" s="699">
        <v>0.6500496169649959</v>
      </c>
      <c r="V26" s="695">
        <v>0.662170039078995</v>
      </c>
      <c r="W26" s="35"/>
      <c r="X26" s="104"/>
    </row>
    <row r="27" spans="1:24" s="228" customFormat="1" ht="12.75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50"/>
      <c r="L27" s="50"/>
      <c r="M27" s="330"/>
      <c r="N27" s="331"/>
      <c r="O27" s="331"/>
      <c r="P27" s="331"/>
      <c r="Q27" s="331"/>
      <c r="R27" s="331"/>
      <c r="S27" s="331"/>
      <c r="T27" s="331"/>
      <c r="U27" s="331"/>
      <c r="V27" s="329"/>
      <c r="W27" s="35"/>
      <c r="X27" s="104"/>
    </row>
    <row r="28" spans="1:23" s="36" customFormat="1" ht="15" customHeight="1">
      <c r="A28" s="40"/>
      <c r="B28" s="40"/>
      <c r="C28" s="53"/>
      <c r="D28" s="53"/>
      <c r="E28" s="53"/>
      <c r="F28" s="53"/>
      <c r="G28" s="965" t="s">
        <v>62</v>
      </c>
      <c r="H28" s="965"/>
      <c r="I28" s="965"/>
      <c r="J28" s="965"/>
      <c r="K28" s="965"/>
      <c r="L28" s="965"/>
      <c r="M28" s="965"/>
      <c r="N28" s="965"/>
      <c r="O28" s="965"/>
      <c r="P28" s="53"/>
      <c r="Q28" s="53"/>
      <c r="R28" s="53"/>
      <c r="S28" s="54"/>
      <c r="T28" s="55"/>
      <c r="U28" s="55"/>
      <c r="V28" s="55"/>
      <c r="W28" s="31"/>
    </row>
    <row r="29" spans="1:24" ht="15" customHeight="1">
      <c r="A29" s="45"/>
      <c r="B29" s="974" t="s">
        <v>64</v>
      </c>
      <c r="C29" s="974"/>
      <c r="D29" s="974"/>
      <c r="E29" s="974"/>
      <c r="F29" s="974"/>
      <c r="G29" s="974"/>
      <c r="H29" s="974"/>
      <c r="I29" s="974"/>
      <c r="J29" s="46"/>
      <c r="K29" s="46"/>
      <c r="L29" s="47"/>
      <c r="M29" s="47"/>
      <c r="N29" s="974" t="s">
        <v>141</v>
      </c>
      <c r="O29" s="974"/>
      <c r="P29" s="974"/>
      <c r="Q29" s="974"/>
      <c r="R29" s="974"/>
      <c r="S29" s="974"/>
      <c r="T29" s="974"/>
      <c r="U29" s="974"/>
      <c r="V29" s="46"/>
      <c r="W29" s="37"/>
      <c r="X29" s="148"/>
    </row>
    <row r="30" spans="1:24" ht="15" customHeight="1">
      <c r="A30" s="966" t="s">
        <v>7</v>
      </c>
      <c r="B30" s="968" t="s">
        <v>24</v>
      </c>
      <c r="C30" s="969"/>
      <c r="D30" s="969"/>
      <c r="E30" s="969"/>
      <c r="F30" s="969"/>
      <c r="G30" s="969"/>
      <c r="H30" s="969"/>
      <c r="I30" s="970"/>
      <c r="J30" s="971" t="s">
        <v>74</v>
      </c>
      <c r="K30" s="963" t="s">
        <v>255</v>
      </c>
      <c r="L30" s="47"/>
      <c r="M30" s="966" t="s">
        <v>7</v>
      </c>
      <c r="N30" s="968" t="s">
        <v>24</v>
      </c>
      <c r="O30" s="969"/>
      <c r="P30" s="969"/>
      <c r="Q30" s="969"/>
      <c r="R30" s="969"/>
      <c r="S30" s="969"/>
      <c r="T30" s="969"/>
      <c r="U30" s="970"/>
      <c r="V30" s="971" t="s">
        <v>74</v>
      </c>
      <c r="W30" s="963" t="s">
        <v>254</v>
      </c>
      <c r="X30" s="148"/>
    </row>
    <row r="31" spans="1:23" ht="12.75" customHeight="1">
      <c r="A31" s="967"/>
      <c r="B31" s="48" t="s">
        <v>88</v>
      </c>
      <c r="C31" s="49" t="s">
        <v>89</v>
      </c>
      <c r="D31" s="49" t="s">
        <v>90</v>
      </c>
      <c r="E31" s="49" t="s">
        <v>91</v>
      </c>
      <c r="F31" s="49" t="s">
        <v>92</v>
      </c>
      <c r="G31" s="49" t="s">
        <v>30</v>
      </c>
      <c r="H31" s="49" t="s">
        <v>31</v>
      </c>
      <c r="I31" s="222" t="s">
        <v>32</v>
      </c>
      <c r="J31" s="972"/>
      <c r="K31" s="964"/>
      <c r="L31" s="50"/>
      <c r="M31" s="967"/>
      <c r="N31" s="48" t="s">
        <v>88</v>
      </c>
      <c r="O31" s="49" t="s">
        <v>89</v>
      </c>
      <c r="P31" s="49" t="s">
        <v>90</v>
      </c>
      <c r="Q31" s="49" t="s">
        <v>91</v>
      </c>
      <c r="R31" s="49" t="s">
        <v>92</v>
      </c>
      <c r="S31" s="49" t="s">
        <v>30</v>
      </c>
      <c r="T31" s="49" t="s">
        <v>31</v>
      </c>
      <c r="U31" s="222" t="s">
        <v>32</v>
      </c>
      <c r="V31" s="972"/>
      <c r="W31" s="964"/>
    </row>
    <row r="32" spans="1:23" ht="12.75">
      <c r="A32" s="40" t="s">
        <v>12</v>
      </c>
      <c r="B32" s="687">
        <v>0.6181667613995998</v>
      </c>
      <c r="C32" s="688">
        <v>0.904083183526654</v>
      </c>
      <c r="D32" s="688">
        <v>1.5858804277621334</v>
      </c>
      <c r="E32" s="688">
        <v>0.3952076719956801</v>
      </c>
      <c r="F32" s="688">
        <v>0.6098614750185756</v>
      </c>
      <c r="G32" s="688">
        <v>0.4245104482634585</v>
      </c>
      <c r="H32" s="688">
        <v>0.4916509133031676</v>
      </c>
      <c r="I32" s="688">
        <v>0.6948622515134283</v>
      </c>
      <c r="J32" s="689">
        <v>0.5968870804923389</v>
      </c>
      <c r="K32" s="150">
        <v>4.758818</v>
      </c>
      <c r="L32" s="149"/>
      <c r="M32" s="42" t="s">
        <v>12</v>
      </c>
      <c r="N32" s="696">
        <v>1.2101373203324248</v>
      </c>
      <c r="O32" s="696">
        <v>1.846006165660595</v>
      </c>
      <c r="P32" s="696">
        <v>2.620081615542322</v>
      </c>
      <c r="Q32" s="696">
        <v>0.7143852179410696</v>
      </c>
      <c r="R32" s="696">
        <v>0.7859040254004189</v>
      </c>
      <c r="S32" s="696">
        <v>0.5134171957537831</v>
      </c>
      <c r="T32" s="696">
        <v>0.44726979806215855</v>
      </c>
      <c r="U32" s="696">
        <v>0.6629501470960102</v>
      </c>
      <c r="V32" s="697">
        <v>0.6892149349594424</v>
      </c>
      <c r="W32" s="76">
        <v>63</v>
      </c>
    </row>
    <row r="33" spans="1:23" ht="12.75">
      <c r="A33" s="40" t="s">
        <v>13</v>
      </c>
      <c r="B33" s="690">
        <v>0.46512054720339857</v>
      </c>
      <c r="C33" s="688">
        <v>0.9492627867459855</v>
      </c>
      <c r="D33" s="688">
        <v>0.07979867008249526</v>
      </c>
      <c r="E33" s="688">
        <v>1.0136251876711422</v>
      </c>
      <c r="F33" s="688">
        <v>0.6261725061779756</v>
      </c>
      <c r="G33" s="688">
        <v>0.44867819693972993</v>
      </c>
      <c r="H33" s="688">
        <v>0.6175807063347846</v>
      </c>
      <c r="I33" s="688">
        <v>0.7895912963208097</v>
      </c>
      <c r="J33" s="689">
        <v>0.6398133826216885</v>
      </c>
      <c r="K33" s="150">
        <v>13.745462</v>
      </c>
      <c r="L33" s="149"/>
      <c r="M33" s="42" t="s">
        <v>13</v>
      </c>
      <c r="N33" s="696">
        <v>1.2830245164601357</v>
      </c>
      <c r="O33" s="696">
        <v>0.8580045388440094</v>
      </c>
      <c r="P33" s="696">
        <v>0.3112898606666588</v>
      </c>
      <c r="Q33" s="696">
        <v>1.1802036019813948</v>
      </c>
      <c r="R33" s="696">
        <v>0.5968395639831202</v>
      </c>
      <c r="S33" s="696">
        <v>0.5594247689384994</v>
      </c>
      <c r="T33" s="696">
        <v>0.724830852666854</v>
      </c>
      <c r="U33" s="696">
        <v>0.7726925308320415</v>
      </c>
      <c r="V33" s="697">
        <v>0.7194601062764742</v>
      </c>
      <c r="W33" s="76">
        <v>159</v>
      </c>
    </row>
    <row r="34" spans="1:23" ht="12.75">
      <c r="A34" s="40" t="s">
        <v>14</v>
      </c>
      <c r="B34" s="690">
        <v>0.694504425820767</v>
      </c>
      <c r="C34" s="688">
        <v>0.3771606591518903</v>
      </c>
      <c r="D34" s="688">
        <v>0.5990700748777947</v>
      </c>
      <c r="E34" s="688">
        <v>1.0119123610308343</v>
      </c>
      <c r="F34" s="688">
        <v>0.3709758576781307</v>
      </c>
      <c r="G34" s="688">
        <v>0.5265603563622983</v>
      </c>
      <c r="H34" s="688">
        <v>0.7664146539529361</v>
      </c>
      <c r="I34" s="688">
        <v>0.6926426426633285</v>
      </c>
      <c r="J34" s="689">
        <v>0.6318145354115012</v>
      </c>
      <c r="K34" s="150">
        <v>29.885527</v>
      </c>
      <c r="L34" s="149"/>
      <c r="M34" s="42" t="s">
        <v>14</v>
      </c>
      <c r="N34" s="696">
        <v>1.5608927682277163</v>
      </c>
      <c r="O34" s="696">
        <v>0.9708062384008875</v>
      </c>
      <c r="P34" s="696">
        <v>0.6421645225506778</v>
      </c>
      <c r="Q34" s="696">
        <v>0.9581012732207815</v>
      </c>
      <c r="R34" s="696">
        <v>0.5883098311098236</v>
      </c>
      <c r="S34" s="696">
        <v>0.660938023070482</v>
      </c>
      <c r="T34" s="696">
        <v>0.8182544012311187</v>
      </c>
      <c r="U34" s="696">
        <v>0.6523512958697557</v>
      </c>
      <c r="V34" s="697">
        <v>0.7223699018413837</v>
      </c>
      <c r="W34" s="76">
        <v>328</v>
      </c>
    </row>
    <row r="35" spans="1:23" ht="12.75">
      <c r="A35" s="40" t="s">
        <v>15</v>
      </c>
      <c r="B35" s="690">
        <v>1.103779626113615</v>
      </c>
      <c r="C35" s="688">
        <v>1.0324266712817591</v>
      </c>
      <c r="D35" s="688">
        <v>0.9790203844559148</v>
      </c>
      <c r="E35" s="688">
        <v>0.33829817548798685</v>
      </c>
      <c r="F35" s="688">
        <v>0.7391298869488503</v>
      </c>
      <c r="G35" s="688">
        <v>0.8068430954687767</v>
      </c>
      <c r="H35" s="688">
        <v>0.5456771576088001</v>
      </c>
      <c r="I35" s="688">
        <v>0.5167216290486756</v>
      </c>
      <c r="J35" s="689">
        <v>0.6523383745704517</v>
      </c>
      <c r="K35" s="150">
        <v>48.837103</v>
      </c>
      <c r="L35" s="149"/>
      <c r="M35" s="42" t="s">
        <v>15</v>
      </c>
      <c r="N35" s="696">
        <v>0.8785628468950493</v>
      </c>
      <c r="O35" s="696">
        <v>1.1065251789804476</v>
      </c>
      <c r="P35" s="696">
        <v>0.8308449526999958</v>
      </c>
      <c r="Q35" s="696">
        <v>0.6642640437496364</v>
      </c>
      <c r="R35" s="696">
        <v>0.8619733558289229</v>
      </c>
      <c r="S35" s="696">
        <v>0.6667071580147302</v>
      </c>
      <c r="T35" s="696">
        <v>0.5829778059377649</v>
      </c>
      <c r="U35" s="696">
        <v>0.6382930645731272</v>
      </c>
      <c r="V35" s="697">
        <v>0.6637410372315973</v>
      </c>
      <c r="W35" s="76">
        <v>458</v>
      </c>
    </row>
    <row r="36" spans="1:23" ht="12.75">
      <c r="A36" s="40" t="s">
        <v>77</v>
      </c>
      <c r="B36" s="690">
        <v>0.818539855694946</v>
      </c>
      <c r="C36" s="688">
        <v>1.2159742804706295</v>
      </c>
      <c r="D36" s="688">
        <v>1.2769808701473904</v>
      </c>
      <c r="E36" s="688">
        <v>0.6819218043904529</v>
      </c>
      <c r="F36" s="688">
        <v>0.5202601439805002</v>
      </c>
      <c r="G36" s="688">
        <v>0.7326277398676541</v>
      </c>
      <c r="H36" s="688">
        <v>0.5553628701305695</v>
      </c>
      <c r="I36" s="688">
        <v>0.8847296580831904</v>
      </c>
      <c r="J36" s="689">
        <v>0.6977801243257381</v>
      </c>
      <c r="K36" s="150">
        <v>62.792332</v>
      </c>
      <c r="L36" s="149"/>
      <c r="M36" s="42" t="s">
        <v>77</v>
      </c>
      <c r="N36" s="696">
        <v>0.6619152185892272</v>
      </c>
      <c r="O36" s="696">
        <v>1.1209701124457565</v>
      </c>
      <c r="P36" s="696">
        <v>1.4317198486958458</v>
      </c>
      <c r="Q36" s="696">
        <v>0.7667442569257765</v>
      </c>
      <c r="R36" s="696">
        <v>0.6492173646923445</v>
      </c>
      <c r="S36" s="696">
        <v>0.8060339118762541</v>
      </c>
      <c r="T36" s="696">
        <v>0.6209923509160113</v>
      </c>
      <c r="U36" s="696">
        <v>0.7347551113357829</v>
      </c>
      <c r="V36" s="697">
        <v>0.7165758563041127</v>
      </c>
      <c r="W36" s="76">
        <v>577</v>
      </c>
    </row>
    <row r="37" spans="1:23" ht="12.75">
      <c r="A37" s="40" t="s">
        <v>78</v>
      </c>
      <c r="B37" s="690">
        <v>0.30574495171258115</v>
      </c>
      <c r="C37" s="688">
        <v>0.28094136124914304</v>
      </c>
      <c r="D37" s="688">
        <v>0.8379860303017701</v>
      </c>
      <c r="E37" s="688">
        <v>0.6235913228310311</v>
      </c>
      <c r="F37" s="688">
        <v>0.5098566163936084</v>
      </c>
      <c r="G37" s="688">
        <v>0.7599981418914504</v>
      </c>
      <c r="H37" s="688">
        <v>0.9338415502533448</v>
      </c>
      <c r="I37" s="688">
        <v>0.7285028568307509</v>
      </c>
      <c r="J37" s="689">
        <v>0.6985288588952282</v>
      </c>
      <c r="K37" s="150">
        <v>62.869097</v>
      </c>
      <c r="L37" s="149"/>
      <c r="M37" s="42" t="s">
        <v>78</v>
      </c>
      <c r="N37" s="696">
        <v>0.7022408505541181</v>
      </c>
      <c r="O37" s="696">
        <v>0.311972814688928</v>
      </c>
      <c r="P37" s="696">
        <v>0.9435855369725125</v>
      </c>
      <c r="Q37" s="696">
        <v>0.9670215712580926</v>
      </c>
      <c r="R37" s="696">
        <v>0.5785479603291659</v>
      </c>
      <c r="S37" s="696">
        <v>0.853533528041718</v>
      </c>
      <c r="T37" s="696">
        <v>0.7893870977343681</v>
      </c>
      <c r="U37" s="696">
        <v>0.7613055166908445</v>
      </c>
      <c r="V37" s="697">
        <v>0.7602000619020057</v>
      </c>
      <c r="W37" s="76">
        <v>588</v>
      </c>
    </row>
    <row r="38" spans="1:23" ht="12.75">
      <c r="A38" s="40" t="s">
        <v>79</v>
      </c>
      <c r="B38" s="690">
        <v>0.1037323418156679</v>
      </c>
      <c r="C38" s="688">
        <v>0.42304605647094357</v>
      </c>
      <c r="D38" s="688">
        <v>0.33280634180219143</v>
      </c>
      <c r="E38" s="688">
        <v>0.8676647069402328</v>
      </c>
      <c r="F38" s="688">
        <v>0.6555171744068082</v>
      </c>
      <c r="G38" s="688">
        <v>0.47756023948671733</v>
      </c>
      <c r="H38" s="688">
        <v>0.6028063019994897</v>
      </c>
      <c r="I38" s="688">
        <v>0.7377154828351532</v>
      </c>
      <c r="J38" s="689">
        <v>0.6139347869720304</v>
      </c>
      <c r="K38" s="150">
        <v>47.658418</v>
      </c>
      <c r="L38" s="149"/>
      <c r="M38" s="42" t="s">
        <v>79</v>
      </c>
      <c r="N38" s="696">
        <v>0.21648395420931396</v>
      </c>
      <c r="O38" s="696">
        <v>0.5901959598135572</v>
      </c>
      <c r="P38" s="696">
        <v>0.5794246313410782</v>
      </c>
      <c r="Q38" s="696">
        <v>0.9764578515723977</v>
      </c>
      <c r="R38" s="696">
        <v>0.687105982891366</v>
      </c>
      <c r="S38" s="696">
        <v>0.6614970525014329</v>
      </c>
      <c r="T38" s="696">
        <v>0.8257625297640471</v>
      </c>
      <c r="U38" s="696">
        <v>0.6605254146005671</v>
      </c>
      <c r="V38" s="697">
        <v>0.7134648031054502</v>
      </c>
      <c r="W38" s="76">
        <v>430</v>
      </c>
    </row>
    <row r="39" spans="1:23" ht="12.75">
      <c r="A39" s="40" t="s">
        <v>80</v>
      </c>
      <c r="B39" s="690">
        <v>0.07335930525078296</v>
      </c>
      <c r="C39" s="688">
        <v>0.3825857830517345</v>
      </c>
      <c r="D39" s="688">
        <v>0.25914571260205743</v>
      </c>
      <c r="E39" s="688">
        <v>0.5981326455912692</v>
      </c>
      <c r="F39" s="688">
        <v>0.7240063724431378</v>
      </c>
      <c r="G39" s="688">
        <v>0.8064993410608645</v>
      </c>
      <c r="H39" s="688">
        <v>1.3939153391434245</v>
      </c>
      <c r="I39" s="688">
        <v>0.6900929680327305</v>
      </c>
      <c r="J39" s="689">
        <v>0.8468574439991268</v>
      </c>
      <c r="K39" s="150">
        <v>58.584937</v>
      </c>
      <c r="L39" s="149"/>
      <c r="M39" s="42" t="s">
        <v>80</v>
      </c>
      <c r="N39" s="696">
        <v>0.1493781388081417</v>
      </c>
      <c r="O39" s="696">
        <v>0.6513627439120845</v>
      </c>
      <c r="P39" s="696">
        <v>0.5316797586477714</v>
      </c>
      <c r="Q39" s="696">
        <v>0.7274249977386555</v>
      </c>
      <c r="R39" s="696">
        <v>0.8637012393771845</v>
      </c>
      <c r="S39" s="696">
        <v>0.9395794935081218</v>
      </c>
      <c r="T39" s="696">
        <v>0.9329923987278166</v>
      </c>
      <c r="U39" s="696">
        <v>0.8535831935159751</v>
      </c>
      <c r="V39" s="697">
        <v>0.8545450049429448</v>
      </c>
      <c r="W39" s="76">
        <v>414</v>
      </c>
    </row>
    <row r="40" spans="1:23" ht="12.75">
      <c r="A40" s="40" t="s">
        <v>81</v>
      </c>
      <c r="B40" s="690">
        <v>0.2748519881970139</v>
      </c>
      <c r="C40" s="688">
        <v>1.0931768872027936</v>
      </c>
      <c r="D40" s="688">
        <v>0.5397320750220338</v>
      </c>
      <c r="E40" s="688">
        <v>1.4910830785244935</v>
      </c>
      <c r="F40" s="688">
        <v>1.134314936021484</v>
      </c>
      <c r="G40" s="688">
        <v>0.884079398113809</v>
      </c>
      <c r="H40" s="688">
        <v>0.6620832865700085</v>
      </c>
      <c r="I40" s="688">
        <v>0.8474776802993845</v>
      </c>
      <c r="J40" s="689">
        <v>0.8713486626863598</v>
      </c>
      <c r="K40" s="150">
        <v>61.28338</v>
      </c>
      <c r="L40" s="149"/>
      <c r="M40" s="42" t="s">
        <v>81</v>
      </c>
      <c r="N40" s="696">
        <v>0.9564184043593553</v>
      </c>
      <c r="O40" s="696">
        <v>0.7528000397478418</v>
      </c>
      <c r="P40" s="696">
        <v>0.7516498714678724</v>
      </c>
      <c r="Q40" s="696">
        <v>1.0232801097735924</v>
      </c>
      <c r="R40" s="696">
        <v>1.2486676542702868</v>
      </c>
      <c r="S40" s="696">
        <v>1.236788827872142</v>
      </c>
      <c r="T40" s="696">
        <v>0.8051920245729964</v>
      </c>
      <c r="U40" s="696">
        <v>0.956104634486547</v>
      </c>
      <c r="V40" s="697">
        <v>0.9940283626064677</v>
      </c>
      <c r="W40" s="76">
        <v>414</v>
      </c>
    </row>
    <row r="41" spans="1:23" ht="12.75">
      <c r="A41" s="40" t="s">
        <v>82</v>
      </c>
      <c r="B41" s="690">
        <v>2.4923521771918726</v>
      </c>
      <c r="C41" s="688">
        <v>0.36446219622072856</v>
      </c>
      <c r="D41" s="688">
        <v>0.08047795005009507</v>
      </c>
      <c r="E41" s="688">
        <v>1.4568668295986003</v>
      </c>
      <c r="F41" s="688">
        <v>2.310903682168325</v>
      </c>
      <c r="G41" s="688">
        <v>0.99560485241822</v>
      </c>
      <c r="H41" s="688">
        <v>1.3940847207902995</v>
      </c>
      <c r="I41" s="688">
        <v>1.0946509486228997</v>
      </c>
      <c r="J41" s="689">
        <v>1.3231476204033419</v>
      </c>
      <c r="K41" s="150">
        <v>74.777278</v>
      </c>
      <c r="L41" s="149"/>
      <c r="M41" s="42" t="s">
        <v>82</v>
      </c>
      <c r="N41" s="696">
        <v>3.4141345168999666</v>
      </c>
      <c r="O41" s="696">
        <v>0.2441895105953828</v>
      </c>
      <c r="P41" s="696">
        <v>0.4509349007830483</v>
      </c>
      <c r="Q41" s="696">
        <v>1.2766628761937937</v>
      </c>
      <c r="R41" s="696">
        <v>1.1615690991644458</v>
      </c>
      <c r="S41" s="696">
        <v>1.053006861091848</v>
      </c>
      <c r="T41" s="696">
        <v>1.020771189410111</v>
      </c>
      <c r="U41" s="696">
        <v>0.9361536350072679</v>
      </c>
      <c r="V41" s="697">
        <v>1.0208431106128986</v>
      </c>
      <c r="W41" s="76">
        <v>330</v>
      </c>
    </row>
    <row r="42" spans="1:23" ht="12.75">
      <c r="A42" s="40" t="s">
        <v>83</v>
      </c>
      <c r="B42" s="690">
        <v>0.07906579385954532</v>
      </c>
      <c r="C42" s="688">
        <v>0.1899702037869673</v>
      </c>
      <c r="D42" s="688">
        <v>0.41982097882035285</v>
      </c>
      <c r="E42" s="688">
        <v>1.2660580947136255</v>
      </c>
      <c r="F42" s="688">
        <v>1.2914580183300852</v>
      </c>
      <c r="G42" s="688">
        <v>1.4246694944035712</v>
      </c>
      <c r="H42" s="688">
        <v>1.0327047517326253</v>
      </c>
      <c r="I42" s="688">
        <v>1.0755761773671635</v>
      </c>
      <c r="J42" s="689">
        <v>1.1497395773619237</v>
      </c>
      <c r="K42" s="150">
        <v>45.799403</v>
      </c>
      <c r="L42" s="149"/>
      <c r="M42" s="42" t="s">
        <v>83</v>
      </c>
      <c r="N42" s="696">
        <v>0.4887776648158284</v>
      </c>
      <c r="O42" s="696">
        <v>1.1282606733459692</v>
      </c>
      <c r="P42" s="696">
        <v>1.7175874080231934</v>
      </c>
      <c r="Q42" s="696">
        <v>1.64511565163031</v>
      </c>
      <c r="R42" s="696">
        <v>1.8046441857885591</v>
      </c>
      <c r="S42" s="696">
        <v>0.9243352738030602</v>
      </c>
      <c r="T42" s="696">
        <v>1.0388858495119262</v>
      </c>
      <c r="U42" s="696">
        <v>1.1585240403725652</v>
      </c>
      <c r="V42" s="697">
        <v>1.175056237198507</v>
      </c>
      <c r="W42" s="76">
        <v>213</v>
      </c>
    </row>
    <row r="43" spans="1:23" ht="12.75">
      <c r="A43" s="40" t="s">
        <v>84</v>
      </c>
      <c r="B43" s="690">
        <v>1.3857173562447067</v>
      </c>
      <c r="C43" s="688">
        <v>0.8925306872591937</v>
      </c>
      <c r="D43" s="688">
        <v>0.08793880650695779</v>
      </c>
      <c r="E43" s="688">
        <v>3.0288719080707467</v>
      </c>
      <c r="F43" s="688">
        <v>2.0798049926222917</v>
      </c>
      <c r="G43" s="688">
        <v>1.1960175695949502</v>
      </c>
      <c r="H43" s="688">
        <v>0.9605220515171554</v>
      </c>
      <c r="I43" s="688">
        <v>0.2846435486037809</v>
      </c>
      <c r="J43" s="689">
        <v>1.448456927551763</v>
      </c>
      <c r="K43" s="150">
        <v>30.248851</v>
      </c>
      <c r="L43" s="149"/>
      <c r="M43" s="42" t="s">
        <v>84</v>
      </c>
      <c r="N43" s="696">
        <v>5.236527396856775</v>
      </c>
      <c r="O43" s="696">
        <v>1.3644798602772628</v>
      </c>
      <c r="P43" s="696">
        <v>0.403955532574974</v>
      </c>
      <c r="Q43" s="696">
        <v>2.1938891748445295</v>
      </c>
      <c r="R43" s="696">
        <v>1.2211478382630392</v>
      </c>
      <c r="S43" s="696">
        <v>0.8074804993459405</v>
      </c>
      <c r="T43" s="696">
        <v>1.144800627767035</v>
      </c>
      <c r="U43" s="696">
        <v>0.6215262509381162</v>
      </c>
      <c r="V43" s="697">
        <v>1.1515198250310905</v>
      </c>
      <c r="W43" s="76">
        <v>89</v>
      </c>
    </row>
    <row r="44" spans="1:23" ht="12.75">
      <c r="A44" s="40" t="s">
        <v>85</v>
      </c>
      <c r="B44" s="690">
        <v>0</v>
      </c>
      <c r="C44" s="688">
        <v>0</v>
      </c>
      <c r="D44" s="688">
        <v>4.230753482959367</v>
      </c>
      <c r="E44" s="688">
        <v>0.628703300010571</v>
      </c>
      <c r="F44" s="688">
        <v>0.6554487123961894</v>
      </c>
      <c r="G44" s="688">
        <v>1.3580616726663133</v>
      </c>
      <c r="H44" s="688">
        <v>0.320667974274381</v>
      </c>
      <c r="I44" s="688"/>
      <c r="J44" s="689">
        <v>0.8958177938015722</v>
      </c>
      <c r="K44" s="150">
        <v>9.271986</v>
      </c>
      <c r="L44" s="149"/>
      <c r="M44" s="42" t="s">
        <v>85</v>
      </c>
      <c r="N44" s="696">
        <v>0</v>
      </c>
      <c r="O44" s="696">
        <v>0</v>
      </c>
      <c r="P44" s="696">
        <v>1.3268054505167906</v>
      </c>
      <c r="Q44" s="696">
        <v>0.5813412705794809</v>
      </c>
      <c r="R44" s="696">
        <v>1.2731540423798253</v>
      </c>
      <c r="S44" s="696">
        <v>1.3833068908900727</v>
      </c>
      <c r="T44" s="696">
        <v>0.8309282576542342</v>
      </c>
      <c r="U44" s="696"/>
      <c r="V44" s="697">
        <v>1.0779684471898203</v>
      </c>
      <c r="W44" s="76">
        <v>32</v>
      </c>
    </row>
    <row r="45" spans="1:23" ht="12.75">
      <c r="A45" s="40" t="s">
        <v>86</v>
      </c>
      <c r="B45" s="690">
        <v>0</v>
      </c>
      <c r="C45" s="688">
        <v>0</v>
      </c>
      <c r="D45" s="688">
        <v>0</v>
      </c>
      <c r="E45" s="688">
        <v>0</v>
      </c>
      <c r="F45" s="688">
        <v>0.30293404640047944</v>
      </c>
      <c r="G45" s="688">
        <v>0</v>
      </c>
      <c r="H45" s="688"/>
      <c r="I45" s="688"/>
      <c r="J45" s="689">
        <v>0.13359207761122022</v>
      </c>
      <c r="K45" s="150">
        <v>0.095355</v>
      </c>
      <c r="L45" s="149"/>
      <c r="M45" s="42" t="s">
        <v>86</v>
      </c>
      <c r="N45" s="696">
        <v>0</v>
      </c>
      <c r="O45" s="696">
        <v>0</v>
      </c>
      <c r="P45" s="696">
        <v>0</v>
      </c>
      <c r="Q45" s="696">
        <v>0</v>
      </c>
      <c r="R45" s="696">
        <v>0.4820763994677876</v>
      </c>
      <c r="S45" s="696">
        <v>0</v>
      </c>
      <c r="T45" s="696"/>
      <c r="U45" s="696"/>
      <c r="V45" s="697">
        <v>0.20873863418136882</v>
      </c>
      <c r="W45" s="76">
        <v>1</v>
      </c>
    </row>
    <row r="46" spans="1:23" ht="13.5" thickBot="1">
      <c r="A46" s="41" t="s">
        <v>87</v>
      </c>
      <c r="B46" s="691">
        <v>0</v>
      </c>
      <c r="C46" s="692">
        <v>0</v>
      </c>
      <c r="D46" s="692"/>
      <c r="E46" s="692"/>
      <c r="F46" s="692"/>
      <c r="G46" s="692"/>
      <c r="H46" s="692"/>
      <c r="I46" s="692"/>
      <c r="J46" s="693">
        <v>0</v>
      </c>
      <c r="K46" s="150">
        <v>0</v>
      </c>
      <c r="L46" s="149"/>
      <c r="M46" s="42" t="s">
        <v>87</v>
      </c>
      <c r="N46" s="696">
        <v>0</v>
      </c>
      <c r="O46" s="696">
        <v>0</v>
      </c>
      <c r="P46" s="696"/>
      <c r="Q46" s="696"/>
      <c r="R46" s="696"/>
      <c r="S46" s="696"/>
      <c r="T46" s="696"/>
      <c r="U46" s="696"/>
      <c r="V46" s="698">
        <v>0</v>
      </c>
      <c r="W46" s="76">
        <v>0</v>
      </c>
    </row>
    <row r="47" spans="1:22" ht="13.5" thickTop="1">
      <c r="A47" s="56" t="s">
        <v>74</v>
      </c>
      <c r="B47" s="694">
        <v>0.5763536508369116</v>
      </c>
      <c r="C47" s="694">
        <v>0.6117956008170722</v>
      </c>
      <c r="D47" s="694">
        <v>0.7281702735095814</v>
      </c>
      <c r="E47" s="694">
        <v>0.9554828555664744</v>
      </c>
      <c r="F47" s="694">
        <v>0.826051452935603</v>
      </c>
      <c r="G47" s="694">
        <v>0.8039959254838575</v>
      </c>
      <c r="H47" s="694">
        <v>0.8447907212733802</v>
      </c>
      <c r="I47" s="694">
        <v>0.7881748805009691</v>
      </c>
      <c r="J47" s="695">
        <v>0.8132180973505713</v>
      </c>
      <c r="K47" s="50"/>
      <c r="L47" s="50"/>
      <c r="M47" s="52" t="s">
        <v>74</v>
      </c>
      <c r="N47" s="699">
        <v>0.9575649415674425</v>
      </c>
      <c r="O47" s="699">
        <v>0.7465109485620898</v>
      </c>
      <c r="P47" s="699">
        <v>0.836771344192796</v>
      </c>
      <c r="Q47" s="699">
        <v>0.9534950143045906</v>
      </c>
      <c r="R47" s="699">
        <v>0.8012211052715902</v>
      </c>
      <c r="S47" s="699">
        <v>0.8056769414969793</v>
      </c>
      <c r="T47" s="699">
        <v>0.7723076424357134</v>
      </c>
      <c r="U47" s="699">
        <v>0.7727578256673432</v>
      </c>
      <c r="V47" s="695">
        <v>0.7945281051136478</v>
      </c>
    </row>
    <row r="49" ht="12.75">
      <c r="B49" s="152" t="s">
        <v>376</v>
      </c>
    </row>
    <row r="50" ht="12.75">
      <c r="B50" s="152"/>
    </row>
  </sheetData>
  <sheetProtection/>
  <mergeCells count="27">
    <mergeCell ref="J9:J10"/>
    <mergeCell ref="M9:M10"/>
    <mergeCell ref="A9:A10"/>
    <mergeCell ref="A4:W4"/>
    <mergeCell ref="K9:K10"/>
    <mergeCell ref="W9:W10"/>
    <mergeCell ref="V9:V10"/>
    <mergeCell ref="A2:Y2"/>
    <mergeCell ref="B29:I29"/>
    <mergeCell ref="N29:U29"/>
    <mergeCell ref="N9:U9"/>
    <mergeCell ref="B9:I9"/>
    <mergeCell ref="G7:O7"/>
    <mergeCell ref="B8:I8"/>
    <mergeCell ref="A5:W5"/>
    <mergeCell ref="N8:U8"/>
    <mergeCell ref="A3:W3"/>
    <mergeCell ref="A1:W1"/>
    <mergeCell ref="W30:W31"/>
    <mergeCell ref="B30:I30"/>
    <mergeCell ref="N30:U30"/>
    <mergeCell ref="A30:A31"/>
    <mergeCell ref="J30:J31"/>
    <mergeCell ref="M30:M31"/>
    <mergeCell ref="V30:V31"/>
    <mergeCell ref="K30:K31"/>
    <mergeCell ref="G28:O28"/>
  </mergeCells>
  <printOptions horizontalCentered="1"/>
  <pageMargins left="0.7" right="0.7" top="0.75" bottom="0.75" header="0.3" footer="0.3"/>
  <pageSetup fitToHeight="0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72"/>
  <sheetViews>
    <sheetView zoomScale="85" zoomScaleNormal="85" zoomScaleSheetLayoutView="70" zoomScalePageLayoutView="0" workbookViewId="0" topLeftCell="A1">
      <selection activeCell="A1" sqref="A1:Q1"/>
    </sheetView>
  </sheetViews>
  <sheetFormatPr defaultColWidth="9.140625" defaultRowHeight="12.75"/>
  <cols>
    <col min="1" max="1" width="17.7109375" style="95" customWidth="1"/>
    <col min="2" max="2" width="16.140625" style="95" customWidth="1"/>
    <col min="3" max="7" width="13.00390625" style="95" customWidth="1"/>
    <col min="8" max="8" width="9.00390625" style="95" customWidth="1"/>
    <col min="9" max="9" width="5.00390625" style="95" customWidth="1"/>
    <col min="10" max="10" width="8.8515625" style="95" customWidth="1"/>
    <col min="11" max="11" width="16.140625" style="95" customWidth="1"/>
    <col min="12" max="16" width="13.00390625" style="95" customWidth="1"/>
    <col min="17" max="17" width="9.00390625" style="95" customWidth="1"/>
    <col min="18" max="16384" width="9.140625" style="95" customWidth="1"/>
  </cols>
  <sheetData>
    <row r="1" spans="1:17" ht="15.75">
      <c r="A1" s="941" t="s">
        <v>234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</row>
    <row r="2" spans="1:25" ht="15.75">
      <c r="A2" s="942" t="s">
        <v>303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332"/>
      <c r="S2" s="332"/>
      <c r="T2" s="332"/>
      <c r="U2" s="332"/>
      <c r="V2" s="332"/>
      <c r="W2" s="332"/>
      <c r="X2" s="332"/>
      <c r="Y2" s="332"/>
    </row>
    <row r="3" spans="1:17" ht="15.75">
      <c r="A3" s="942" t="s">
        <v>239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</row>
    <row r="4" spans="1:17" ht="15.75">
      <c r="A4" s="942" t="s">
        <v>246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</row>
    <row r="5" spans="1:17" ht="10.5" customHeight="1">
      <c r="A5" s="979" t="s">
        <v>114</v>
      </c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</row>
    <row r="6" spans="1:17" ht="10.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7" ht="15" customHeight="1">
      <c r="A7" s="26"/>
      <c r="B7" s="977" t="s">
        <v>311</v>
      </c>
      <c r="C7" s="977"/>
      <c r="D7" s="977"/>
      <c r="E7" s="977"/>
      <c r="F7" s="977"/>
      <c r="G7" s="977"/>
      <c r="H7" s="977"/>
      <c r="I7" s="37"/>
      <c r="J7" s="26"/>
      <c r="K7" s="977" t="s">
        <v>311</v>
      </c>
      <c r="L7" s="977"/>
      <c r="M7" s="977"/>
      <c r="N7" s="977"/>
      <c r="O7" s="977"/>
      <c r="P7" s="977"/>
      <c r="Q7" s="977"/>
    </row>
    <row r="8" spans="1:17" ht="12.75">
      <c r="A8" s="28"/>
      <c r="B8" s="975" t="s">
        <v>112</v>
      </c>
      <c r="C8" s="976"/>
      <c r="D8" s="976"/>
      <c r="E8" s="976"/>
      <c r="F8" s="976"/>
      <c r="G8" s="398"/>
      <c r="H8" s="60"/>
      <c r="I8" s="38"/>
      <c r="J8" s="28"/>
      <c r="K8" s="975" t="s">
        <v>112</v>
      </c>
      <c r="L8" s="976"/>
      <c r="M8" s="976"/>
      <c r="N8" s="976"/>
      <c r="O8" s="976"/>
      <c r="P8" s="398"/>
      <c r="Q8" s="60"/>
    </row>
    <row r="9" spans="1:17" ht="43.5" customHeight="1">
      <c r="A9" s="29" t="s">
        <v>124</v>
      </c>
      <c r="B9" s="62" t="s">
        <v>319</v>
      </c>
      <c r="C9" s="39" t="s">
        <v>318</v>
      </c>
      <c r="D9" s="39" t="s">
        <v>320</v>
      </c>
      <c r="E9" s="39" t="s">
        <v>321</v>
      </c>
      <c r="F9" s="39" t="s">
        <v>322</v>
      </c>
      <c r="G9" s="399" t="s">
        <v>136</v>
      </c>
      <c r="H9" s="80" t="s">
        <v>94</v>
      </c>
      <c r="I9" s="59"/>
      <c r="J9" s="29" t="s">
        <v>24</v>
      </c>
      <c r="K9" s="62" t="s">
        <v>319</v>
      </c>
      <c r="L9" s="39" t="s">
        <v>318</v>
      </c>
      <c r="M9" s="39" t="s">
        <v>320</v>
      </c>
      <c r="N9" s="39" t="s">
        <v>321</v>
      </c>
      <c r="O9" s="39" t="s">
        <v>322</v>
      </c>
      <c r="P9" s="399" t="s">
        <v>136</v>
      </c>
      <c r="Q9" s="80" t="s">
        <v>94</v>
      </c>
    </row>
    <row r="10" spans="1:17" ht="13.5" customHeight="1">
      <c r="A10" s="58" t="s">
        <v>105</v>
      </c>
      <c r="B10" s="700">
        <v>1.8690403965861757</v>
      </c>
      <c r="C10" s="701">
        <v>1.275975303851132</v>
      </c>
      <c r="D10" s="701">
        <v>1.1294481928650517</v>
      </c>
      <c r="E10" s="702"/>
      <c r="F10" s="703">
        <v>0.9834059189640105</v>
      </c>
      <c r="G10" s="704"/>
      <c r="H10" s="705">
        <v>1.2725556017619197</v>
      </c>
      <c r="I10" s="154"/>
      <c r="J10" s="58" t="s">
        <v>88</v>
      </c>
      <c r="K10" s="700">
        <v>1.0273850820556398</v>
      </c>
      <c r="L10" s="701">
        <v>0.7933385761887513</v>
      </c>
      <c r="M10" s="701">
        <v>0.5294691130512282</v>
      </c>
      <c r="N10" s="702"/>
      <c r="O10" s="703">
        <v>0.6602716533327456</v>
      </c>
      <c r="P10" s="704"/>
      <c r="Q10" s="705">
        <v>0.8542643994703359</v>
      </c>
    </row>
    <row r="11" spans="1:17" ht="13.5" customHeight="1">
      <c r="A11" s="58" t="s">
        <v>106</v>
      </c>
      <c r="B11" s="700">
        <v>1.902532048585943</v>
      </c>
      <c r="C11" s="701">
        <v>1.2103737976127806</v>
      </c>
      <c r="D11" s="701">
        <v>1.0423799910784515</v>
      </c>
      <c r="E11" s="702">
        <v>2.2509746620178426</v>
      </c>
      <c r="F11" s="703">
        <v>0.8530045073223687</v>
      </c>
      <c r="G11" s="704"/>
      <c r="H11" s="706">
        <v>1.1829660799985824</v>
      </c>
      <c r="I11" s="154"/>
      <c r="J11" s="58" t="s">
        <v>89</v>
      </c>
      <c r="K11" s="700">
        <v>0.7955102323927794</v>
      </c>
      <c r="L11" s="701">
        <v>0.750705322486851</v>
      </c>
      <c r="M11" s="701">
        <v>0.4952502732381483</v>
      </c>
      <c r="N11" s="702"/>
      <c r="O11" s="703">
        <v>0.7073200636354905</v>
      </c>
      <c r="P11" s="704"/>
      <c r="Q11" s="706">
        <v>0.682400291709015</v>
      </c>
    </row>
    <row r="12" spans="1:17" ht="13.5" customHeight="1">
      <c r="A12" s="58" t="s">
        <v>107</v>
      </c>
      <c r="B12" s="700">
        <v>1.5822609471587974</v>
      </c>
      <c r="C12" s="701">
        <v>1.0853939776593324</v>
      </c>
      <c r="D12" s="701">
        <v>1.1773103371971072</v>
      </c>
      <c r="E12" s="702">
        <v>1.0407165105451373</v>
      </c>
      <c r="F12" s="703">
        <v>0.9163181668311614</v>
      </c>
      <c r="G12" s="704"/>
      <c r="H12" s="706">
        <v>1.1340878513360402</v>
      </c>
      <c r="I12" s="154"/>
      <c r="J12" s="58" t="s">
        <v>90</v>
      </c>
      <c r="K12" s="700">
        <v>0.856060626075384</v>
      </c>
      <c r="L12" s="701">
        <v>1.0931596085051094</v>
      </c>
      <c r="M12" s="701">
        <v>0.666388872352835</v>
      </c>
      <c r="N12" s="702"/>
      <c r="O12" s="703">
        <v>0.796008045164311</v>
      </c>
      <c r="P12" s="704"/>
      <c r="Q12" s="706">
        <v>0.7883470610060839</v>
      </c>
    </row>
    <row r="13" spans="1:17" ht="13.5" customHeight="1">
      <c r="A13" s="58" t="s">
        <v>108</v>
      </c>
      <c r="B13" s="700">
        <v>1.344897565128942</v>
      </c>
      <c r="C13" s="701">
        <v>0.950530308894379</v>
      </c>
      <c r="D13" s="701">
        <v>1.1517038219495874</v>
      </c>
      <c r="E13" s="702">
        <v>0.8569367299971983</v>
      </c>
      <c r="F13" s="703">
        <v>1.0206914396553377</v>
      </c>
      <c r="G13" s="704"/>
      <c r="H13" s="706">
        <v>1.082219748735682</v>
      </c>
      <c r="I13" s="154"/>
      <c r="J13" s="58" t="s">
        <v>91</v>
      </c>
      <c r="K13" s="700">
        <v>0.952795579062633</v>
      </c>
      <c r="L13" s="701">
        <v>0.8375907666825207</v>
      </c>
      <c r="M13" s="701">
        <v>0.6922432205571402</v>
      </c>
      <c r="N13" s="702"/>
      <c r="O13" s="703">
        <v>0.860300390973808</v>
      </c>
      <c r="P13" s="704"/>
      <c r="Q13" s="706">
        <v>0.8553931387913619</v>
      </c>
    </row>
    <row r="14" spans="1:17" ht="13.5" customHeight="1">
      <c r="A14" s="58" t="s">
        <v>109</v>
      </c>
      <c r="B14" s="700">
        <v>1.0035589414411765</v>
      </c>
      <c r="C14" s="701">
        <v>0.8544391055922379</v>
      </c>
      <c r="D14" s="701">
        <v>1.0174620523665752</v>
      </c>
      <c r="E14" s="702">
        <v>0.7460088109879699</v>
      </c>
      <c r="F14" s="703">
        <v>0.9066968838030214</v>
      </c>
      <c r="G14" s="704"/>
      <c r="H14" s="706">
        <v>0.9541204971885122</v>
      </c>
      <c r="I14" s="154"/>
      <c r="J14" s="58" t="s">
        <v>92</v>
      </c>
      <c r="K14" s="700">
        <v>0.882659721825907</v>
      </c>
      <c r="L14" s="701">
        <v>0.9846538495608966</v>
      </c>
      <c r="M14" s="701">
        <v>0.8725201998611775</v>
      </c>
      <c r="N14" s="702">
        <v>0.4570841307682628</v>
      </c>
      <c r="O14" s="703">
        <v>0.893456031173754</v>
      </c>
      <c r="P14" s="704"/>
      <c r="Q14" s="706">
        <v>0.8877281360694166</v>
      </c>
    </row>
    <row r="15" spans="1:17" ht="13.5" customHeight="1">
      <c r="A15" s="58" t="s">
        <v>110</v>
      </c>
      <c r="B15" s="700">
        <v>0.8696154954765465</v>
      </c>
      <c r="C15" s="701">
        <v>0.8059444917771761</v>
      </c>
      <c r="D15" s="701">
        <v>0.9277661993786717</v>
      </c>
      <c r="E15" s="702">
        <v>0.8097588352688334</v>
      </c>
      <c r="F15" s="703">
        <v>0.809377306613421</v>
      </c>
      <c r="G15" s="704"/>
      <c r="H15" s="706">
        <v>0.8598295994475937</v>
      </c>
      <c r="I15" s="154"/>
      <c r="J15" s="58" t="s">
        <v>30</v>
      </c>
      <c r="K15" s="700">
        <v>0.9463286316434446</v>
      </c>
      <c r="L15" s="701">
        <v>0.8666872346805248</v>
      </c>
      <c r="M15" s="701">
        <v>1.0283071805999662</v>
      </c>
      <c r="N15" s="702">
        <v>0.9873505469400479</v>
      </c>
      <c r="O15" s="703">
        <v>0.844145989954989</v>
      </c>
      <c r="P15" s="704"/>
      <c r="Q15" s="706">
        <v>0.9258135910190413</v>
      </c>
    </row>
    <row r="16" spans="1:17" ht="13.5" customHeight="1">
      <c r="A16" s="58" t="s">
        <v>111</v>
      </c>
      <c r="B16" s="700">
        <v>0.8418026245879087</v>
      </c>
      <c r="C16" s="701">
        <v>0.788520524018093</v>
      </c>
      <c r="D16" s="701">
        <v>0.8792498834523227</v>
      </c>
      <c r="E16" s="702">
        <v>0.7123682361891087</v>
      </c>
      <c r="F16" s="703">
        <v>0.7260334350901277</v>
      </c>
      <c r="G16" s="704"/>
      <c r="H16" s="706">
        <v>0.8233766713748941</v>
      </c>
      <c r="I16" s="154"/>
      <c r="J16" s="58" t="s">
        <v>31</v>
      </c>
      <c r="K16" s="700">
        <v>1.0785758696536283</v>
      </c>
      <c r="L16" s="701">
        <v>0.9238166381769343</v>
      </c>
      <c r="M16" s="701">
        <v>0.9920700459195074</v>
      </c>
      <c r="N16" s="702">
        <v>0.7072196187779565</v>
      </c>
      <c r="O16" s="703">
        <v>0.9295741080443823</v>
      </c>
      <c r="P16" s="704"/>
      <c r="Q16" s="706">
        <v>0.9591770558915633</v>
      </c>
    </row>
    <row r="17" spans="1:17" ht="13.5" customHeight="1" thickBot="1">
      <c r="A17" s="58" t="s">
        <v>41</v>
      </c>
      <c r="B17" s="700">
        <v>0.8113860565825681</v>
      </c>
      <c r="C17" s="701">
        <v>0.8310837516252255</v>
      </c>
      <c r="D17" s="701">
        <v>0.7325263001500846</v>
      </c>
      <c r="E17" s="702"/>
      <c r="F17" s="703">
        <v>0.6888154922570843</v>
      </c>
      <c r="G17" s="704"/>
      <c r="H17" s="706">
        <v>0.7796310239095473</v>
      </c>
      <c r="I17" s="154"/>
      <c r="J17" s="58" t="s">
        <v>32</v>
      </c>
      <c r="K17" s="700">
        <v>1.0579679185505462</v>
      </c>
      <c r="L17" s="701">
        <v>0.9167014210156226</v>
      </c>
      <c r="M17" s="701">
        <v>0.9876998828988446</v>
      </c>
      <c r="N17" s="702">
        <v>0.9477115428454099</v>
      </c>
      <c r="O17" s="703">
        <v>0.8335500770985171</v>
      </c>
      <c r="P17" s="704"/>
      <c r="Q17" s="706">
        <v>0.9382016719216011</v>
      </c>
    </row>
    <row r="18" spans="1:17" ht="13.5" customHeight="1" thickTop="1">
      <c r="A18" s="58" t="s">
        <v>42</v>
      </c>
      <c r="B18" s="700">
        <v>0.9529721242117235</v>
      </c>
      <c r="C18" s="701">
        <v>0.6589853507731396</v>
      </c>
      <c r="D18" s="701">
        <v>0.5694439885198173</v>
      </c>
      <c r="E18" s="702"/>
      <c r="F18" s="703">
        <v>0.8709803956734006</v>
      </c>
      <c r="G18" s="704"/>
      <c r="H18" s="706">
        <v>0.7433341135800082</v>
      </c>
      <c r="I18" s="154"/>
      <c r="J18" s="79" t="s">
        <v>74</v>
      </c>
      <c r="K18" s="713">
        <v>0.9178865578869481</v>
      </c>
      <c r="L18" s="714">
        <v>0.9132668387773493</v>
      </c>
      <c r="M18" s="714">
        <v>0.8734363130511512</v>
      </c>
      <c r="N18" s="715">
        <v>0.7871621621387461</v>
      </c>
      <c r="O18" s="715">
        <v>0.8697229324229803</v>
      </c>
      <c r="P18" s="714">
        <v>0.27894744215450723</v>
      </c>
      <c r="Q18" s="716">
        <v>0.8974474340007041</v>
      </c>
    </row>
    <row r="19" spans="1:9" ht="13.5" customHeight="1">
      <c r="A19" s="61" t="s">
        <v>152</v>
      </c>
      <c r="B19" s="700">
        <v>0.7776308062638831</v>
      </c>
      <c r="C19" s="701" t="s">
        <v>298</v>
      </c>
      <c r="D19" s="701">
        <v>0.6477530007712047</v>
      </c>
      <c r="E19" s="702"/>
      <c r="F19" s="703">
        <v>1.250237327789215</v>
      </c>
      <c r="G19" s="704"/>
      <c r="H19" s="706">
        <v>0.7191506916213533</v>
      </c>
      <c r="I19" s="154"/>
    </row>
    <row r="20" spans="1:9" ht="13.5" customHeight="1" thickBot="1">
      <c r="A20" s="61" t="s">
        <v>153</v>
      </c>
      <c r="B20" s="700" t="s">
        <v>298</v>
      </c>
      <c r="C20" s="701" t="s">
        <v>298</v>
      </c>
      <c r="D20" s="701" t="s">
        <v>298</v>
      </c>
      <c r="E20" s="702"/>
      <c r="F20" s="703"/>
      <c r="G20" s="704"/>
      <c r="H20" s="706">
        <v>0.8240231511839826</v>
      </c>
      <c r="I20" s="156"/>
    </row>
    <row r="21" spans="1:8" ht="13.5" customHeight="1" thickTop="1">
      <c r="A21" s="229" t="s">
        <v>74</v>
      </c>
      <c r="B21" s="707">
        <v>0.9178865578869676</v>
      </c>
      <c r="C21" s="708">
        <v>0.9132668387773486</v>
      </c>
      <c r="D21" s="708">
        <v>0.8734363130511628</v>
      </c>
      <c r="E21" s="709">
        <v>0.7871621621387472</v>
      </c>
      <c r="F21" s="710">
        <v>0.8697229324229909</v>
      </c>
      <c r="G21" s="711">
        <v>0.27894744215450734</v>
      </c>
      <c r="H21" s="712">
        <v>0.8974474340007006</v>
      </c>
    </row>
    <row r="22" ht="15" customHeight="1"/>
    <row r="23" spans="1:17" ht="15" customHeight="1">
      <c r="A23" s="26"/>
      <c r="B23" s="977" t="s">
        <v>312</v>
      </c>
      <c r="C23" s="977"/>
      <c r="D23" s="977"/>
      <c r="E23" s="977"/>
      <c r="F23" s="977"/>
      <c r="G23" s="977"/>
      <c r="H23" s="977"/>
      <c r="J23" s="27"/>
      <c r="K23" s="977" t="s">
        <v>312</v>
      </c>
      <c r="L23" s="977"/>
      <c r="M23" s="977"/>
      <c r="N23" s="977"/>
      <c r="O23" s="977"/>
      <c r="P23" s="977"/>
      <c r="Q23" s="977"/>
    </row>
    <row r="24" spans="1:17" ht="12.75">
      <c r="A24" s="28"/>
      <c r="B24" s="975" t="s">
        <v>112</v>
      </c>
      <c r="C24" s="976"/>
      <c r="D24" s="976"/>
      <c r="E24" s="976"/>
      <c r="F24" s="976"/>
      <c r="G24" s="398"/>
      <c r="H24" s="60"/>
      <c r="J24" s="28"/>
      <c r="K24" s="975" t="s">
        <v>112</v>
      </c>
      <c r="L24" s="976"/>
      <c r="M24" s="976"/>
      <c r="N24" s="976"/>
      <c r="O24" s="976"/>
      <c r="P24" s="398"/>
      <c r="Q24" s="60"/>
    </row>
    <row r="25" spans="1:17" ht="39" customHeight="1">
      <c r="A25" s="29" t="s">
        <v>124</v>
      </c>
      <c r="B25" s="62" t="s">
        <v>319</v>
      </c>
      <c r="C25" s="39" t="s">
        <v>318</v>
      </c>
      <c r="D25" s="39" t="s">
        <v>320</v>
      </c>
      <c r="E25" s="39" t="s">
        <v>321</v>
      </c>
      <c r="F25" s="39" t="s">
        <v>322</v>
      </c>
      <c r="G25" s="399" t="s">
        <v>136</v>
      </c>
      <c r="H25" s="80" t="s">
        <v>94</v>
      </c>
      <c r="J25" s="29" t="s">
        <v>24</v>
      </c>
      <c r="K25" s="62" t="s">
        <v>319</v>
      </c>
      <c r="L25" s="39" t="s">
        <v>318</v>
      </c>
      <c r="M25" s="39" t="s">
        <v>320</v>
      </c>
      <c r="N25" s="39" t="s">
        <v>321</v>
      </c>
      <c r="O25" s="39" t="s">
        <v>322</v>
      </c>
      <c r="P25" s="399" t="s">
        <v>136</v>
      </c>
      <c r="Q25" s="80" t="s">
        <v>94</v>
      </c>
    </row>
    <row r="26" spans="1:17" ht="13.5" customHeight="1">
      <c r="A26" s="58" t="s">
        <v>105</v>
      </c>
      <c r="B26" s="700">
        <v>1.9509254201548545</v>
      </c>
      <c r="C26" s="701">
        <v>1.3178651318356782</v>
      </c>
      <c r="D26" s="701">
        <v>1.1683689962368398</v>
      </c>
      <c r="E26" s="702"/>
      <c r="F26" s="703">
        <v>1.046999915903711</v>
      </c>
      <c r="G26" s="704"/>
      <c r="H26" s="705">
        <v>1.3181009298144934</v>
      </c>
      <c r="J26" s="58" t="s">
        <v>88</v>
      </c>
      <c r="K26" s="700">
        <v>1.264158423852088</v>
      </c>
      <c r="L26" s="701">
        <v>1.7526480759779801</v>
      </c>
      <c r="M26" s="701">
        <v>1.5387209632114571</v>
      </c>
      <c r="N26" s="702"/>
      <c r="O26" s="703">
        <v>0.8304741295444709</v>
      </c>
      <c r="P26" s="704"/>
      <c r="Q26" s="705">
        <v>1.4151337279336778</v>
      </c>
    </row>
    <row r="27" spans="1:17" ht="13.5" customHeight="1">
      <c r="A27" s="58" t="s">
        <v>106</v>
      </c>
      <c r="B27" s="700">
        <v>1.9730946492342545</v>
      </c>
      <c r="C27" s="701">
        <v>1.2208671487645144</v>
      </c>
      <c r="D27" s="701">
        <v>1.0495810527241352</v>
      </c>
      <c r="E27" s="702">
        <v>2.4246759269081455</v>
      </c>
      <c r="F27" s="703">
        <v>0.89003324530426</v>
      </c>
      <c r="G27" s="704"/>
      <c r="H27" s="706">
        <v>1.20048919087737</v>
      </c>
      <c r="J27" s="58" t="s">
        <v>89</v>
      </c>
      <c r="K27" s="700">
        <v>1.0962491518662507</v>
      </c>
      <c r="L27" s="701">
        <v>1.4618849048591407</v>
      </c>
      <c r="M27" s="701">
        <v>1.2869887765130772</v>
      </c>
      <c r="N27" s="702"/>
      <c r="O27" s="703">
        <v>0.7946821685695703</v>
      </c>
      <c r="P27" s="704"/>
      <c r="Q27" s="706">
        <v>1.1976027564073466</v>
      </c>
    </row>
    <row r="28" spans="1:17" ht="13.5" customHeight="1">
      <c r="A28" s="58" t="s">
        <v>107</v>
      </c>
      <c r="B28" s="700">
        <v>1.6204022172443715</v>
      </c>
      <c r="C28" s="701">
        <v>1.0933728627335202</v>
      </c>
      <c r="D28" s="701">
        <v>1.1754143576342166</v>
      </c>
      <c r="E28" s="702">
        <v>1.0509262177686456</v>
      </c>
      <c r="F28" s="703">
        <v>0.9204072187459026</v>
      </c>
      <c r="G28" s="704"/>
      <c r="H28" s="706">
        <v>1.1402574060866886</v>
      </c>
      <c r="J28" s="58" t="s">
        <v>90</v>
      </c>
      <c r="K28" s="700">
        <v>1.1442659670786248</v>
      </c>
      <c r="L28" s="701">
        <v>1.6441928077203543</v>
      </c>
      <c r="M28" s="701">
        <v>1.1626960427669075</v>
      </c>
      <c r="N28" s="702"/>
      <c r="O28" s="703">
        <v>0.9219946432111129</v>
      </c>
      <c r="P28" s="704"/>
      <c r="Q28" s="706">
        <v>1.2300181706087268</v>
      </c>
    </row>
    <row r="29" spans="1:17" ht="13.5" customHeight="1">
      <c r="A29" s="58" t="s">
        <v>108</v>
      </c>
      <c r="B29" s="700">
        <v>1.3581562564921017</v>
      </c>
      <c r="C29" s="701">
        <v>0.9531181052729352</v>
      </c>
      <c r="D29" s="701">
        <v>1.1557262261720542</v>
      </c>
      <c r="E29" s="702">
        <v>0.8575196620442876</v>
      </c>
      <c r="F29" s="703">
        <v>1.023765289962814</v>
      </c>
      <c r="G29" s="704"/>
      <c r="H29" s="706">
        <v>1.0866036445071474</v>
      </c>
      <c r="J29" s="58" t="s">
        <v>91</v>
      </c>
      <c r="K29" s="700">
        <v>1.0562705648788115</v>
      </c>
      <c r="L29" s="701">
        <v>1.5750508568095662</v>
      </c>
      <c r="M29" s="701">
        <v>1.187094384687418</v>
      </c>
      <c r="N29" s="702"/>
      <c r="O29" s="703">
        <v>0.998655031191578</v>
      </c>
      <c r="P29" s="704"/>
      <c r="Q29" s="706">
        <v>1.197675171561371</v>
      </c>
    </row>
    <row r="30" spans="1:17" ht="13.5" customHeight="1">
      <c r="A30" s="58" t="s">
        <v>109</v>
      </c>
      <c r="B30" s="700">
        <v>1.017578662737743</v>
      </c>
      <c r="C30" s="701">
        <v>0.8621979545648518</v>
      </c>
      <c r="D30" s="701">
        <v>1.0230399999798119</v>
      </c>
      <c r="E30" s="702">
        <v>0.7510201771191096</v>
      </c>
      <c r="F30" s="703">
        <v>0.921519714665883</v>
      </c>
      <c r="G30" s="704"/>
      <c r="H30" s="706">
        <v>0.9639707590271623</v>
      </c>
      <c r="J30" s="58" t="s">
        <v>92</v>
      </c>
      <c r="K30" s="700">
        <v>0.984501073710131</v>
      </c>
      <c r="L30" s="701">
        <v>1.5174866871959487</v>
      </c>
      <c r="M30" s="701">
        <v>1.168563014048367</v>
      </c>
      <c r="N30" s="702">
        <v>0.7240739765360334</v>
      </c>
      <c r="O30" s="703">
        <v>0.9516862586543907</v>
      </c>
      <c r="P30" s="704"/>
      <c r="Q30" s="706">
        <v>1.1580026881430745</v>
      </c>
    </row>
    <row r="31" spans="1:17" ht="13.5" customHeight="1">
      <c r="A31" s="58" t="s">
        <v>110</v>
      </c>
      <c r="B31" s="700">
        <v>0.8722074465455906</v>
      </c>
      <c r="C31" s="701">
        <v>0.8093331430134688</v>
      </c>
      <c r="D31" s="701">
        <v>0.9298535411415395</v>
      </c>
      <c r="E31" s="702">
        <v>0.8299873262865471</v>
      </c>
      <c r="F31" s="703">
        <v>0.8112642841168425</v>
      </c>
      <c r="G31" s="704"/>
      <c r="H31" s="706">
        <v>0.8623089980876627</v>
      </c>
      <c r="J31" s="58" t="s">
        <v>30</v>
      </c>
      <c r="K31" s="700">
        <v>1.0927039500084488</v>
      </c>
      <c r="L31" s="701">
        <v>1.2711621420012367</v>
      </c>
      <c r="M31" s="701">
        <v>1.1255949597077883</v>
      </c>
      <c r="N31" s="702">
        <v>0.9299850933178863</v>
      </c>
      <c r="O31" s="703">
        <v>0.9670302210511543</v>
      </c>
      <c r="P31" s="704"/>
      <c r="Q31" s="706">
        <v>1.1716349731871316</v>
      </c>
    </row>
    <row r="32" spans="1:17" ht="13.5" customHeight="1">
      <c r="A32" s="58" t="s">
        <v>111</v>
      </c>
      <c r="B32" s="700">
        <v>0.8470746968753633</v>
      </c>
      <c r="C32" s="701">
        <v>0.7891213438455451</v>
      </c>
      <c r="D32" s="701">
        <v>0.8872664081337467</v>
      </c>
      <c r="E32" s="702">
        <v>0.6828647237394888</v>
      </c>
      <c r="F32" s="703">
        <v>0.72892228621138</v>
      </c>
      <c r="G32" s="704"/>
      <c r="H32" s="706">
        <v>0.8283717777303969</v>
      </c>
      <c r="J32" s="58" t="s">
        <v>31</v>
      </c>
      <c r="K32" s="700">
        <v>1.2444421905449559</v>
      </c>
      <c r="L32" s="701">
        <v>1.174925180498982</v>
      </c>
      <c r="M32" s="701">
        <v>1.0758443284675767</v>
      </c>
      <c r="N32" s="702">
        <v>1.0548327558270487</v>
      </c>
      <c r="O32" s="703">
        <v>0.9985567628507555</v>
      </c>
      <c r="P32" s="704"/>
      <c r="Q32" s="706">
        <v>1.1465044559360025</v>
      </c>
    </row>
    <row r="33" spans="1:17" ht="13.5" customHeight="1" thickBot="1">
      <c r="A33" s="58" t="s">
        <v>41</v>
      </c>
      <c r="B33" s="700">
        <v>0.8218752775351336</v>
      </c>
      <c r="C33" s="701">
        <v>0.8326572640552771</v>
      </c>
      <c r="D33" s="701">
        <v>0.7729365551835742</v>
      </c>
      <c r="E33" s="702"/>
      <c r="F33" s="703">
        <v>0.7002220871052919</v>
      </c>
      <c r="G33" s="704"/>
      <c r="H33" s="706">
        <v>0.796974060981105</v>
      </c>
      <c r="J33" s="58" t="s">
        <v>32</v>
      </c>
      <c r="K33" s="700">
        <v>1.1841051748311304</v>
      </c>
      <c r="L33" s="701">
        <v>1.0879070989703965</v>
      </c>
      <c r="M33" s="701">
        <v>1.0588323055362965</v>
      </c>
      <c r="N33" s="702">
        <v>0.9994959879446427</v>
      </c>
      <c r="O33" s="703">
        <v>0.8895993929780633</v>
      </c>
      <c r="P33" s="704"/>
      <c r="Q33" s="706">
        <v>1.069393611184693</v>
      </c>
    </row>
    <row r="34" spans="1:17" ht="13.5" customHeight="1" thickTop="1">
      <c r="A34" s="58" t="s">
        <v>42</v>
      </c>
      <c r="B34" s="700">
        <v>0.9425789858747832</v>
      </c>
      <c r="C34" s="701">
        <v>0.6781931239694672</v>
      </c>
      <c r="D34" s="701">
        <v>0.5720042968962787</v>
      </c>
      <c r="E34" s="702"/>
      <c r="F34" s="703">
        <v>0.8949814752818742</v>
      </c>
      <c r="G34" s="704"/>
      <c r="H34" s="706">
        <v>0.750085085501136</v>
      </c>
      <c r="J34" s="229" t="s">
        <v>74</v>
      </c>
      <c r="K34" s="714">
        <v>1.07923008477656</v>
      </c>
      <c r="L34" s="714">
        <v>1.1721615048622465</v>
      </c>
      <c r="M34" s="714">
        <v>1.0975484514132026</v>
      </c>
      <c r="N34" s="715">
        <v>0.9681508961235908</v>
      </c>
      <c r="O34" s="715">
        <v>0.9438897817924635</v>
      </c>
      <c r="P34" s="714">
        <v>1.3582997051254828</v>
      </c>
      <c r="Q34" s="716">
        <v>1.1253186853934336</v>
      </c>
    </row>
    <row r="35" spans="1:17" ht="13.5" customHeight="1">
      <c r="A35" s="61" t="s">
        <v>152</v>
      </c>
      <c r="B35" s="700">
        <v>0.7664298611292955</v>
      </c>
      <c r="C35" s="701" t="s">
        <v>298</v>
      </c>
      <c r="D35" s="701">
        <v>0.6800120447133424</v>
      </c>
      <c r="E35" s="702"/>
      <c r="F35" s="703">
        <v>1.3579622418598631</v>
      </c>
      <c r="G35" s="704"/>
      <c r="H35" s="706">
        <v>0.7440109444009868</v>
      </c>
      <c r="J35" s="98"/>
      <c r="K35" s="98"/>
      <c r="L35" s="98"/>
      <c r="M35" s="98"/>
      <c r="N35" s="98"/>
      <c r="O35" s="98"/>
      <c r="P35" s="98"/>
      <c r="Q35" s="98"/>
    </row>
    <row r="36" spans="1:17" ht="13.5" customHeight="1" thickBot="1">
      <c r="A36" s="61" t="s">
        <v>153</v>
      </c>
      <c r="B36" s="700" t="s">
        <v>298</v>
      </c>
      <c r="C36" s="701" t="s">
        <v>298</v>
      </c>
      <c r="D36" s="701" t="s">
        <v>298</v>
      </c>
      <c r="E36" s="702"/>
      <c r="F36" s="703"/>
      <c r="G36" s="704"/>
      <c r="H36" s="706">
        <v>0.7245724246367063</v>
      </c>
      <c r="J36" s="30"/>
      <c r="K36" s="156"/>
      <c r="L36" s="156"/>
      <c r="M36" s="156"/>
      <c r="N36" s="156"/>
      <c r="O36" s="157"/>
      <c r="P36" s="157"/>
      <c r="Q36" s="156"/>
    </row>
    <row r="37" spans="1:17" ht="13.5" customHeight="1" thickTop="1">
      <c r="A37" s="229" t="s">
        <v>74</v>
      </c>
      <c r="B37" s="707">
        <v>1.0792300847765866</v>
      </c>
      <c r="C37" s="708">
        <v>1.1721615048622192</v>
      </c>
      <c r="D37" s="708">
        <v>1.0975484514132037</v>
      </c>
      <c r="E37" s="709">
        <v>0.9681508961235823</v>
      </c>
      <c r="F37" s="710">
        <v>0.9438897817925077</v>
      </c>
      <c r="G37" s="711">
        <v>1.3582997051254804</v>
      </c>
      <c r="H37" s="712">
        <v>1.125318685393449</v>
      </c>
      <c r="J37" s="30"/>
      <c r="K37" s="156"/>
      <c r="L37" s="156"/>
      <c r="M37" s="156"/>
      <c r="N37" s="156"/>
      <c r="O37" s="157"/>
      <c r="P37" s="157"/>
      <c r="Q37" s="156"/>
    </row>
    <row r="38" spans="10:17" ht="12.75">
      <c r="J38" s="98"/>
      <c r="K38" s="98"/>
      <c r="L38" s="98"/>
      <c r="M38" s="98"/>
      <c r="N38" s="98"/>
      <c r="O38" s="98"/>
      <c r="P38" s="98"/>
      <c r="Q38" s="98"/>
    </row>
    <row r="39" spans="1:17" ht="15">
      <c r="A39" s="26"/>
      <c r="B39" s="977" t="s">
        <v>260</v>
      </c>
      <c r="C39" s="977"/>
      <c r="D39" s="977"/>
      <c r="E39" s="977"/>
      <c r="F39" s="977"/>
      <c r="G39" s="977"/>
      <c r="H39" s="977"/>
      <c r="J39" s="27"/>
      <c r="K39" s="977" t="s">
        <v>260</v>
      </c>
      <c r="L39" s="977"/>
      <c r="M39" s="977"/>
      <c r="N39" s="977"/>
      <c r="O39" s="977"/>
      <c r="P39" s="977"/>
      <c r="Q39" s="977"/>
    </row>
    <row r="40" spans="1:17" ht="12.75">
      <c r="A40" s="28"/>
      <c r="B40" s="975" t="s">
        <v>112</v>
      </c>
      <c r="C40" s="976"/>
      <c r="D40" s="976"/>
      <c r="E40" s="976"/>
      <c r="F40" s="976"/>
      <c r="G40" s="277"/>
      <c r="H40" s="60"/>
      <c r="J40" s="28"/>
      <c r="K40" s="975" t="s">
        <v>112</v>
      </c>
      <c r="L40" s="976"/>
      <c r="M40" s="976"/>
      <c r="N40" s="976"/>
      <c r="O40" s="976"/>
      <c r="P40" s="978"/>
      <c r="Q40" s="60"/>
    </row>
    <row r="41" spans="1:17" ht="37.5" customHeight="1">
      <c r="A41" s="29" t="s">
        <v>124</v>
      </c>
      <c r="B41" s="62" t="s">
        <v>319</v>
      </c>
      <c r="C41" s="39" t="s">
        <v>318</v>
      </c>
      <c r="D41" s="39" t="s">
        <v>320</v>
      </c>
      <c r="E41" s="39" t="s">
        <v>321</v>
      </c>
      <c r="F41" s="39" t="s">
        <v>322</v>
      </c>
      <c r="G41" s="399" t="s">
        <v>136</v>
      </c>
      <c r="H41" s="80" t="s">
        <v>94</v>
      </c>
      <c r="J41" s="29" t="s">
        <v>24</v>
      </c>
      <c r="K41" s="62" t="s">
        <v>319</v>
      </c>
      <c r="L41" s="39" t="s">
        <v>318</v>
      </c>
      <c r="M41" s="39" t="s">
        <v>320</v>
      </c>
      <c r="N41" s="39" t="s">
        <v>321</v>
      </c>
      <c r="O41" s="39" t="s">
        <v>322</v>
      </c>
      <c r="P41" s="399" t="s">
        <v>136</v>
      </c>
      <c r="Q41" s="80" t="s">
        <v>94</v>
      </c>
    </row>
    <row r="42" spans="1:17" ht="13.5" customHeight="1">
      <c r="A42" s="61" t="s">
        <v>105</v>
      </c>
      <c r="B42" s="717">
        <v>740</v>
      </c>
      <c r="C42" s="718">
        <v>51594</v>
      </c>
      <c r="D42" s="718">
        <v>855</v>
      </c>
      <c r="E42" s="719">
        <v>2</v>
      </c>
      <c r="F42" s="719">
        <v>467</v>
      </c>
      <c r="G42" s="718">
        <v>7</v>
      </c>
      <c r="H42" s="720">
        <v>53665</v>
      </c>
      <c r="J42" s="58" t="s">
        <v>88</v>
      </c>
      <c r="K42" s="739">
        <v>945</v>
      </c>
      <c r="L42" s="740">
        <v>575</v>
      </c>
      <c r="M42" s="740">
        <v>486</v>
      </c>
      <c r="N42" s="741">
        <v>0</v>
      </c>
      <c r="O42" s="741">
        <v>49</v>
      </c>
      <c r="P42" s="740">
        <v>0</v>
      </c>
      <c r="Q42" s="742">
        <v>2055</v>
      </c>
    </row>
    <row r="43" spans="1:17" ht="13.5" customHeight="1">
      <c r="A43" s="61" t="s">
        <v>106</v>
      </c>
      <c r="B43" s="721">
        <v>1020</v>
      </c>
      <c r="C43" s="722">
        <v>42046</v>
      </c>
      <c r="D43" s="722">
        <v>4784</v>
      </c>
      <c r="E43" s="723">
        <v>32</v>
      </c>
      <c r="F43" s="723">
        <v>1233</v>
      </c>
      <c r="G43" s="722">
        <v>8</v>
      </c>
      <c r="H43" s="724">
        <v>49123</v>
      </c>
      <c r="J43" s="58" t="s">
        <v>89</v>
      </c>
      <c r="K43" s="743">
        <v>1108</v>
      </c>
      <c r="L43" s="744">
        <v>543</v>
      </c>
      <c r="M43" s="744">
        <v>613</v>
      </c>
      <c r="N43" s="745">
        <v>0</v>
      </c>
      <c r="O43" s="745">
        <v>70</v>
      </c>
      <c r="P43" s="744">
        <v>0</v>
      </c>
      <c r="Q43" s="746">
        <v>2334</v>
      </c>
    </row>
    <row r="44" spans="1:17" ht="13.5" customHeight="1">
      <c r="A44" s="61" t="s">
        <v>107</v>
      </c>
      <c r="B44" s="721">
        <v>2706</v>
      </c>
      <c r="C44" s="722">
        <v>19305</v>
      </c>
      <c r="D44" s="722">
        <v>10925</v>
      </c>
      <c r="E44" s="723">
        <v>599</v>
      </c>
      <c r="F44" s="723">
        <v>1047</v>
      </c>
      <c r="G44" s="722">
        <v>2</v>
      </c>
      <c r="H44" s="724">
        <v>34584</v>
      </c>
      <c r="J44" s="58" t="s">
        <v>90</v>
      </c>
      <c r="K44" s="743">
        <v>1320</v>
      </c>
      <c r="L44" s="744">
        <v>714</v>
      </c>
      <c r="M44" s="744">
        <v>802</v>
      </c>
      <c r="N44" s="745">
        <v>2</v>
      </c>
      <c r="O44" s="745">
        <v>100</v>
      </c>
      <c r="P44" s="744">
        <v>0</v>
      </c>
      <c r="Q44" s="746">
        <v>2938</v>
      </c>
    </row>
    <row r="45" spans="1:17" ht="13.5" customHeight="1">
      <c r="A45" s="61" t="s">
        <v>108</v>
      </c>
      <c r="B45" s="721">
        <v>4374</v>
      </c>
      <c r="C45" s="722">
        <v>10036</v>
      </c>
      <c r="D45" s="722">
        <v>16019</v>
      </c>
      <c r="E45" s="723">
        <v>107</v>
      </c>
      <c r="F45" s="723">
        <v>6537</v>
      </c>
      <c r="G45" s="722">
        <v>4</v>
      </c>
      <c r="H45" s="724">
        <v>37077</v>
      </c>
      <c r="J45" s="58" t="s">
        <v>91</v>
      </c>
      <c r="K45" s="743">
        <v>3132</v>
      </c>
      <c r="L45" s="744">
        <v>2090</v>
      </c>
      <c r="M45" s="744">
        <v>2070</v>
      </c>
      <c r="N45" s="745">
        <v>8</v>
      </c>
      <c r="O45" s="745">
        <v>323</v>
      </c>
      <c r="P45" s="744">
        <v>0</v>
      </c>
      <c r="Q45" s="746">
        <v>7623</v>
      </c>
    </row>
    <row r="46" spans="1:17" ht="13.5" customHeight="1">
      <c r="A46" s="61" t="s">
        <v>109</v>
      </c>
      <c r="B46" s="721">
        <v>10574</v>
      </c>
      <c r="C46" s="722">
        <v>7135</v>
      </c>
      <c r="D46" s="722">
        <v>8747</v>
      </c>
      <c r="E46" s="723">
        <v>121</v>
      </c>
      <c r="F46" s="723">
        <v>4034</v>
      </c>
      <c r="G46" s="722">
        <v>1</v>
      </c>
      <c r="H46" s="724">
        <v>30612</v>
      </c>
      <c r="J46" s="58" t="s">
        <v>92</v>
      </c>
      <c r="K46" s="743">
        <v>9365</v>
      </c>
      <c r="L46" s="744">
        <v>8936</v>
      </c>
      <c r="M46" s="744">
        <v>4455</v>
      </c>
      <c r="N46" s="745">
        <v>62</v>
      </c>
      <c r="O46" s="745">
        <v>2166</v>
      </c>
      <c r="P46" s="744">
        <v>0</v>
      </c>
      <c r="Q46" s="746">
        <v>24984</v>
      </c>
    </row>
    <row r="47" spans="1:17" ht="13.5" customHeight="1">
      <c r="A47" s="61" t="s">
        <v>110</v>
      </c>
      <c r="B47" s="721">
        <v>4226</v>
      </c>
      <c r="C47" s="722">
        <v>1492</v>
      </c>
      <c r="D47" s="722">
        <v>1544</v>
      </c>
      <c r="E47" s="723">
        <v>43</v>
      </c>
      <c r="F47" s="723">
        <v>963</v>
      </c>
      <c r="G47" s="722">
        <v>0</v>
      </c>
      <c r="H47" s="724">
        <v>8268</v>
      </c>
      <c r="J47" s="58" t="s">
        <v>30</v>
      </c>
      <c r="K47" s="743">
        <v>5354</v>
      </c>
      <c r="L47" s="744">
        <v>18544</v>
      </c>
      <c r="M47" s="744">
        <v>6864</v>
      </c>
      <c r="N47" s="745">
        <v>152</v>
      </c>
      <c r="O47" s="745">
        <v>3521</v>
      </c>
      <c r="P47" s="744">
        <v>6</v>
      </c>
      <c r="Q47" s="746">
        <v>34441</v>
      </c>
    </row>
    <row r="48" spans="1:17" ht="13.5" customHeight="1">
      <c r="A48" s="61" t="s">
        <v>111</v>
      </c>
      <c r="B48" s="721">
        <v>2205</v>
      </c>
      <c r="C48" s="722">
        <v>601</v>
      </c>
      <c r="D48" s="722">
        <v>666</v>
      </c>
      <c r="E48" s="723">
        <v>18</v>
      </c>
      <c r="F48" s="723">
        <v>433</v>
      </c>
      <c r="G48" s="722">
        <v>0</v>
      </c>
      <c r="H48" s="724">
        <v>3923</v>
      </c>
      <c r="J48" s="58" t="s">
        <v>31</v>
      </c>
      <c r="K48" s="743">
        <v>3620</v>
      </c>
      <c r="L48" s="744">
        <v>41595</v>
      </c>
      <c r="M48" s="744">
        <v>11019</v>
      </c>
      <c r="N48" s="745">
        <v>120</v>
      </c>
      <c r="O48" s="745">
        <v>3776</v>
      </c>
      <c r="P48" s="744">
        <v>6</v>
      </c>
      <c r="Q48" s="746">
        <v>60136</v>
      </c>
    </row>
    <row r="49" spans="1:17" ht="13.5" customHeight="1" thickBot="1">
      <c r="A49" s="61" t="s">
        <v>41</v>
      </c>
      <c r="B49" s="721">
        <v>1046</v>
      </c>
      <c r="C49" s="722">
        <v>321</v>
      </c>
      <c r="D49" s="722">
        <v>407</v>
      </c>
      <c r="E49" s="723">
        <v>7</v>
      </c>
      <c r="F49" s="723">
        <v>222</v>
      </c>
      <c r="G49" s="722">
        <v>0</v>
      </c>
      <c r="H49" s="724">
        <v>2003</v>
      </c>
      <c r="J49" s="58" t="s">
        <v>32</v>
      </c>
      <c r="K49" s="747">
        <v>2169</v>
      </c>
      <c r="L49" s="748">
        <v>59567</v>
      </c>
      <c r="M49" s="748">
        <v>17780</v>
      </c>
      <c r="N49" s="749">
        <v>586</v>
      </c>
      <c r="O49" s="749">
        <v>4985</v>
      </c>
      <c r="P49" s="748">
        <v>10</v>
      </c>
      <c r="Q49" s="750">
        <v>85097</v>
      </c>
    </row>
    <row r="50" spans="1:17" ht="13.5" customHeight="1" thickTop="1">
      <c r="A50" s="61" t="s">
        <v>42</v>
      </c>
      <c r="B50" s="721">
        <v>84</v>
      </c>
      <c r="C50" s="722">
        <v>24</v>
      </c>
      <c r="D50" s="722">
        <v>65</v>
      </c>
      <c r="E50" s="723">
        <v>1</v>
      </c>
      <c r="F50" s="723">
        <v>32</v>
      </c>
      <c r="G50" s="722">
        <v>0</v>
      </c>
      <c r="H50" s="724">
        <v>206</v>
      </c>
      <c r="J50" s="81" t="s">
        <v>74</v>
      </c>
      <c r="K50" s="751">
        <v>27013</v>
      </c>
      <c r="L50" s="752">
        <v>132564</v>
      </c>
      <c r="M50" s="752">
        <v>44089</v>
      </c>
      <c r="N50" s="753">
        <v>930</v>
      </c>
      <c r="O50" s="753">
        <v>14990</v>
      </c>
      <c r="P50" s="752">
        <v>22</v>
      </c>
      <c r="Q50" s="754">
        <v>219608</v>
      </c>
    </row>
    <row r="51" spans="1:8" ht="13.5" customHeight="1">
      <c r="A51" s="61" t="s">
        <v>152</v>
      </c>
      <c r="B51" s="725">
        <v>24</v>
      </c>
      <c r="C51" s="726">
        <v>8</v>
      </c>
      <c r="D51" s="726">
        <v>64</v>
      </c>
      <c r="E51" s="727">
        <v>0</v>
      </c>
      <c r="F51" s="728">
        <v>16</v>
      </c>
      <c r="G51" s="729">
        <v>0</v>
      </c>
      <c r="H51" s="730">
        <v>112</v>
      </c>
    </row>
    <row r="52" spans="1:8" ht="13.5" customHeight="1" thickBot="1">
      <c r="A52" s="61" t="s">
        <v>153</v>
      </c>
      <c r="B52" s="731">
        <v>14</v>
      </c>
      <c r="C52" s="732">
        <v>2</v>
      </c>
      <c r="D52" s="732">
        <v>13</v>
      </c>
      <c r="E52" s="733">
        <v>0</v>
      </c>
      <c r="F52" s="733">
        <v>6</v>
      </c>
      <c r="G52" s="732">
        <v>0</v>
      </c>
      <c r="H52" s="734">
        <v>35</v>
      </c>
    </row>
    <row r="53" spans="1:8" ht="13.5" customHeight="1" thickTop="1">
      <c r="A53" s="82" t="s">
        <v>74</v>
      </c>
      <c r="B53" s="735">
        <v>27013</v>
      </c>
      <c r="C53" s="736">
        <v>132564</v>
      </c>
      <c r="D53" s="736">
        <v>44089</v>
      </c>
      <c r="E53" s="737">
        <v>930</v>
      </c>
      <c r="F53" s="737">
        <v>14990</v>
      </c>
      <c r="G53" s="736">
        <v>22</v>
      </c>
      <c r="H53" s="738">
        <v>219608</v>
      </c>
    </row>
    <row r="55" spans="1:17" ht="15">
      <c r="A55" s="26"/>
      <c r="B55" s="977" t="s">
        <v>323</v>
      </c>
      <c r="C55" s="977"/>
      <c r="D55" s="977"/>
      <c r="E55" s="977"/>
      <c r="F55" s="977"/>
      <c r="G55" s="977"/>
      <c r="H55" s="977"/>
      <c r="J55" s="27"/>
      <c r="K55" s="977" t="s">
        <v>323</v>
      </c>
      <c r="L55" s="977"/>
      <c r="M55" s="977"/>
      <c r="N55" s="977"/>
      <c r="O55" s="977"/>
      <c r="P55" s="977"/>
      <c r="Q55" s="977"/>
    </row>
    <row r="56" spans="1:17" ht="12.75">
      <c r="A56" s="28"/>
      <c r="B56" s="975" t="s">
        <v>112</v>
      </c>
      <c r="C56" s="976"/>
      <c r="D56" s="976"/>
      <c r="E56" s="976"/>
      <c r="F56" s="976"/>
      <c r="G56" s="277"/>
      <c r="H56" s="60"/>
      <c r="J56" s="28"/>
      <c r="K56" s="975" t="s">
        <v>112</v>
      </c>
      <c r="L56" s="976"/>
      <c r="M56" s="976"/>
      <c r="N56" s="976"/>
      <c r="O56" s="976"/>
      <c r="P56" s="978"/>
      <c r="Q56" s="60"/>
    </row>
    <row r="57" spans="1:17" ht="38.25">
      <c r="A57" s="29" t="s">
        <v>124</v>
      </c>
      <c r="B57" s="62" t="s">
        <v>319</v>
      </c>
      <c r="C57" s="39" t="s">
        <v>318</v>
      </c>
      <c r="D57" s="39" t="s">
        <v>320</v>
      </c>
      <c r="E57" s="39" t="s">
        <v>321</v>
      </c>
      <c r="F57" s="39" t="s">
        <v>322</v>
      </c>
      <c r="G57" s="399" t="s">
        <v>136</v>
      </c>
      <c r="H57" s="80" t="s">
        <v>94</v>
      </c>
      <c r="J57" s="29" t="s">
        <v>24</v>
      </c>
      <c r="K57" s="62" t="s">
        <v>319</v>
      </c>
      <c r="L57" s="39" t="s">
        <v>318</v>
      </c>
      <c r="M57" s="39" t="s">
        <v>320</v>
      </c>
      <c r="N57" s="39" t="s">
        <v>321</v>
      </c>
      <c r="O57" s="39" t="s">
        <v>322</v>
      </c>
      <c r="P57" s="399" t="s">
        <v>136</v>
      </c>
      <c r="Q57" s="80" t="s">
        <v>94</v>
      </c>
    </row>
    <row r="58" spans="1:17" ht="12.75">
      <c r="A58" s="61" t="s">
        <v>105</v>
      </c>
      <c r="B58" s="755">
        <v>2.914163</v>
      </c>
      <c r="C58" s="756">
        <v>208.547525</v>
      </c>
      <c r="D58" s="756">
        <v>5.507478</v>
      </c>
      <c r="E58" s="757">
        <v>0.007263</v>
      </c>
      <c r="F58" s="757">
        <v>2.673244</v>
      </c>
      <c r="G58" s="756">
        <v>0.033676</v>
      </c>
      <c r="H58" s="758">
        <v>219.683349</v>
      </c>
      <c r="J58" s="58" t="s">
        <v>88</v>
      </c>
      <c r="K58" s="755">
        <v>337.647314</v>
      </c>
      <c r="L58" s="777">
        <v>25.364095</v>
      </c>
      <c r="M58" s="777">
        <v>81.054049</v>
      </c>
      <c r="N58" s="778">
        <v>0</v>
      </c>
      <c r="O58" s="778">
        <v>14.62812</v>
      </c>
      <c r="P58" s="777">
        <v>0</v>
      </c>
      <c r="Q58" s="779">
        <v>458.693578</v>
      </c>
    </row>
    <row r="59" spans="1:17" ht="12.75">
      <c r="A59" s="61" t="s">
        <v>106</v>
      </c>
      <c r="B59" s="759">
        <v>14.379195</v>
      </c>
      <c r="C59" s="760">
        <v>500.442608</v>
      </c>
      <c r="D59" s="760">
        <v>72.483016</v>
      </c>
      <c r="E59" s="761">
        <v>0.462413</v>
      </c>
      <c r="F59" s="761">
        <v>18.665988</v>
      </c>
      <c r="G59" s="760">
        <v>0.103287</v>
      </c>
      <c r="H59" s="762">
        <v>606.536507</v>
      </c>
      <c r="J59" s="58" t="s">
        <v>89</v>
      </c>
      <c r="K59" s="780">
        <v>357.53519</v>
      </c>
      <c r="L59" s="781">
        <v>29.86864</v>
      </c>
      <c r="M59" s="781">
        <v>142.007647</v>
      </c>
      <c r="N59" s="782">
        <v>0</v>
      </c>
      <c r="O59" s="782">
        <v>23.75157</v>
      </c>
      <c r="P59" s="781">
        <v>0</v>
      </c>
      <c r="Q59" s="783">
        <v>553.163047</v>
      </c>
    </row>
    <row r="60" spans="1:17" ht="12.75">
      <c r="A60" s="61" t="s">
        <v>107</v>
      </c>
      <c r="B60" s="759">
        <v>75.621764</v>
      </c>
      <c r="C60" s="760">
        <v>541.868971</v>
      </c>
      <c r="D60" s="760">
        <v>335.399729</v>
      </c>
      <c r="E60" s="761">
        <v>15.876355</v>
      </c>
      <c r="F60" s="761">
        <v>33.686223</v>
      </c>
      <c r="G60" s="760">
        <v>0.0588</v>
      </c>
      <c r="H60" s="762">
        <v>1002.511842</v>
      </c>
      <c r="J60" s="58" t="s">
        <v>90</v>
      </c>
      <c r="K60" s="780">
        <v>414.604105</v>
      </c>
      <c r="L60" s="781">
        <v>47.684719</v>
      </c>
      <c r="M60" s="781">
        <v>251.431728</v>
      </c>
      <c r="N60" s="782">
        <v>0.4</v>
      </c>
      <c r="O60" s="782">
        <v>30.889752</v>
      </c>
      <c r="P60" s="781">
        <v>0</v>
      </c>
      <c r="Q60" s="783">
        <v>745.010304</v>
      </c>
    </row>
    <row r="61" spans="1:17" ht="12.75">
      <c r="A61" s="61" t="s">
        <v>108</v>
      </c>
      <c r="B61" s="759">
        <v>240.220169</v>
      </c>
      <c r="C61" s="760">
        <v>569.087149</v>
      </c>
      <c r="D61" s="760">
        <v>925.314589</v>
      </c>
      <c r="E61" s="761">
        <v>6.192225</v>
      </c>
      <c r="F61" s="761">
        <v>371.854026</v>
      </c>
      <c r="G61" s="760">
        <v>0.2089</v>
      </c>
      <c r="H61" s="762">
        <v>2112.877058</v>
      </c>
      <c r="J61" s="58" t="s">
        <v>91</v>
      </c>
      <c r="K61" s="780">
        <v>1087.042088</v>
      </c>
      <c r="L61" s="781">
        <v>97.489167</v>
      </c>
      <c r="M61" s="781">
        <v>463.138949</v>
      </c>
      <c r="N61" s="782">
        <v>1.373758</v>
      </c>
      <c r="O61" s="782">
        <v>87.879645</v>
      </c>
      <c r="P61" s="781">
        <v>0</v>
      </c>
      <c r="Q61" s="783">
        <v>1736.923607</v>
      </c>
    </row>
    <row r="62" spans="1:17" ht="12.75">
      <c r="A62" s="61" t="s">
        <v>109</v>
      </c>
      <c r="B62" s="759">
        <v>1299.033043</v>
      </c>
      <c r="C62" s="760">
        <v>871.874711</v>
      </c>
      <c r="D62" s="760">
        <v>1107.931249</v>
      </c>
      <c r="E62" s="761">
        <v>15.619318</v>
      </c>
      <c r="F62" s="761">
        <v>514.499581</v>
      </c>
      <c r="G62" s="760">
        <v>0.1</v>
      </c>
      <c r="H62" s="762">
        <v>3809.057902</v>
      </c>
      <c r="J62" s="58" t="s">
        <v>92</v>
      </c>
      <c r="K62" s="780">
        <v>2344.11855</v>
      </c>
      <c r="L62" s="781">
        <v>334.441573</v>
      </c>
      <c r="M62" s="781">
        <v>715.746961</v>
      </c>
      <c r="N62" s="782">
        <v>11.192851</v>
      </c>
      <c r="O62" s="782">
        <v>555.319684</v>
      </c>
      <c r="P62" s="781">
        <v>0</v>
      </c>
      <c r="Q62" s="783">
        <v>3960.819619</v>
      </c>
    </row>
    <row r="63" spans="1:17" ht="12.75">
      <c r="A63" s="61" t="s">
        <v>110</v>
      </c>
      <c r="B63" s="759">
        <v>1200.310349</v>
      </c>
      <c r="C63" s="760">
        <v>435.593996</v>
      </c>
      <c r="D63" s="760">
        <v>472.346609</v>
      </c>
      <c r="E63" s="761">
        <v>12.756357</v>
      </c>
      <c r="F63" s="761">
        <v>290.850811</v>
      </c>
      <c r="G63" s="760">
        <v>0</v>
      </c>
      <c r="H63" s="762">
        <v>2411.858122</v>
      </c>
      <c r="J63" s="58" t="s">
        <v>30</v>
      </c>
      <c r="K63" s="780">
        <v>862.403244</v>
      </c>
      <c r="L63" s="781">
        <v>638.395344</v>
      </c>
      <c r="M63" s="781">
        <v>669.880539</v>
      </c>
      <c r="N63" s="782">
        <v>33.81006</v>
      </c>
      <c r="O63" s="782">
        <v>455.159422</v>
      </c>
      <c r="P63" s="781">
        <v>0.0872</v>
      </c>
      <c r="Q63" s="783">
        <v>2659.735809</v>
      </c>
    </row>
    <row r="64" spans="1:17" ht="12.75">
      <c r="A64" s="61" t="s">
        <v>111</v>
      </c>
      <c r="B64" s="759">
        <v>1208.546678</v>
      </c>
      <c r="C64" s="760">
        <v>342.180872</v>
      </c>
      <c r="D64" s="760">
        <v>392.102168</v>
      </c>
      <c r="E64" s="761">
        <v>10.901636</v>
      </c>
      <c r="F64" s="761">
        <v>257.268919</v>
      </c>
      <c r="G64" s="760">
        <v>0</v>
      </c>
      <c r="H64" s="762">
        <v>2211.000273</v>
      </c>
      <c r="J64" s="58" t="s">
        <v>31</v>
      </c>
      <c r="K64" s="780">
        <v>371.831413</v>
      </c>
      <c r="L64" s="781">
        <v>1398.176394</v>
      </c>
      <c r="M64" s="781">
        <v>901.753552</v>
      </c>
      <c r="N64" s="782">
        <v>7.083445</v>
      </c>
      <c r="O64" s="782">
        <v>475.181757</v>
      </c>
      <c r="P64" s="781">
        <v>0.1452</v>
      </c>
      <c r="Q64" s="783">
        <v>3154.171761</v>
      </c>
    </row>
    <row r="65" spans="1:17" ht="13.5" thickBot="1">
      <c r="A65" s="61" t="s">
        <v>41</v>
      </c>
      <c r="B65" s="759">
        <v>1241.377958</v>
      </c>
      <c r="C65" s="760">
        <v>392.19012</v>
      </c>
      <c r="D65" s="760">
        <v>512.174315</v>
      </c>
      <c r="E65" s="761">
        <v>7.85</v>
      </c>
      <c r="F65" s="761">
        <v>279.764646</v>
      </c>
      <c r="G65" s="760">
        <v>0</v>
      </c>
      <c r="H65" s="762">
        <v>2433.357039</v>
      </c>
      <c r="J65" s="58" t="s">
        <v>32</v>
      </c>
      <c r="K65" s="784">
        <v>161.379042</v>
      </c>
      <c r="L65" s="785">
        <v>1430.495722</v>
      </c>
      <c r="M65" s="785">
        <v>1317.972085</v>
      </c>
      <c r="N65" s="786">
        <v>18.805453</v>
      </c>
      <c r="O65" s="786">
        <v>406.445086</v>
      </c>
      <c r="P65" s="785">
        <v>0.272263</v>
      </c>
      <c r="Q65" s="787">
        <v>3335.369651</v>
      </c>
    </row>
    <row r="66" spans="1:19" ht="13.5" thickTop="1">
      <c r="A66" s="61" t="s">
        <v>42</v>
      </c>
      <c r="B66" s="759">
        <v>263.157627</v>
      </c>
      <c r="C66" s="760">
        <v>73.629702</v>
      </c>
      <c r="D66" s="760">
        <v>211.051775</v>
      </c>
      <c r="E66" s="761">
        <v>3</v>
      </c>
      <c r="F66" s="761">
        <v>100.632235</v>
      </c>
      <c r="G66" s="760">
        <v>0</v>
      </c>
      <c r="H66" s="762">
        <v>651.471339</v>
      </c>
      <c r="J66" s="81" t="s">
        <v>74</v>
      </c>
      <c r="K66" s="773">
        <v>5936.560946</v>
      </c>
      <c r="L66" s="774">
        <v>4001.915654</v>
      </c>
      <c r="M66" s="774">
        <v>4542.98551</v>
      </c>
      <c r="N66" s="775">
        <v>72.665567</v>
      </c>
      <c r="O66" s="775">
        <v>2049.255036</v>
      </c>
      <c r="P66" s="774">
        <v>0.504663</v>
      </c>
      <c r="Q66" s="776">
        <v>16603.887376</v>
      </c>
      <c r="S66" s="466"/>
    </row>
    <row r="67" spans="1:8" ht="12.75">
      <c r="A67" s="61" t="s">
        <v>152</v>
      </c>
      <c r="B67" s="763">
        <v>135</v>
      </c>
      <c r="C67" s="764">
        <v>46.5</v>
      </c>
      <c r="D67" s="764">
        <v>346.732099</v>
      </c>
      <c r="E67" s="765">
        <v>0</v>
      </c>
      <c r="F67" s="766">
        <v>89.068128</v>
      </c>
      <c r="G67" s="767">
        <v>0</v>
      </c>
      <c r="H67" s="768">
        <v>617.300227</v>
      </c>
    </row>
    <row r="68" spans="1:8" ht="13.5" thickBot="1">
      <c r="A68" s="61" t="s">
        <v>153</v>
      </c>
      <c r="B68" s="769">
        <v>256</v>
      </c>
      <c r="C68" s="770">
        <v>20</v>
      </c>
      <c r="D68" s="770">
        <v>161.942483</v>
      </c>
      <c r="E68" s="771">
        <v>0</v>
      </c>
      <c r="F68" s="771">
        <v>90.291235</v>
      </c>
      <c r="G68" s="770">
        <v>0</v>
      </c>
      <c r="H68" s="772">
        <v>528.233718</v>
      </c>
    </row>
    <row r="69" spans="1:8" ht="13.5" thickTop="1">
      <c r="A69" s="82" t="s">
        <v>74</v>
      </c>
      <c r="B69" s="773">
        <v>5936.560946</v>
      </c>
      <c r="C69" s="774">
        <v>4001.915654</v>
      </c>
      <c r="D69" s="774">
        <v>4542.98551</v>
      </c>
      <c r="E69" s="775">
        <v>72.665567</v>
      </c>
      <c r="F69" s="775">
        <v>2049.255036</v>
      </c>
      <c r="G69" s="774">
        <v>0.504663</v>
      </c>
      <c r="H69" s="776">
        <v>16603.887376</v>
      </c>
    </row>
    <row r="70" ht="12.75">
      <c r="B70" s="369" t="s">
        <v>306</v>
      </c>
    </row>
    <row r="72" ht="12.75">
      <c r="B72" s="152" t="s">
        <v>376</v>
      </c>
    </row>
  </sheetData>
  <sheetProtection/>
  <mergeCells count="21">
    <mergeCell ref="K7:Q7"/>
    <mergeCell ref="B40:F40"/>
    <mergeCell ref="B55:H55"/>
    <mergeCell ref="A1:Q1"/>
    <mergeCell ref="K23:Q23"/>
    <mergeCell ref="K24:O24"/>
    <mergeCell ref="A5:Q5"/>
    <mergeCell ref="A2:Q2"/>
    <mergeCell ref="B24:F24"/>
    <mergeCell ref="B7:H7"/>
    <mergeCell ref="A3:Q3"/>
    <mergeCell ref="B23:H23"/>
    <mergeCell ref="A4:Q4"/>
    <mergeCell ref="B56:F56"/>
    <mergeCell ref="K39:Q39"/>
    <mergeCell ref="K40:P40"/>
    <mergeCell ref="K56:P56"/>
    <mergeCell ref="B8:F8"/>
    <mergeCell ref="B39:H39"/>
    <mergeCell ref="K55:Q55"/>
    <mergeCell ref="K8:O8"/>
  </mergeCells>
  <printOptions horizontalCentered="1"/>
  <pageMargins left="0.7" right="0.7" top="0.75" bottom="0.75" header="0.3" footer="0.3"/>
  <pageSetup fitToHeight="1" fitToWidth="1" horizontalDpi="300" verticalDpi="300" orientation="landscape" scale="49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2.00390625" style="383" customWidth="1"/>
    <col min="2" max="2" width="10.8515625" style="383" customWidth="1"/>
    <col min="3" max="12" width="11.00390625" style="383" customWidth="1"/>
    <col min="13" max="16384" width="9.140625" style="383" customWidth="1"/>
  </cols>
  <sheetData>
    <row r="1" spans="1:12" ht="15.75">
      <c r="A1" s="395"/>
      <c r="B1" s="395"/>
      <c r="C1" s="984" t="s">
        <v>235</v>
      </c>
      <c r="D1" s="984"/>
      <c r="E1" s="984"/>
      <c r="F1" s="984"/>
      <c r="G1" s="984"/>
      <c r="H1" s="984"/>
      <c r="I1" s="984"/>
      <c r="J1" s="984"/>
      <c r="K1" s="984"/>
      <c r="L1" s="984"/>
    </row>
    <row r="2" spans="1:19" ht="15.75">
      <c r="A2" s="395"/>
      <c r="B2" s="395"/>
      <c r="C2" s="942" t="s">
        <v>329</v>
      </c>
      <c r="D2" s="942"/>
      <c r="E2" s="942"/>
      <c r="F2" s="942"/>
      <c r="G2" s="942"/>
      <c r="H2" s="942"/>
      <c r="I2" s="942"/>
      <c r="J2" s="942"/>
      <c r="K2" s="942"/>
      <c r="L2" s="942"/>
      <c r="M2" s="332"/>
      <c r="N2" s="332"/>
      <c r="O2" s="332"/>
      <c r="P2" s="332"/>
      <c r="Q2" s="332"/>
      <c r="R2" s="332"/>
      <c r="S2" s="332"/>
    </row>
    <row r="3" spans="1:12" ht="15.75">
      <c r="A3" s="395"/>
      <c r="B3" s="395"/>
      <c r="C3" s="985" t="s">
        <v>389</v>
      </c>
      <c r="D3" s="985"/>
      <c r="E3" s="985"/>
      <c r="F3" s="985"/>
      <c r="G3" s="985"/>
      <c r="H3" s="985"/>
      <c r="I3" s="985"/>
      <c r="J3" s="985"/>
      <c r="K3" s="985"/>
      <c r="L3" s="985"/>
    </row>
    <row r="4" spans="1:12" ht="15.75">
      <c r="A4" s="395"/>
      <c r="B4" s="395"/>
      <c r="C4" s="985" t="s">
        <v>248</v>
      </c>
      <c r="D4" s="985"/>
      <c r="E4" s="985"/>
      <c r="F4" s="985"/>
      <c r="G4" s="985"/>
      <c r="H4" s="985"/>
      <c r="I4" s="985"/>
      <c r="J4" s="985"/>
      <c r="K4" s="985"/>
      <c r="L4" s="985"/>
    </row>
    <row r="5" spans="1:12" ht="15.75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</row>
    <row r="6" spans="1:12" ht="12.75">
      <c r="A6" s="382"/>
      <c r="B6" s="382"/>
      <c r="C6" s="980" t="s">
        <v>175</v>
      </c>
      <c r="D6" s="980"/>
      <c r="E6" s="980"/>
      <c r="F6" s="980"/>
      <c r="G6" s="980"/>
      <c r="H6" s="980"/>
      <c r="I6" s="980"/>
      <c r="J6" s="980"/>
      <c r="K6" s="980"/>
      <c r="L6" s="980"/>
    </row>
    <row r="7" spans="1:12" ht="12.75">
      <c r="A7" s="382"/>
      <c r="B7" s="382"/>
      <c r="C7" s="981" t="s">
        <v>24</v>
      </c>
      <c r="D7" s="982"/>
      <c r="E7" s="982"/>
      <c r="F7" s="982"/>
      <c r="G7" s="982"/>
      <c r="H7" s="982"/>
      <c r="I7" s="982"/>
      <c r="J7" s="982"/>
      <c r="K7" s="982"/>
      <c r="L7" s="983"/>
    </row>
    <row r="8" spans="1:12" ht="25.5">
      <c r="A8" s="408" t="s">
        <v>176</v>
      </c>
      <c r="B8" s="408" t="s">
        <v>177</v>
      </c>
      <c r="C8" s="414" t="s">
        <v>88</v>
      </c>
      <c r="D8" s="413" t="s">
        <v>89</v>
      </c>
      <c r="E8" s="413" t="s">
        <v>90</v>
      </c>
      <c r="F8" s="413" t="s">
        <v>91</v>
      </c>
      <c r="G8" s="413" t="s">
        <v>92</v>
      </c>
      <c r="H8" s="413" t="s">
        <v>30</v>
      </c>
      <c r="I8" s="413" t="s">
        <v>31</v>
      </c>
      <c r="J8" s="413" t="s">
        <v>32</v>
      </c>
      <c r="K8" s="413" t="s">
        <v>178</v>
      </c>
      <c r="L8" s="415" t="s">
        <v>179</v>
      </c>
    </row>
    <row r="9" spans="1:12" ht="12.75">
      <c r="A9" s="409">
        <v>10</v>
      </c>
      <c r="B9" s="409" t="s">
        <v>180</v>
      </c>
      <c r="C9" s="788"/>
      <c r="D9" s="789"/>
      <c r="E9" s="789"/>
      <c r="F9" s="789"/>
      <c r="G9" s="789"/>
      <c r="H9" s="789"/>
      <c r="I9" s="789">
        <v>1.2185023395897083</v>
      </c>
      <c r="J9" s="789">
        <v>1.3446986400903305</v>
      </c>
      <c r="K9" s="789"/>
      <c r="L9" s="790">
        <v>1.2256662389791992</v>
      </c>
    </row>
    <row r="10" spans="1:12" ht="12.75">
      <c r="A10" s="409"/>
      <c r="B10" s="409" t="s">
        <v>181</v>
      </c>
      <c r="C10" s="788"/>
      <c r="D10" s="789"/>
      <c r="E10" s="789"/>
      <c r="F10" s="789"/>
      <c r="G10" s="789">
        <v>0.8773706940340243</v>
      </c>
      <c r="H10" s="789">
        <v>1.578516897470133</v>
      </c>
      <c r="I10" s="789">
        <v>1.4297255577704198</v>
      </c>
      <c r="J10" s="789"/>
      <c r="K10" s="789"/>
      <c r="L10" s="790">
        <v>1.0112387979933615</v>
      </c>
    </row>
    <row r="11" spans="1:12" ht="12.75">
      <c r="A11" s="409"/>
      <c r="B11" s="409" t="s">
        <v>182</v>
      </c>
      <c r="C11" s="788">
        <v>0.9156878630355388</v>
      </c>
      <c r="D11" s="789">
        <v>0.7683792023605335</v>
      </c>
      <c r="E11" s="789">
        <v>0.9150498495259832</v>
      </c>
      <c r="F11" s="789">
        <v>0.9516716458843654</v>
      </c>
      <c r="G11" s="789">
        <v>0.9454875713387367</v>
      </c>
      <c r="H11" s="789"/>
      <c r="I11" s="789"/>
      <c r="J11" s="789"/>
      <c r="K11" s="789"/>
      <c r="L11" s="790">
        <v>0.9164608885766955</v>
      </c>
    </row>
    <row r="12" spans="1:12" ht="12.75">
      <c r="A12" s="410">
        <v>15</v>
      </c>
      <c r="B12" s="410" t="s">
        <v>180</v>
      </c>
      <c r="C12" s="791"/>
      <c r="D12" s="792"/>
      <c r="E12" s="792"/>
      <c r="F12" s="792"/>
      <c r="G12" s="792"/>
      <c r="H12" s="792"/>
      <c r="I12" s="792">
        <v>3.9074467711120087</v>
      </c>
      <c r="J12" s="792"/>
      <c r="K12" s="792"/>
      <c r="L12" s="793">
        <v>3.86742243950593</v>
      </c>
    </row>
    <row r="13" spans="1:12" ht="12.75">
      <c r="A13" s="409"/>
      <c r="B13" s="409" t="s">
        <v>181</v>
      </c>
      <c r="C13" s="788"/>
      <c r="D13" s="789"/>
      <c r="E13" s="789"/>
      <c r="F13" s="789"/>
      <c r="G13" s="789">
        <v>0.7737798566090173</v>
      </c>
      <c r="H13" s="789">
        <v>0.9211937615887211</v>
      </c>
      <c r="I13" s="789">
        <v>1.7813872272805784</v>
      </c>
      <c r="J13" s="789"/>
      <c r="K13" s="789"/>
      <c r="L13" s="790">
        <v>0.8386011515621704</v>
      </c>
    </row>
    <row r="14" spans="1:12" ht="12.75">
      <c r="A14" s="409"/>
      <c r="B14" s="409" t="s">
        <v>182</v>
      </c>
      <c r="C14" s="788">
        <v>0.883776690376532</v>
      </c>
      <c r="D14" s="789">
        <v>0.8326699665033106</v>
      </c>
      <c r="E14" s="789">
        <v>0.9171691334293062</v>
      </c>
      <c r="F14" s="789">
        <v>0.9250947839708</v>
      </c>
      <c r="G14" s="789">
        <v>0.8032294538662297</v>
      </c>
      <c r="H14" s="789"/>
      <c r="I14" s="789"/>
      <c r="J14" s="789"/>
      <c r="K14" s="789"/>
      <c r="L14" s="790">
        <v>0.8733094612174193</v>
      </c>
    </row>
    <row r="15" spans="1:12" ht="12.75">
      <c r="A15" s="410">
        <v>20</v>
      </c>
      <c r="B15" s="410" t="s">
        <v>180</v>
      </c>
      <c r="C15" s="791"/>
      <c r="D15" s="792"/>
      <c r="E15" s="792"/>
      <c r="F15" s="792"/>
      <c r="G15" s="792"/>
      <c r="H15" s="792"/>
      <c r="I15" s="792">
        <v>1.045134141079393</v>
      </c>
      <c r="J15" s="792">
        <v>1.6099142716295864</v>
      </c>
      <c r="K15" s="792"/>
      <c r="L15" s="793">
        <v>1.2563977822516827</v>
      </c>
    </row>
    <row r="16" spans="1:12" ht="12.75">
      <c r="A16" s="409"/>
      <c r="B16" s="409" t="s">
        <v>181</v>
      </c>
      <c r="C16" s="788"/>
      <c r="D16" s="789"/>
      <c r="E16" s="789"/>
      <c r="F16" s="789"/>
      <c r="G16" s="789">
        <v>0.8364625984677148</v>
      </c>
      <c r="H16" s="789">
        <v>0.874105078398119</v>
      </c>
      <c r="I16" s="789">
        <v>0.6730724932751346</v>
      </c>
      <c r="J16" s="789"/>
      <c r="K16" s="789"/>
      <c r="L16" s="790">
        <v>0.8447491149192955</v>
      </c>
    </row>
    <row r="17" spans="1:12" ht="12.75">
      <c r="A17" s="409"/>
      <c r="B17" s="409" t="s">
        <v>182</v>
      </c>
      <c r="C17" s="788">
        <v>0.7448614224867771</v>
      </c>
      <c r="D17" s="789">
        <v>0.7445123796452009</v>
      </c>
      <c r="E17" s="789">
        <v>0.8846010202394103</v>
      </c>
      <c r="F17" s="789">
        <v>0.9624421942059946</v>
      </c>
      <c r="G17" s="789">
        <v>0.8838869164162576</v>
      </c>
      <c r="H17" s="789"/>
      <c r="I17" s="789"/>
      <c r="J17" s="789"/>
      <c r="K17" s="789"/>
      <c r="L17" s="790">
        <v>0.8773071529898214</v>
      </c>
    </row>
    <row r="18" spans="1:12" ht="12.75">
      <c r="A18" s="410" t="s">
        <v>179</v>
      </c>
      <c r="B18" s="410" t="s">
        <v>180</v>
      </c>
      <c r="C18" s="791"/>
      <c r="D18" s="792"/>
      <c r="E18" s="792"/>
      <c r="F18" s="792"/>
      <c r="G18" s="792"/>
      <c r="H18" s="792"/>
      <c r="I18" s="792">
        <v>1.2959352910622746</v>
      </c>
      <c r="J18" s="792">
        <v>1.6315380259192935</v>
      </c>
      <c r="K18" s="792"/>
      <c r="L18" s="793">
        <v>1.319545512449766</v>
      </c>
    </row>
    <row r="19" spans="1:12" ht="12.75">
      <c r="A19" s="409"/>
      <c r="B19" s="409" t="s">
        <v>181</v>
      </c>
      <c r="C19" s="788"/>
      <c r="D19" s="789"/>
      <c r="E19" s="789"/>
      <c r="F19" s="789"/>
      <c r="G19" s="789">
        <v>0.8392307415153708</v>
      </c>
      <c r="H19" s="789">
        <v>1.054394160169418</v>
      </c>
      <c r="I19" s="789">
        <v>1.407863362327369</v>
      </c>
      <c r="J19" s="789"/>
      <c r="K19" s="789"/>
      <c r="L19" s="790">
        <v>0.901861677210835</v>
      </c>
    </row>
    <row r="20" spans="1:12" ht="13.5" thickBot="1">
      <c r="A20" s="409"/>
      <c r="B20" s="409" t="s">
        <v>182</v>
      </c>
      <c r="C20" s="788">
        <v>0.8305747435211618</v>
      </c>
      <c r="D20" s="789">
        <v>0.7662951518624167</v>
      </c>
      <c r="E20" s="789">
        <v>0.9012554107492527</v>
      </c>
      <c r="F20" s="789">
        <v>0.9521792904876776</v>
      </c>
      <c r="G20" s="789">
        <v>0.8954085837701821</v>
      </c>
      <c r="H20" s="789"/>
      <c r="I20" s="789"/>
      <c r="J20" s="789"/>
      <c r="K20" s="789"/>
      <c r="L20" s="790">
        <v>0.8919162755828146</v>
      </c>
    </row>
    <row r="21" spans="1:12" ht="13.5" thickTop="1">
      <c r="A21" s="411" t="s">
        <v>94</v>
      </c>
      <c r="B21" s="411" t="s">
        <v>183</v>
      </c>
      <c r="C21" s="794">
        <v>0.8305747435211644</v>
      </c>
      <c r="D21" s="795">
        <v>0.7662951518624259</v>
      </c>
      <c r="E21" s="795">
        <v>0.9012554107492498</v>
      </c>
      <c r="F21" s="795">
        <v>0.9521792904876801</v>
      </c>
      <c r="G21" s="795">
        <v>0.8641108113686771</v>
      </c>
      <c r="H21" s="795">
        <v>1.0543941601694238</v>
      </c>
      <c r="I21" s="795">
        <v>1.3439126979066591</v>
      </c>
      <c r="J21" s="795">
        <v>1.6315380259192949</v>
      </c>
      <c r="K21" s="795"/>
      <c r="L21" s="796">
        <v>0.8987965057166374</v>
      </c>
    </row>
    <row r="22" spans="1:12" ht="12.75">
      <c r="A22" s="409"/>
      <c r="B22" s="409"/>
      <c r="C22" s="384"/>
      <c r="D22" s="384"/>
      <c r="E22" s="384"/>
      <c r="F22" s="384"/>
      <c r="G22" s="384"/>
      <c r="H22" s="384"/>
      <c r="I22" s="384"/>
      <c r="J22" s="384"/>
      <c r="K22" s="384"/>
      <c r="L22" s="384"/>
    </row>
    <row r="23" spans="1:12" ht="12.75">
      <c r="A23" s="409"/>
      <c r="B23" s="409"/>
      <c r="C23" s="980" t="s">
        <v>184</v>
      </c>
      <c r="D23" s="980"/>
      <c r="E23" s="980"/>
      <c r="F23" s="980"/>
      <c r="G23" s="980"/>
      <c r="H23" s="980"/>
      <c r="I23" s="980"/>
      <c r="J23" s="980"/>
      <c r="K23" s="980"/>
      <c r="L23" s="980"/>
    </row>
    <row r="24" spans="1:12" ht="12.75">
      <c r="A24" s="409"/>
      <c r="B24" s="409"/>
      <c r="C24" s="981" t="s">
        <v>24</v>
      </c>
      <c r="D24" s="982"/>
      <c r="E24" s="982"/>
      <c r="F24" s="982"/>
      <c r="G24" s="982"/>
      <c r="H24" s="982"/>
      <c r="I24" s="982"/>
      <c r="J24" s="982"/>
      <c r="K24" s="982"/>
      <c r="L24" s="983"/>
    </row>
    <row r="25" spans="1:12" ht="25.5">
      <c r="A25" s="408" t="s">
        <v>176</v>
      </c>
      <c r="B25" s="408" t="s">
        <v>177</v>
      </c>
      <c r="C25" s="414" t="s">
        <v>88</v>
      </c>
      <c r="D25" s="413" t="s">
        <v>89</v>
      </c>
      <c r="E25" s="413" t="s">
        <v>90</v>
      </c>
      <c r="F25" s="413" t="s">
        <v>91</v>
      </c>
      <c r="G25" s="413" t="s">
        <v>92</v>
      </c>
      <c r="H25" s="413" t="s">
        <v>30</v>
      </c>
      <c r="I25" s="413" t="s">
        <v>31</v>
      </c>
      <c r="J25" s="413" t="s">
        <v>32</v>
      </c>
      <c r="K25" s="413" t="s">
        <v>178</v>
      </c>
      <c r="L25" s="415" t="s">
        <v>179</v>
      </c>
    </row>
    <row r="26" spans="1:12" ht="12.75">
      <c r="A26" s="409">
        <v>10</v>
      </c>
      <c r="B26" s="409" t="s">
        <v>180</v>
      </c>
      <c r="C26" s="788"/>
      <c r="D26" s="789"/>
      <c r="E26" s="789"/>
      <c r="F26" s="789"/>
      <c r="G26" s="789"/>
      <c r="H26" s="789"/>
      <c r="I26" s="789">
        <v>1.212525204991913</v>
      </c>
      <c r="J26" s="789">
        <v>1.175305159589651</v>
      </c>
      <c r="K26" s="789"/>
      <c r="L26" s="790">
        <v>1.2074228642547051</v>
      </c>
    </row>
    <row r="27" spans="1:12" ht="12.75">
      <c r="A27" s="409"/>
      <c r="B27" s="409" t="s">
        <v>181</v>
      </c>
      <c r="C27" s="788"/>
      <c r="D27" s="789"/>
      <c r="E27" s="789"/>
      <c r="F27" s="789"/>
      <c r="G27" s="789">
        <v>0.9561631661136049</v>
      </c>
      <c r="H27" s="789">
        <v>1.595686883085192</v>
      </c>
      <c r="I27" s="789">
        <v>1.4273213955176693</v>
      </c>
      <c r="J27" s="789"/>
      <c r="K27" s="789"/>
      <c r="L27" s="790">
        <v>1.1255981042058245</v>
      </c>
    </row>
    <row r="28" spans="1:12" ht="12.75">
      <c r="A28" s="409"/>
      <c r="B28" s="409" t="s">
        <v>182</v>
      </c>
      <c r="C28" s="788">
        <v>0.9542504683458813</v>
      </c>
      <c r="D28" s="789">
        <v>0.8910596720071945</v>
      </c>
      <c r="E28" s="789">
        <v>1.0451337577733528</v>
      </c>
      <c r="F28" s="789">
        <v>0.9884372278728005</v>
      </c>
      <c r="G28" s="789">
        <v>0.9379879695717608</v>
      </c>
      <c r="H28" s="789"/>
      <c r="I28" s="789"/>
      <c r="J28" s="789"/>
      <c r="K28" s="789"/>
      <c r="L28" s="790">
        <v>0.9654989133594459</v>
      </c>
    </row>
    <row r="29" spans="1:12" ht="12.75">
      <c r="A29" s="410">
        <v>15</v>
      </c>
      <c r="B29" s="410" t="s">
        <v>180</v>
      </c>
      <c r="C29" s="791"/>
      <c r="D29" s="792"/>
      <c r="E29" s="792"/>
      <c r="F29" s="792"/>
      <c r="G29" s="792"/>
      <c r="H29" s="792"/>
      <c r="I29" s="792">
        <v>1.5184172625821761</v>
      </c>
      <c r="J29" s="792"/>
      <c r="K29" s="792"/>
      <c r="L29" s="793">
        <v>1.6265240530376979</v>
      </c>
    </row>
    <row r="30" spans="1:12" ht="12.75">
      <c r="A30" s="409"/>
      <c r="B30" s="409" t="s">
        <v>181</v>
      </c>
      <c r="C30" s="788"/>
      <c r="D30" s="789"/>
      <c r="E30" s="789"/>
      <c r="F30" s="789"/>
      <c r="G30" s="789">
        <v>0.8700581161797699</v>
      </c>
      <c r="H30" s="789">
        <v>0.8885443221437139</v>
      </c>
      <c r="I30" s="789">
        <v>1.6053406277416968</v>
      </c>
      <c r="J30" s="789"/>
      <c r="K30" s="789"/>
      <c r="L30" s="790">
        <v>0.8887318142056772</v>
      </c>
    </row>
    <row r="31" spans="1:12" ht="12.75">
      <c r="A31" s="409"/>
      <c r="B31" s="409" t="s">
        <v>182</v>
      </c>
      <c r="C31" s="788">
        <v>0.8687697425613409</v>
      </c>
      <c r="D31" s="789">
        <v>0.9017719247579752</v>
      </c>
      <c r="E31" s="789">
        <v>0.9839361098223002</v>
      </c>
      <c r="F31" s="789">
        <v>0.9750671780888425</v>
      </c>
      <c r="G31" s="789">
        <v>0.8894994705810944</v>
      </c>
      <c r="H31" s="789"/>
      <c r="I31" s="789"/>
      <c r="J31" s="789"/>
      <c r="K31" s="789"/>
      <c r="L31" s="790">
        <v>0.9319933640087281</v>
      </c>
    </row>
    <row r="32" spans="1:12" ht="12.75">
      <c r="A32" s="410">
        <v>20</v>
      </c>
      <c r="B32" s="410" t="s">
        <v>180</v>
      </c>
      <c r="C32" s="791"/>
      <c r="D32" s="792"/>
      <c r="E32" s="792"/>
      <c r="F32" s="792"/>
      <c r="G32" s="792"/>
      <c r="H32" s="792"/>
      <c r="I32" s="792">
        <v>1.254118435361842</v>
      </c>
      <c r="J32" s="792">
        <v>1.8925090885495994</v>
      </c>
      <c r="K32" s="792"/>
      <c r="L32" s="793">
        <v>1.5058793833639053</v>
      </c>
    </row>
    <row r="33" spans="1:12" ht="12.75">
      <c r="A33" s="409"/>
      <c r="B33" s="409" t="s">
        <v>181</v>
      </c>
      <c r="C33" s="788"/>
      <c r="D33" s="789"/>
      <c r="E33" s="789"/>
      <c r="F33" s="789"/>
      <c r="G33" s="789">
        <v>0.8956763647205164</v>
      </c>
      <c r="H33" s="789">
        <v>0.8382771268027824</v>
      </c>
      <c r="I33" s="789">
        <v>0.7653787758854119</v>
      </c>
      <c r="J33" s="789"/>
      <c r="K33" s="789"/>
      <c r="L33" s="790">
        <v>0.8804692092285684</v>
      </c>
    </row>
    <row r="34" spans="1:12" ht="12.75">
      <c r="A34" s="409"/>
      <c r="B34" s="409" t="s">
        <v>182</v>
      </c>
      <c r="C34" s="788">
        <v>0.864738743219976</v>
      </c>
      <c r="D34" s="789">
        <v>0.8634649421082817</v>
      </c>
      <c r="E34" s="789">
        <v>0.9405346600620286</v>
      </c>
      <c r="F34" s="789">
        <v>0.9559063712477416</v>
      </c>
      <c r="G34" s="789">
        <v>0.9306939678138758</v>
      </c>
      <c r="H34" s="789"/>
      <c r="I34" s="789"/>
      <c r="J34" s="789"/>
      <c r="K34" s="789"/>
      <c r="L34" s="790">
        <v>0.9274337733958968</v>
      </c>
    </row>
    <row r="35" spans="1:12" ht="12.75">
      <c r="A35" s="410" t="s">
        <v>179</v>
      </c>
      <c r="B35" s="410" t="s">
        <v>180</v>
      </c>
      <c r="C35" s="791"/>
      <c r="D35" s="792"/>
      <c r="E35" s="792"/>
      <c r="F35" s="792"/>
      <c r="G35" s="792"/>
      <c r="H35" s="792"/>
      <c r="I35" s="792">
        <v>1.2235383610738544</v>
      </c>
      <c r="J35" s="792">
        <v>1.508214796742385</v>
      </c>
      <c r="K35" s="792"/>
      <c r="L35" s="793">
        <v>1.2393032369477734</v>
      </c>
    </row>
    <row r="36" spans="1:12" ht="12.75">
      <c r="A36" s="409"/>
      <c r="B36" s="409" t="s">
        <v>181</v>
      </c>
      <c r="C36" s="788"/>
      <c r="D36" s="789"/>
      <c r="E36" s="789"/>
      <c r="F36" s="789"/>
      <c r="G36" s="789">
        <v>0.9133751188247446</v>
      </c>
      <c r="H36" s="789">
        <v>1.0731300823389005</v>
      </c>
      <c r="I36" s="789">
        <v>1.399885432172027</v>
      </c>
      <c r="J36" s="789"/>
      <c r="K36" s="789"/>
      <c r="L36" s="790">
        <v>0.9728443847700483</v>
      </c>
    </row>
    <row r="37" spans="1:12" ht="13.5" thickBot="1">
      <c r="A37" s="409"/>
      <c r="B37" s="409" t="s">
        <v>182</v>
      </c>
      <c r="C37" s="788">
        <v>0.8993007936329237</v>
      </c>
      <c r="D37" s="789">
        <v>0.8799880221263293</v>
      </c>
      <c r="E37" s="789">
        <v>0.9879304774082143</v>
      </c>
      <c r="F37" s="789">
        <v>0.9718629475622934</v>
      </c>
      <c r="G37" s="789">
        <v>0.9263812501246262</v>
      </c>
      <c r="H37" s="789"/>
      <c r="I37" s="789"/>
      <c r="J37" s="789"/>
      <c r="K37" s="789"/>
      <c r="L37" s="790">
        <v>0.9429482290042553</v>
      </c>
    </row>
    <row r="38" spans="1:12" ht="13.5" thickTop="1">
      <c r="A38" s="411" t="s">
        <v>94</v>
      </c>
      <c r="B38" s="411" t="s">
        <v>183</v>
      </c>
      <c r="C38" s="794">
        <v>0.8993007936329294</v>
      </c>
      <c r="D38" s="795">
        <v>0.8799880221263296</v>
      </c>
      <c r="E38" s="795">
        <v>0.9879304774082122</v>
      </c>
      <c r="F38" s="795">
        <v>0.97186294756229</v>
      </c>
      <c r="G38" s="795">
        <v>0.9188158921392334</v>
      </c>
      <c r="H38" s="795">
        <v>1.0731300823389065</v>
      </c>
      <c r="I38" s="795">
        <v>1.3004867340894988</v>
      </c>
      <c r="J38" s="795">
        <v>1.5082147967423833</v>
      </c>
      <c r="K38" s="795"/>
      <c r="L38" s="796">
        <v>0.9602654750136447</v>
      </c>
    </row>
    <row r="39" spans="1:2" ht="12.75">
      <c r="A39" s="412"/>
      <c r="B39" s="412"/>
    </row>
    <row r="40" spans="1:12" ht="12.75">
      <c r="A40" s="409"/>
      <c r="B40" s="409"/>
      <c r="C40" s="980" t="s">
        <v>185</v>
      </c>
      <c r="D40" s="980"/>
      <c r="E40" s="980"/>
      <c r="F40" s="980"/>
      <c r="G40" s="980"/>
      <c r="H40" s="980"/>
      <c r="I40" s="980"/>
      <c r="J40" s="980"/>
      <c r="K40" s="980"/>
      <c r="L40" s="980"/>
    </row>
    <row r="41" spans="1:12" ht="12.75">
      <c r="A41" s="409"/>
      <c r="B41" s="409"/>
      <c r="C41" s="981" t="s">
        <v>24</v>
      </c>
      <c r="D41" s="982"/>
      <c r="E41" s="982"/>
      <c r="F41" s="982"/>
      <c r="G41" s="982"/>
      <c r="H41" s="982"/>
      <c r="I41" s="982"/>
      <c r="J41" s="982"/>
      <c r="K41" s="982"/>
      <c r="L41" s="983"/>
    </row>
    <row r="42" spans="1:12" ht="25.5">
      <c r="A42" s="408" t="s">
        <v>176</v>
      </c>
      <c r="B42" s="408" t="s">
        <v>177</v>
      </c>
      <c r="C42" s="414" t="s">
        <v>88</v>
      </c>
      <c r="D42" s="413" t="s">
        <v>89</v>
      </c>
      <c r="E42" s="413" t="s">
        <v>90</v>
      </c>
      <c r="F42" s="413" t="s">
        <v>91</v>
      </c>
      <c r="G42" s="413" t="s">
        <v>92</v>
      </c>
      <c r="H42" s="413" t="s">
        <v>30</v>
      </c>
      <c r="I42" s="413" t="s">
        <v>31</v>
      </c>
      <c r="J42" s="413" t="s">
        <v>32</v>
      </c>
      <c r="K42" s="413" t="s">
        <v>178</v>
      </c>
      <c r="L42" s="415" t="s">
        <v>179</v>
      </c>
    </row>
    <row r="43" spans="1:12" ht="12.75">
      <c r="A43" s="409">
        <v>10</v>
      </c>
      <c r="B43" s="409" t="s">
        <v>180</v>
      </c>
      <c r="C43" s="797"/>
      <c r="D43" s="798"/>
      <c r="E43" s="798"/>
      <c r="F43" s="798"/>
      <c r="G43" s="798"/>
      <c r="H43" s="798"/>
      <c r="I43" s="798">
        <v>484</v>
      </c>
      <c r="J43" s="798">
        <v>21</v>
      </c>
      <c r="K43" s="798">
        <v>2</v>
      </c>
      <c r="L43" s="799">
        <v>507</v>
      </c>
    </row>
    <row r="44" spans="1:12" ht="12.75">
      <c r="A44" s="409"/>
      <c r="B44" s="409" t="s">
        <v>181</v>
      </c>
      <c r="C44" s="797"/>
      <c r="D44" s="798"/>
      <c r="E44" s="798"/>
      <c r="F44" s="798"/>
      <c r="G44" s="798">
        <v>2706</v>
      </c>
      <c r="H44" s="798">
        <v>1355</v>
      </c>
      <c r="I44" s="798">
        <v>380</v>
      </c>
      <c r="J44" s="798"/>
      <c r="K44" s="798"/>
      <c r="L44" s="799">
        <v>4441</v>
      </c>
    </row>
    <row r="45" spans="1:12" ht="12.75">
      <c r="A45" s="409"/>
      <c r="B45" s="409" t="s">
        <v>182</v>
      </c>
      <c r="C45" s="797">
        <v>397</v>
      </c>
      <c r="D45" s="798">
        <v>568</v>
      </c>
      <c r="E45" s="798">
        <v>867</v>
      </c>
      <c r="F45" s="798">
        <v>1892</v>
      </c>
      <c r="G45" s="798">
        <v>1972</v>
      </c>
      <c r="H45" s="798"/>
      <c r="I45" s="798"/>
      <c r="J45" s="798"/>
      <c r="K45" s="798"/>
      <c r="L45" s="799">
        <v>5696</v>
      </c>
    </row>
    <row r="46" spans="1:12" ht="12.75">
      <c r="A46" s="410">
        <v>15</v>
      </c>
      <c r="B46" s="410" t="s">
        <v>180</v>
      </c>
      <c r="C46" s="800"/>
      <c r="D46" s="801"/>
      <c r="E46" s="801"/>
      <c r="F46" s="801"/>
      <c r="G46" s="801"/>
      <c r="H46" s="801"/>
      <c r="I46" s="801">
        <v>20</v>
      </c>
      <c r="J46" s="801">
        <v>5</v>
      </c>
      <c r="K46" s="801"/>
      <c r="L46" s="802">
        <v>25</v>
      </c>
    </row>
    <row r="47" spans="1:12" ht="12.75">
      <c r="A47" s="409"/>
      <c r="B47" s="409" t="s">
        <v>181</v>
      </c>
      <c r="C47" s="797"/>
      <c r="D47" s="798"/>
      <c r="E47" s="798"/>
      <c r="F47" s="798"/>
      <c r="G47" s="798">
        <v>1363</v>
      </c>
      <c r="H47" s="798">
        <v>987</v>
      </c>
      <c r="I47" s="798">
        <v>66</v>
      </c>
      <c r="J47" s="798"/>
      <c r="K47" s="798"/>
      <c r="L47" s="799">
        <v>2416</v>
      </c>
    </row>
    <row r="48" spans="1:12" ht="12.75">
      <c r="A48" s="409"/>
      <c r="B48" s="409" t="s">
        <v>182</v>
      </c>
      <c r="C48" s="797">
        <v>141</v>
      </c>
      <c r="D48" s="798">
        <v>237</v>
      </c>
      <c r="E48" s="798">
        <v>356</v>
      </c>
      <c r="F48" s="798">
        <v>881</v>
      </c>
      <c r="G48" s="798">
        <v>827</v>
      </c>
      <c r="H48" s="798"/>
      <c r="I48" s="798"/>
      <c r="J48" s="798"/>
      <c r="K48" s="798"/>
      <c r="L48" s="799">
        <v>2442</v>
      </c>
    </row>
    <row r="49" spans="1:12" ht="12.75">
      <c r="A49" s="410">
        <v>20</v>
      </c>
      <c r="B49" s="410" t="s">
        <v>180</v>
      </c>
      <c r="C49" s="800"/>
      <c r="D49" s="801"/>
      <c r="E49" s="801"/>
      <c r="F49" s="801"/>
      <c r="G49" s="801"/>
      <c r="H49" s="801"/>
      <c r="I49" s="801">
        <v>21</v>
      </c>
      <c r="J49" s="801">
        <v>21</v>
      </c>
      <c r="K49" s="801">
        <v>0</v>
      </c>
      <c r="L49" s="802">
        <v>42</v>
      </c>
    </row>
    <row r="50" spans="1:12" ht="12.75">
      <c r="A50" s="409"/>
      <c r="B50" s="409" t="s">
        <v>181</v>
      </c>
      <c r="C50" s="797"/>
      <c r="D50" s="798"/>
      <c r="E50" s="798"/>
      <c r="F50" s="798"/>
      <c r="G50" s="798">
        <v>2694</v>
      </c>
      <c r="H50" s="798">
        <v>852</v>
      </c>
      <c r="I50" s="798">
        <v>19</v>
      </c>
      <c r="J50" s="798"/>
      <c r="K50" s="798"/>
      <c r="L50" s="799">
        <v>3565</v>
      </c>
    </row>
    <row r="51" spans="1:12" ht="12.75">
      <c r="A51" s="409"/>
      <c r="B51" s="409" t="s">
        <v>182</v>
      </c>
      <c r="C51" s="797">
        <v>448</v>
      </c>
      <c r="D51" s="798">
        <v>668</v>
      </c>
      <c r="E51" s="798">
        <v>913</v>
      </c>
      <c r="F51" s="798">
        <v>2074</v>
      </c>
      <c r="G51" s="798">
        <v>2134</v>
      </c>
      <c r="H51" s="798"/>
      <c r="I51" s="798"/>
      <c r="J51" s="798"/>
      <c r="K51" s="798"/>
      <c r="L51" s="799">
        <v>6237</v>
      </c>
    </row>
    <row r="52" spans="1:12" ht="12.75">
      <c r="A52" s="410" t="s">
        <v>179</v>
      </c>
      <c r="B52" s="410" t="s">
        <v>180</v>
      </c>
      <c r="C52" s="800"/>
      <c r="D52" s="801"/>
      <c r="E52" s="801"/>
      <c r="F52" s="801"/>
      <c r="G52" s="801"/>
      <c r="H52" s="801"/>
      <c r="I52" s="801">
        <v>525</v>
      </c>
      <c r="J52" s="801">
        <v>47</v>
      </c>
      <c r="K52" s="801">
        <v>2</v>
      </c>
      <c r="L52" s="802">
        <v>574</v>
      </c>
    </row>
    <row r="53" spans="1:12" ht="12.75">
      <c r="A53" s="409"/>
      <c r="B53" s="409" t="s">
        <v>181</v>
      </c>
      <c r="C53" s="797"/>
      <c r="D53" s="798"/>
      <c r="E53" s="798"/>
      <c r="F53" s="798"/>
      <c r="G53" s="798">
        <v>6763</v>
      </c>
      <c r="H53" s="798">
        <v>3194</v>
      </c>
      <c r="I53" s="798">
        <v>465</v>
      </c>
      <c r="J53" s="798"/>
      <c r="K53" s="798"/>
      <c r="L53" s="799">
        <v>10422</v>
      </c>
    </row>
    <row r="54" spans="1:12" ht="13.5" thickBot="1">
      <c r="A54" s="409"/>
      <c r="B54" s="409" t="s">
        <v>182</v>
      </c>
      <c r="C54" s="797">
        <v>986</v>
      </c>
      <c r="D54" s="798">
        <v>1473</v>
      </c>
      <c r="E54" s="798">
        <v>2136</v>
      </c>
      <c r="F54" s="798">
        <v>4847</v>
      </c>
      <c r="G54" s="798">
        <v>4933</v>
      </c>
      <c r="H54" s="798"/>
      <c r="I54" s="798"/>
      <c r="J54" s="798"/>
      <c r="K54" s="798"/>
      <c r="L54" s="799">
        <v>14375</v>
      </c>
    </row>
    <row r="55" spans="1:12" ht="13.5" thickTop="1">
      <c r="A55" s="411" t="s">
        <v>94</v>
      </c>
      <c r="B55" s="411" t="s">
        <v>183</v>
      </c>
      <c r="C55" s="803">
        <v>986</v>
      </c>
      <c r="D55" s="804">
        <v>1473</v>
      </c>
      <c r="E55" s="804">
        <v>2136</v>
      </c>
      <c r="F55" s="804">
        <v>4847</v>
      </c>
      <c r="G55" s="804">
        <v>11696</v>
      </c>
      <c r="H55" s="804">
        <v>3194</v>
      </c>
      <c r="I55" s="804">
        <v>990</v>
      </c>
      <c r="J55" s="804">
        <v>47</v>
      </c>
      <c r="K55" s="804">
        <v>2</v>
      </c>
      <c r="L55" s="805">
        <v>25371</v>
      </c>
    </row>
    <row r="56" ht="12.75">
      <c r="B56" s="369" t="s">
        <v>306</v>
      </c>
    </row>
    <row r="58" ht="12.75">
      <c r="B58" s="152" t="s">
        <v>380</v>
      </c>
    </row>
  </sheetData>
  <sheetProtection/>
  <mergeCells count="10">
    <mergeCell ref="C23:L23"/>
    <mergeCell ref="C24:L24"/>
    <mergeCell ref="C40:L40"/>
    <mergeCell ref="C41:L41"/>
    <mergeCell ref="C1:L1"/>
    <mergeCell ref="C2:L2"/>
    <mergeCell ref="C3:L3"/>
    <mergeCell ref="C4:L4"/>
    <mergeCell ref="C6:L6"/>
    <mergeCell ref="C7:L7"/>
  </mergeCells>
  <printOptions horizontalCentered="1"/>
  <pageMargins left="0.7" right="0.7" top="0.75" bottom="0.75" header="0.3" footer="0.3"/>
  <pageSetup fitToHeight="1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W23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63" customWidth="1"/>
    <col min="2" max="2" width="15.421875" style="142" customWidth="1"/>
    <col min="3" max="3" width="13.7109375" style="142" bestFit="1" customWidth="1"/>
    <col min="4" max="4" width="10.8515625" style="142" customWidth="1"/>
    <col min="5" max="5" width="13.57421875" style="143" customWidth="1"/>
    <col min="6" max="6" width="10.8515625" style="142" customWidth="1"/>
    <col min="7" max="7" width="14.421875" style="142" customWidth="1"/>
    <col min="8" max="8" width="11.8515625" style="142" customWidth="1"/>
    <col min="9" max="9" width="15.8515625" style="143" customWidth="1"/>
    <col min="10" max="10" width="12.7109375" style="142" customWidth="1"/>
    <col min="11" max="11" width="12.00390625" style="144" customWidth="1"/>
    <col min="12" max="16384" width="9.140625" style="141" customWidth="1"/>
  </cols>
  <sheetData>
    <row r="1" spans="2:11" ht="15.75">
      <c r="B1" s="986" t="s">
        <v>236</v>
      </c>
      <c r="C1" s="986"/>
      <c r="D1" s="986"/>
      <c r="E1" s="986"/>
      <c r="F1" s="986"/>
      <c r="G1" s="986"/>
      <c r="H1" s="986"/>
      <c r="I1" s="986"/>
      <c r="J1" s="986"/>
      <c r="K1" s="986"/>
    </row>
    <row r="2" spans="2:11" ht="15.75">
      <c r="B2" s="935" t="s">
        <v>329</v>
      </c>
      <c r="C2" s="935"/>
      <c r="D2" s="935"/>
      <c r="E2" s="935"/>
      <c r="F2" s="935"/>
      <c r="G2" s="935"/>
      <c r="H2" s="935"/>
      <c r="I2" s="935"/>
      <c r="J2" s="935"/>
      <c r="K2" s="935"/>
    </row>
    <row r="3" spans="2:11" ht="15.75">
      <c r="B3" s="987" t="s">
        <v>359</v>
      </c>
      <c r="C3" s="987"/>
      <c r="D3" s="987"/>
      <c r="E3" s="987"/>
      <c r="F3" s="987"/>
      <c r="G3" s="987"/>
      <c r="H3" s="987"/>
      <c r="I3" s="987"/>
      <c r="J3" s="987"/>
      <c r="K3" s="987"/>
    </row>
    <row r="4" spans="2:11" ht="15.75">
      <c r="B4" s="989" t="s">
        <v>246</v>
      </c>
      <c r="C4" s="989"/>
      <c r="D4" s="989"/>
      <c r="E4" s="989"/>
      <c r="F4" s="989"/>
      <c r="G4" s="989"/>
      <c r="H4" s="989"/>
      <c r="I4" s="989"/>
      <c r="J4" s="989"/>
      <c r="K4" s="989"/>
    </row>
    <row r="5" spans="2:11" ht="12.75">
      <c r="B5" s="988" t="s">
        <v>114</v>
      </c>
      <c r="C5" s="988"/>
      <c r="D5" s="988"/>
      <c r="E5" s="988"/>
      <c r="F5" s="988"/>
      <c r="G5" s="988"/>
      <c r="H5" s="988"/>
      <c r="I5" s="988"/>
      <c r="J5" s="988"/>
      <c r="K5" s="988"/>
    </row>
    <row r="6" spans="1:23" ht="7.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</row>
    <row r="7" spans="3:11" ht="39" customHeight="1">
      <c r="C7" s="145" t="s">
        <v>249</v>
      </c>
      <c r="D7" s="127" t="s">
        <v>141</v>
      </c>
      <c r="E7" s="146" t="s">
        <v>251</v>
      </c>
      <c r="F7" s="211" t="s">
        <v>324</v>
      </c>
      <c r="G7" s="127" t="s">
        <v>64</v>
      </c>
      <c r="H7" s="145" t="s">
        <v>145</v>
      </c>
      <c r="I7" s="145" t="s">
        <v>3</v>
      </c>
      <c r="J7" s="146" t="s">
        <v>143</v>
      </c>
      <c r="K7" s="64" t="s">
        <v>4</v>
      </c>
    </row>
    <row r="8" spans="1:11" ht="12.75">
      <c r="A8" s="63" t="s">
        <v>6</v>
      </c>
      <c r="B8" s="147"/>
      <c r="C8" s="806">
        <v>44221</v>
      </c>
      <c r="D8" s="818">
        <v>0.9309485326603862</v>
      </c>
      <c r="E8" s="401">
        <v>11820.302772</v>
      </c>
      <c r="F8" s="818">
        <v>1</v>
      </c>
      <c r="G8" s="818">
        <v>0.8759377844840822</v>
      </c>
      <c r="H8" s="852">
        <v>31927054.58069063</v>
      </c>
      <c r="I8" s="834">
        <v>1</v>
      </c>
      <c r="J8" s="401">
        <v>10670412.774600502</v>
      </c>
      <c r="K8" s="841">
        <v>1</v>
      </c>
    </row>
    <row r="9" spans="3:11" ht="12.75">
      <c r="C9" s="807"/>
      <c r="D9" s="819"/>
      <c r="E9" s="129"/>
      <c r="F9" s="822"/>
      <c r="G9" s="819"/>
      <c r="H9" s="853"/>
      <c r="I9" s="835"/>
      <c r="J9" s="129"/>
      <c r="K9" s="842"/>
    </row>
    <row r="10" spans="1:11" ht="12.75">
      <c r="A10" s="63" t="s">
        <v>21</v>
      </c>
      <c r="B10" s="468" t="s">
        <v>23</v>
      </c>
      <c r="C10" s="808">
        <v>31651</v>
      </c>
      <c r="D10" s="820">
        <v>0.9372706964917735</v>
      </c>
      <c r="E10" s="470">
        <v>8792.854029</v>
      </c>
      <c r="F10" s="820">
        <v>0.743885028723709</v>
      </c>
      <c r="G10" s="820">
        <v>0.8759285958901681</v>
      </c>
      <c r="H10" s="854">
        <v>19298323.973230023</v>
      </c>
      <c r="I10" s="831">
        <v>0.6044504958782381</v>
      </c>
      <c r="J10" s="470">
        <v>7257374.252363428</v>
      </c>
      <c r="K10" s="843">
        <v>0.6801399726202384</v>
      </c>
    </row>
    <row r="11" spans="2:11" ht="12.75">
      <c r="B11" s="471" t="s">
        <v>22</v>
      </c>
      <c r="C11" s="809">
        <v>12570</v>
      </c>
      <c r="D11" s="821">
        <v>0.9154009025017995</v>
      </c>
      <c r="E11" s="220">
        <v>3027.448743</v>
      </c>
      <c r="F11" s="821">
        <v>0.256114971276291</v>
      </c>
      <c r="G11" s="821">
        <v>0.8759644727226307</v>
      </c>
      <c r="H11" s="855">
        <v>12628730.607460609</v>
      </c>
      <c r="I11" s="836">
        <v>0.395549504121762</v>
      </c>
      <c r="J11" s="220">
        <v>3413038.5222370746</v>
      </c>
      <c r="K11" s="844">
        <v>0.3198600273797616</v>
      </c>
    </row>
    <row r="12" spans="2:11" ht="12.75">
      <c r="B12" s="67"/>
      <c r="C12" s="810"/>
      <c r="D12" s="822"/>
      <c r="E12" s="133"/>
      <c r="F12" s="604"/>
      <c r="G12" s="822"/>
      <c r="H12" s="856"/>
      <c r="I12" s="604"/>
      <c r="J12" s="133"/>
      <c r="K12" s="845"/>
    </row>
    <row r="13" spans="1:16" ht="12.75">
      <c r="A13" s="63" t="s">
        <v>7</v>
      </c>
      <c r="B13" s="68" t="s">
        <v>13</v>
      </c>
      <c r="C13" s="811">
        <v>1443</v>
      </c>
      <c r="D13" s="823">
        <v>0.9511240737596354</v>
      </c>
      <c r="E13" s="136">
        <v>333.741954</v>
      </c>
      <c r="F13" s="829">
        <v>0.02823463666180953</v>
      </c>
      <c r="G13" s="823">
        <v>0.9136277350402787</v>
      </c>
      <c r="H13" s="857">
        <v>3657395.8453400703</v>
      </c>
      <c r="I13" s="837">
        <v>0.1145547528067951</v>
      </c>
      <c r="J13" s="136">
        <v>1003140.6458914521</v>
      </c>
      <c r="K13" s="846">
        <v>0.0940114189658431</v>
      </c>
      <c r="M13" s="131"/>
      <c r="O13" s="131"/>
      <c r="P13" s="467"/>
    </row>
    <row r="14" spans="2:15" ht="12.75">
      <c r="B14" s="69" t="s">
        <v>14</v>
      </c>
      <c r="C14" s="548">
        <v>2911</v>
      </c>
      <c r="D14" s="604">
        <v>0.9265943578232658</v>
      </c>
      <c r="E14" s="133">
        <v>814.314081</v>
      </c>
      <c r="F14" s="663">
        <v>0.06889113559163237</v>
      </c>
      <c r="G14" s="604">
        <v>0.9078782858151919</v>
      </c>
      <c r="H14" s="544">
        <v>6122416.404669878</v>
      </c>
      <c r="I14" s="604">
        <v>0.19176264409848487</v>
      </c>
      <c r="J14" s="133">
        <v>2092653.521428973</v>
      </c>
      <c r="K14" s="652">
        <v>0.19611739167300596</v>
      </c>
      <c r="M14" s="131"/>
      <c r="O14" s="131"/>
    </row>
    <row r="15" spans="2:15" ht="12.75">
      <c r="B15" s="69" t="s">
        <v>15</v>
      </c>
      <c r="C15" s="548">
        <v>4878</v>
      </c>
      <c r="D15" s="604">
        <v>0.9553264518129215</v>
      </c>
      <c r="E15" s="133">
        <v>1354.347714</v>
      </c>
      <c r="F15" s="663">
        <v>0.11457808992915026</v>
      </c>
      <c r="G15" s="604">
        <v>0.9013898834835671</v>
      </c>
      <c r="H15" s="544">
        <v>6734122.2516799</v>
      </c>
      <c r="I15" s="604">
        <v>0.21092212670794486</v>
      </c>
      <c r="J15" s="133">
        <v>2453866.8142932765</v>
      </c>
      <c r="K15" s="652">
        <v>0.22996924918728354</v>
      </c>
      <c r="M15" s="131"/>
      <c r="O15" s="131"/>
    </row>
    <row r="16" spans="2:15" ht="12.75">
      <c r="B16" s="69" t="s">
        <v>16</v>
      </c>
      <c r="C16" s="548">
        <v>11993</v>
      </c>
      <c r="D16" s="604">
        <v>0.9329916461153215</v>
      </c>
      <c r="E16" s="133">
        <v>3256.518275</v>
      </c>
      <c r="F16" s="663">
        <v>0.2755021032721817</v>
      </c>
      <c r="G16" s="822">
        <v>0.8832225136363059</v>
      </c>
      <c r="H16" s="544">
        <v>9739330.393049996</v>
      </c>
      <c r="I16" s="604">
        <v>0.3050494485307238</v>
      </c>
      <c r="J16" s="133">
        <v>3372062.7351967976</v>
      </c>
      <c r="K16" s="652">
        <v>0.3160198959897357</v>
      </c>
      <c r="M16" s="131"/>
      <c r="O16" s="131"/>
    </row>
    <row r="17" spans="2:15" ht="12.75">
      <c r="B17" s="69" t="s">
        <v>17</v>
      </c>
      <c r="C17" s="548">
        <v>11735</v>
      </c>
      <c r="D17" s="604">
        <v>0.9249182278889001</v>
      </c>
      <c r="E17" s="133">
        <v>2952.480656</v>
      </c>
      <c r="F17" s="663">
        <v>0.24978045934608825</v>
      </c>
      <c r="G17" s="822">
        <v>0.8636200475439056</v>
      </c>
      <c r="H17" s="544">
        <v>4428655.360629955</v>
      </c>
      <c r="I17" s="604">
        <v>0.1387116794453188</v>
      </c>
      <c r="J17" s="133">
        <v>1374961.7666972205</v>
      </c>
      <c r="K17" s="652">
        <v>0.12885741121188246</v>
      </c>
      <c r="M17" s="131"/>
      <c r="O17" s="131"/>
    </row>
    <row r="18" spans="2:15" ht="12.75">
      <c r="B18" s="69" t="s">
        <v>18</v>
      </c>
      <c r="C18" s="548">
        <v>7469</v>
      </c>
      <c r="D18" s="604">
        <v>0.9599096713818701</v>
      </c>
      <c r="E18" s="133">
        <v>1853.809978</v>
      </c>
      <c r="F18" s="663">
        <v>0.1568326982614452</v>
      </c>
      <c r="G18" s="822">
        <v>0.9257439151361598</v>
      </c>
      <c r="H18" s="544">
        <v>1055945.5813500131</v>
      </c>
      <c r="I18" s="604">
        <v>0.0330736923658672</v>
      </c>
      <c r="J18" s="133">
        <v>304078.92217677366</v>
      </c>
      <c r="K18" s="652">
        <v>0.02849739073830331</v>
      </c>
      <c r="M18" s="131"/>
      <c r="O18" s="131"/>
    </row>
    <row r="19" spans="2:15" ht="12.75">
      <c r="B19" s="69" t="s">
        <v>19</v>
      </c>
      <c r="C19" s="548">
        <v>2957</v>
      </c>
      <c r="D19" s="604">
        <v>0.9055304486664876</v>
      </c>
      <c r="E19" s="133">
        <v>883.505613</v>
      </c>
      <c r="F19" s="663">
        <v>0.07474475316257154</v>
      </c>
      <c r="G19" s="822">
        <v>0.8255806254272898</v>
      </c>
      <c r="H19" s="544">
        <v>166360.64158000218</v>
      </c>
      <c r="I19" s="604">
        <v>0.005210647952492821</v>
      </c>
      <c r="J19" s="133">
        <v>58058.57255196916</v>
      </c>
      <c r="K19" s="652">
        <v>0.005441080282308278</v>
      </c>
      <c r="M19" s="131"/>
      <c r="O19" s="131"/>
    </row>
    <row r="20" spans="2:15" ht="12.75">
      <c r="B20" s="70" t="s">
        <v>20</v>
      </c>
      <c r="C20" s="812">
        <v>835</v>
      </c>
      <c r="D20" s="653">
        <v>0.7275065939106652</v>
      </c>
      <c r="E20" s="132">
        <v>371.584501</v>
      </c>
      <c r="F20" s="830">
        <v>0.031436123775121186</v>
      </c>
      <c r="G20" s="825">
        <v>0.6741071909715596</v>
      </c>
      <c r="H20" s="858">
        <v>22828.102389999993</v>
      </c>
      <c r="I20" s="653">
        <v>0.0007150080923470576</v>
      </c>
      <c r="J20" s="132">
        <v>11589.796363832267</v>
      </c>
      <c r="K20" s="847">
        <v>0.0010861619516182388</v>
      </c>
      <c r="M20" s="131"/>
      <c r="O20" s="131"/>
    </row>
    <row r="21" spans="2:15" ht="12.75">
      <c r="B21" s="71"/>
      <c r="C21" s="810"/>
      <c r="D21" s="604"/>
      <c r="E21" s="133"/>
      <c r="F21" s="663"/>
      <c r="G21" s="822"/>
      <c r="H21" s="856"/>
      <c r="I21" s="604"/>
      <c r="J21" s="133"/>
      <c r="K21" s="604"/>
      <c r="O21" s="131"/>
    </row>
    <row r="22" spans="1:15" ht="12.75">
      <c r="A22" s="63" t="s">
        <v>24</v>
      </c>
      <c r="B22" s="72">
        <v>1</v>
      </c>
      <c r="C22" s="811">
        <v>1568</v>
      </c>
      <c r="D22" s="823">
        <v>0.9042361497130751</v>
      </c>
      <c r="E22" s="136">
        <v>566.277216</v>
      </c>
      <c r="F22" s="829">
        <v>0.047907166755609736</v>
      </c>
      <c r="G22" s="823">
        <v>0.8119747527331859</v>
      </c>
      <c r="H22" s="857">
        <v>3861575.8598800525</v>
      </c>
      <c r="I22" s="838">
        <v>0.12094995641143547</v>
      </c>
      <c r="J22" s="136">
        <v>1649800.136364414</v>
      </c>
      <c r="K22" s="846">
        <v>0.15461446255308356</v>
      </c>
      <c r="M22" s="131"/>
      <c r="O22" s="131"/>
    </row>
    <row r="23" spans="2:15" ht="12.75">
      <c r="B23" s="73">
        <v>2</v>
      </c>
      <c r="C23" s="548">
        <v>2379</v>
      </c>
      <c r="D23" s="604">
        <v>0.9150362072787217</v>
      </c>
      <c r="E23" s="133">
        <v>813.909572</v>
      </c>
      <c r="F23" s="663">
        <v>0.06885691404859727</v>
      </c>
      <c r="G23" s="604">
        <v>0.7973923315468017</v>
      </c>
      <c r="H23" s="544">
        <v>3802347.243010028</v>
      </c>
      <c r="I23" s="604">
        <v>0.11909483329883096</v>
      </c>
      <c r="J23" s="133">
        <v>1574163.0619039736</v>
      </c>
      <c r="K23" s="652">
        <v>0.1475259762819166</v>
      </c>
      <c r="M23" s="131"/>
      <c r="O23" s="131"/>
    </row>
    <row r="24" spans="2:15" ht="12.75">
      <c r="B24" s="73">
        <v>3</v>
      </c>
      <c r="C24" s="548">
        <v>3264</v>
      </c>
      <c r="D24" s="604">
        <v>1.0097064185473146</v>
      </c>
      <c r="E24" s="133">
        <v>1096.23929</v>
      </c>
      <c r="F24" s="663">
        <v>0.09274206516915776</v>
      </c>
      <c r="G24" s="604">
        <v>0.9100577877297356</v>
      </c>
      <c r="H24" s="544">
        <v>3615904.3609599764</v>
      </c>
      <c r="I24" s="604">
        <v>0.11325518148945887</v>
      </c>
      <c r="J24" s="133">
        <v>1409991.8029147517</v>
      </c>
      <c r="K24" s="652">
        <v>0.13214032415606727</v>
      </c>
      <c r="M24" s="131"/>
      <c r="O24" s="131"/>
    </row>
    <row r="25" spans="2:15" ht="12.75">
      <c r="B25" s="74" t="s">
        <v>28</v>
      </c>
      <c r="C25" s="548">
        <v>7303</v>
      </c>
      <c r="D25" s="604">
        <v>0.9819546412065715</v>
      </c>
      <c r="E25" s="133">
        <v>2285.026838</v>
      </c>
      <c r="F25" s="663">
        <v>0.19331373164254176</v>
      </c>
      <c r="G25" s="604">
        <v>0.9032375882933492</v>
      </c>
      <c r="H25" s="544">
        <v>6459697.491389758</v>
      </c>
      <c r="I25" s="604">
        <v>0.2023267594279292</v>
      </c>
      <c r="J25" s="133">
        <v>2274729.189295747</v>
      </c>
      <c r="K25" s="652">
        <v>0.21318099283941827</v>
      </c>
      <c r="M25" s="131"/>
      <c r="O25" s="131"/>
    </row>
    <row r="26" spans="2:15" ht="12.75">
      <c r="B26" s="75" t="s">
        <v>29</v>
      </c>
      <c r="C26" s="548">
        <v>15988</v>
      </c>
      <c r="D26" s="604">
        <v>0.9107223795687232</v>
      </c>
      <c r="E26" s="133">
        <v>4338.196523</v>
      </c>
      <c r="F26" s="663">
        <v>0.36701230134953433</v>
      </c>
      <c r="G26" s="604">
        <v>0.8635022888692493</v>
      </c>
      <c r="H26" s="544">
        <v>10125136.046300024</v>
      </c>
      <c r="I26" s="604">
        <v>0.3171334211463299</v>
      </c>
      <c r="J26" s="133">
        <v>2960113.909983006</v>
      </c>
      <c r="K26" s="652">
        <v>0.2774132521873159</v>
      </c>
      <c r="M26" s="131"/>
      <c r="O26" s="131"/>
    </row>
    <row r="27" spans="2:15" ht="12.75">
      <c r="B27" s="74" t="s">
        <v>30</v>
      </c>
      <c r="C27" s="548">
        <v>6836</v>
      </c>
      <c r="D27" s="604">
        <v>0.9115792758778504</v>
      </c>
      <c r="E27" s="133">
        <v>1544.122283</v>
      </c>
      <c r="F27" s="663">
        <v>0.13063305676549383</v>
      </c>
      <c r="G27" s="604">
        <v>0.8922674144777961</v>
      </c>
      <c r="H27" s="544">
        <v>2664128.3411100074</v>
      </c>
      <c r="I27" s="604">
        <v>0.08344422547268933</v>
      </c>
      <c r="J27" s="133">
        <v>574567.4850916507</v>
      </c>
      <c r="K27" s="652">
        <v>0.053846790862611446</v>
      </c>
      <c r="M27" s="131"/>
      <c r="O27" s="131"/>
    </row>
    <row r="28" spans="2:15" ht="12.75">
      <c r="B28" s="73" t="s">
        <v>31</v>
      </c>
      <c r="C28" s="548">
        <v>5058</v>
      </c>
      <c r="D28" s="604">
        <v>0.9232259332083809</v>
      </c>
      <c r="E28" s="133">
        <v>892.972971</v>
      </c>
      <c r="F28" s="663">
        <v>0.07554569356000589</v>
      </c>
      <c r="G28" s="604">
        <v>0.923330861882256</v>
      </c>
      <c r="H28" s="544">
        <v>1178138.1563700032</v>
      </c>
      <c r="I28" s="604">
        <v>0.036900934703902724</v>
      </c>
      <c r="J28" s="133">
        <v>192726.74331191817</v>
      </c>
      <c r="K28" s="652">
        <v>0.01806178892822952</v>
      </c>
      <c r="M28" s="131"/>
      <c r="O28" s="131"/>
    </row>
    <row r="29" spans="2:15" ht="12.75">
      <c r="B29" s="402" t="s">
        <v>32</v>
      </c>
      <c r="C29" s="813">
        <v>1825</v>
      </c>
      <c r="D29" s="653">
        <v>0.9291109190993843</v>
      </c>
      <c r="E29" s="132">
        <v>283.558079</v>
      </c>
      <c r="F29" s="830">
        <v>0.023989070709059503</v>
      </c>
      <c r="G29" s="825">
        <v>0.8852977492156726</v>
      </c>
      <c r="H29" s="859">
        <v>220127.08166999999</v>
      </c>
      <c r="I29" s="653">
        <v>0.006894688049399084</v>
      </c>
      <c r="J29" s="132">
        <v>34320.44573488044</v>
      </c>
      <c r="K29" s="847">
        <v>0.003216412191342372</v>
      </c>
      <c r="M29" s="131"/>
      <c r="O29" s="131"/>
    </row>
    <row r="30" spans="2:15" ht="12.75">
      <c r="B30" s="71"/>
      <c r="C30" s="810"/>
      <c r="D30" s="822"/>
      <c r="E30" s="133"/>
      <c r="F30" s="663"/>
      <c r="G30" s="822"/>
      <c r="H30" s="856"/>
      <c r="I30" s="604"/>
      <c r="J30" s="133"/>
      <c r="K30" s="845"/>
      <c r="O30" s="131"/>
    </row>
    <row r="31" spans="1:15" ht="12.75">
      <c r="A31" s="63" t="s">
        <v>53</v>
      </c>
      <c r="B31" s="68" t="s">
        <v>38</v>
      </c>
      <c r="C31" s="811">
        <v>27090</v>
      </c>
      <c r="D31" s="824">
        <v>0.9811104892507336</v>
      </c>
      <c r="E31" s="136">
        <v>3315.470641</v>
      </c>
      <c r="F31" s="829">
        <v>0.2804894853331258</v>
      </c>
      <c r="G31" s="824">
        <v>0.9700088459428298</v>
      </c>
      <c r="H31" s="857">
        <v>13984944.472350264</v>
      </c>
      <c r="I31" s="838">
        <v>0.4380280190584292</v>
      </c>
      <c r="J31" s="136">
        <v>1778493.5794702517</v>
      </c>
      <c r="K31" s="846">
        <v>0.16667523712894397</v>
      </c>
      <c r="M31" s="131"/>
      <c r="O31" s="131"/>
    </row>
    <row r="32" spans="2:15" ht="12.75">
      <c r="B32" s="69" t="s">
        <v>39</v>
      </c>
      <c r="C32" s="810">
        <v>9788</v>
      </c>
      <c r="D32" s="822">
        <v>0.871517196953281</v>
      </c>
      <c r="E32" s="133">
        <v>2790.76525</v>
      </c>
      <c r="F32" s="663">
        <v>0.23609930336224386</v>
      </c>
      <c r="G32" s="822">
        <v>0.8681607814437723</v>
      </c>
      <c r="H32" s="856">
        <v>9866933.77805011</v>
      </c>
      <c r="I32" s="604">
        <v>0.30904616500444726</v>
      </c>
      <c r="J32" s="133">
        <v>2778552.9954062267</v>
      </c>
      <c r="K32" s="652">
        <v>0.2603978921996535</v>
      </c>
      <c r="M32" s="131"/>
      <c r="O32" s="131"/>
    </row>
    <row r="33" spans="2:15" ht="12.75">
      <c r="B33" s="69" t="s">
        <v>40</v>
      </c>
      <c r="C33" s="810">
        <v>4836</v>
      </c>
      <c r="D33" s="822">
        <v>0.8613990984874864</v>
      </c>
      <c r="E33" s="133">
        <v>2684.450281</v>
      </c>
      <c r="F33" s="663">
        <v>0.22710503552911868</v>
      </c>
      <c r="G33" s="822">
        <v>0.860129657220396</v>
      </c>
      <c r="H33" s="856">
        <v>5452184.231969876</v>
      </c>
      <c r="I33" s="604">
        <v>0.17077003511834563</v>
      </c>
      <c r="J33" s="133">
        <v>2982511.2049025907</v>
      </c>
      <c r="K33" s="652">
        <v>0.27951226141898294</v>
      </c>
      <c r="M33" s="131"/>
      <c r="O33" s="131"/>
    </row>
    <row r="34" spans="2:15" ht="12.75">
      <c r="B34" s="70" t="s">
        <v>113</v>
      </c>
      <c r="C34" s="812">
        <v>2507</v>
      </c>
      <c r="D34" s="825">
        <v>0.8234969275071989</v>
      </c>
      <c r="E34" s="132">
        <v>3029.6166</v>
      </c>
      <c r="F34" s="830">
        <v>0.2563061757755117</v>
      </c>
      <c r="G34" s="825">
        <v>0.8098587535330568</v>
      </c>
      <c r="H34" s="858">
        <v>2622992.09832003</v>
      </c>
      <c r="I34" s="653">
        <v>0.082155780818767</v>
      </c>
      <c r="J34" s="132">
        <v>3130854.99482128</v>
      </c>
      <c r="K34" s="847">
        <v>0.29341460925240526</v>
      </c>
      <c r="M34" s="131"/>
      <c r="O34" s="131"/>
    </row>
    <row r="35" spans="3:15" ht="12.75">
      <c r="C35" s="814"/>
      <c r="D35" s="826"/>
      <c r="F35" s="663"/>
      <c r="G35" s="826"/>
      <c r="H35" s="860"/>
      <c r="I35" s="839"/>
      <c r="J35" s="143"/>
      <c r="K35" s="845"/>
      <c r="O35" s="131"/>
    </row>
    <row r="36" spans="1:15" ht="12.75">
      <c r="A36" s="63" t="s">
        <v>127</v>
      </c>
      <c r="B36" s="65">
        <v>2005</v>
      </c>
      <c r="C36" s="811">
        <v>8965</v>
      </c>
      <c r="D36" s="824">
        <v>0.9885371776037748</v>
      </c>
      <c r="E36" s="139">
        <v>2358.893084</v>
      </c>
      <c r="F36" s="831">
        <v>0.19956283096129815</v>
      </c>
      <c r="G36" s="824">
        <v>0.9181425473652723</v>
      </c>
      <c r="H36" s="857">
        <v>6250428.292159756</v>
      </c>
      <c r="I36" s="837">
        <v>0.19577215544148543</v>
      </c>
      <c r="J36" s="139">
        <v>2001736.8618893134</v>
      </c>
      <c r="K36" s="848">
        <v>0.18759694720097256</v>
      </c>
      <c r="M36" s="131"/>
      <c r="O36" s="131"/>
    </row>
    <row r="37" spans="1:15" ht="12.75">
      <c r="A37" s="231" t="s">
        <v>151</v>
      </c>
      <c r="B37" s="454">
        <v>2006</v>
      </c>
      <c r="C37" s="810">
        <v>8545</v>
      </c>
      <c r="D37" s="822">
        <v>0.9619808917791415</v>
      </c>
      <c r="E37" s="133">
        <v>2227.566158</v>
      </c>
      <c r="F37" s="663">
        <v>0.18845254651823906</v>
      </c>
      <c r="G37" s="822">
        <v>0.917719470589017</v>
      </c>
      <c r="H37" s="856">
        <v>6589465.472899723</v>
      </c>
      <c r="I37" s="604">
        <v>0.2063912740915665</v>
      </c>
      <c r="J37" s="133">
        <v>2108535.4878775496</v>
      </c>
      <c r="K37" s="652">
        <v>0.1976058033009405</v>
      </c>
      <c r="M37" s="131"/>
      <c r="O37" s="131"/>
    </row>
    <row r="38" spans="1:15" ht="12.75">
      <c r="A38" s="231"/>
      <c r="B38" s="454">
        <v>2007</v>
      </c>
      <c r="C38" s="810">
        <v>7698</v>
      </c>
      <c r="D38" s="822">
        <v>0.9271886017751085</v>
      </c>
      <c r="E38" s="133">
        <v>2093.39293</v>
      </c>
      <c r="F38" s="663">
        <v>0.17710146435155968</v>
      </c>
      <c r="G38" s="822">
        <v>0.8752758086162077</v>
      </c>
      <c r="H38" s="856">
        <v>6092722.534699707</v>
      </c>
      <c r="I38" s="604">
        <v>0.19083259056363328</v>
      </c>
      <c r="J38" s="133">
        <v>2041726.6538400443</v>
      </c>
      <c r="K38" s="652">
        <v>0.19134467400362457</v>
      </c>
      <c r="M38" s="131"/>
      <c r="O38" s="131"/>
    </row>
    <row r="39" spans="1:15" ht="12.75">
      <c r="A39" s="231"/>
      <c r="B39" s="454">
        <v>2008</v>
      </c>
      <c r="C39" s="810">
        <v>9036</v>
      </c>
      <c r="D39" s="822">
        <v>0.892282875589734</v>
      </c>
      <c r="E39" s="133">
        <v>2384.00946</v>
      </c>
      <c r="F39" s="663">
        <v>0.2016876814397052</v>
      </c>
      <c r="G39" s="822">
        <v>0.8399879462963569</v>
      </c>
      <c r="H39" s="856">
        <v>6418264.446800143</v>
      </c>
      <c r="I39" s="604">
        <v>0.20102901852655983</v>
      </c>
      <c r="J39" s="133">
        <v>2184873.760938241</v>
      </c>
      <c r="K39" s="652">
        <v>0.20476000386217882</v>
      </c>
      <c r="M39" s="131"/>
      <c r="O39" s="131"/>
    </row>
    <row r="40" spans="1:15" ht="12.75">
      <c r="A40" s="231"/>
      <c r="B40" s="66">
        <v>2009</v>
      </c>
      <c r="C40" s="812">
        <v>9977</v>
      </c>
      <c r="D40" s="825">
        <v>0.8972126489690346</v>
      </c>
      <c r="E40" s="140">
        <v>2756.44114</v>
      </c>
      <c r="F40" s="830">
        <v>0.23319547672919796</v>
      </c>
      <c r="G40" s="825">
        <v>0.8434315795871717</v>
      </c>
      <c r="H40" s="858">
        <v>6576173.834129938</v>
      </c>
      <c r="I40" s="653">
        <v>0.20597496137671228</v>
      </c>
      <c r="J40" s="140">
        <v>2333540.0100551154</v>
      </c>
      <c r="K40" s="847">
        <v>0.21869257163226122</v>
      </c>
      <c r="M40" s="131"/>
      <c r="O40" s="131"/>
    </row>
    <row r="41" spans="2:15" ht="12.75">
      <c r="B41" s="71"/>
      <c r="C41" s="806"/>
      <c r="D41" s="818"/>
      <c r="E41" s="401"/>
      <c r="F41" s="832"/>
      <c r="G41" s="818"/>
      <c r="H41" s="852"/>
      <c r="I41" s="834"/>
      <c r="J41" s="401"/>
      <c r="K41" s="849"/>
      <c r="O41" s="131"/>
    </row>
    <row r="42" spans="1:15" ht="12.75">
      <c r="A42" s="347" t="s">
        <v>244</v>
      </c>
      <c r="B42" s="348" t="s">
        <v>313</v>
      </c>
      <c r="C42" s="815">
        <v>9814</v>
      </c>
      <c r="D42" s="823">
        <v>0.8234606893855311</v>
      </c>
      <c r="E42" s="130">
        <v>2396.741145</v>
      </c>
      <c r="F42" s="829">
        <v>0.4678467489920612</v>
      </c>
      <c r="G42" s="823">
        <v>0.7798932382310145</v>
      </c>
      <c r="H42" s="861">
        <v>7518988.000119893</v>
      </c>
      <c r="I42" s="838">
        <v>0.6500177731006357</v>
      </c>
      <c r="J42" s="130">
        <v>1927297.7691713164</v>
      </c>
      <c r="K42" s="846">
        <v>0.6642480105028348</v>
      </c>
      <c r="M42" s="131"/>
      <c r="O42" s="131"/>
    </row>
    <row r="43" spans="1:15" ht="12.75">
      <c r="A43" s="349" t="s">
        <v>172</v>
      </c>
      <c r="B43" s="350" t="s">
        <v>314</v>
      </c>
      <c r="C43" s="816">
        <v>11888</v>
      </c>
      <c r="D43" s="827">
        <v>1.0165831816115614</v>
      </c>
      <c r="E43" s="174">
        <v>2726.178166</v>
      </c>
      <c r="F43" s="703">
        <v>0.5321532510079389</v>
      </c>
      <c r="G43" s="827">
        <v>0.9948193118170033</v>
      </c>
      <c r="H43" s="862">
        <v>4048369.55728001</v>
      </c>
      <c r="I43" s="704">
        <v>0.34998222689936437</v>
      </c>
      <c r="J43" s="174">
        <v>974175.3834729117</v>
      </c>
      <c r="K43" s="850">
        <v>0.33575198949716517</v>
      </c>
      <c r="M43" s="131"/>
      <c r="O43" s="131"/>
    </row>
    <row r="44" spans="1:15" ht="12.75">
      <c r="A44" s="349"/>
      <c r="B44" s="403" t="s">
        <v>74</v>
      </c>
      <c r="C44" s="806">
        <v>21702</v>
      </c>
      <c r="D44" s="818">
        <v>0.9191062196249067</v>
      </c>
      <c r="E44" s="401">
        <v>5122.919311</v>
      </c>
      <c r="F44" s="832">
        <v>1</v>
      </c>
      <c r="G44" s="818">
        <v>0.8812046579090792</v>
      </c>
      <c r="H44" s="852">
        <v>11567357.557399902</v>
      </c>
      <c r="I44" s="834">
        <v>1</v>
      </c>
      <c r="J44" s="401">
        <v>2901473.152644228</v>
      </c>
      <c r="K44" s="849">
        <v>1</v>
      </c>
      <c r="O44" s="131"/>
    </row>
    <row r="45" spans="1:15" ht="12.75">
      <c r="A45" s="349"/>
      <c r="B45" s="347"/>
      <c r="C45" s="816"/>
      <c r="D45" s="827"/>
      <c r="E45" s="174"/>
      <c r="F45" s="833"/>
      <c r="G45" s="827"/>
      <c r="H45" s="862"/>
      <c r="I45" s="704"/>
      <c r="J45" s="174"/>
      <c r="K45" s="827"/>
      <c r="O45" s="131"/>
    </row>
    <row r="46" spans="1:15" ht="12.75">
      <c r="A46" s="347" t="s">
        <v>244</v>
      </c>
      <c r="B46" s="348" t="s">
        <v>313</v>
      </c>
      <c r="C46" s="815">
        <v>2717</v>
      </c>
      <c r="D46" s="823">
        <v>0.7180083795303493</v>
      </c>
      <c r="E46" s="130">
        <v>953.456262</v>
      </c>
      <c r="F46" s="829">
        <v>0.2647793722049641</v>
      </c>
      <c r="G46" s="823">
        <v>0.6688417540145126</v>
      </c>
      <c r="H46" s="861">
        <v>4586591.788209995</v>
      </c>
      <c r="I46" s="838">
        <v>0.371096311925806</v>
      </c>
      <c r="J46" s="130">
        <v>1924900.5912592139</v>
      </c>
      <c r="K46" s="846">
        <v>0.402067134613686</v>
      </c>
      <c r="M46" s="131"/>
      <c r="O46" s="131"/>
    </row>
    <row r="47" spans="1:15" ht="12.75">
      <c r="A47" s="349" t="s">
        <v>173</v>
      </c>
      <c r="B47" s="350" t="s">
        <v>314</v>
      </c>
      <c r="C47" s="816">
        <v>3173</v>
      </c>
      <c r="D47" s="827">
        <v>0.8520217670965067</v>
      </c>
      <c r="E47" s="174">
        <v>1022.092779</v>
      </c>
      <c r="F47" s="703">
        <v>0.28384006183059407</v>
      </c>
      <c r="G47" s="827">
        <v>0.7865517050124154</v>
      </c>
      <c r="H47" s="862">
        <v>3715670.6650699973</v>
      </c>
      <c r="I47" s="704">
        <v>0.3006310009281453</v>
      </c>
      <c r="J47" s="174">
        <v>1414370.0685501825</v>
      </c>
      <c r="K47" s="850">
        <v>0.2954291371344668</v>
      </c>
      <c r="M47" s="131"/>
      <c r="O47" s="131"/>
    </row>
    <row r="48" spans="1:15" ht="12.75">
      <c r="A48" s="349"/>
      <c r="B48" s="350" t="s">
        <v>315</v>
      </c>
      <c r="C48" s="816">
        <v>5277</v>
      </c>
      <c r="D48" s="827">
        <v>1.1234192663844942</v>
      </c>
      <c r="E48" s="174">
        <v>1625.397113</v>
      </c>
      <c r="F48" s="703">
        <v>0.45138056596444176</v>
      </c>
      <c r="G48" s="827">
        <v>1.0718577054347742</v>
      </c>
      <c r="H48" s="862">
        <v>4057310.091129992</v>
      </c>
      <c r="I48" s="704">
        <v>0.32827268714604874</v>
      </c>
      <c r="J48" s="174">
        <v>1448239.7471496211</v>
      </c>
      <c r="K48" s="850">
        <v>0.3025037282518472</v>
      </c>
      <c r="M48" s="131"/>
      <c r="O48" s="131"/>
    </row>
    <row r="49" spans="1:15" ht="12.75">
      <c r="A49" s="349"/>
      <c r="B49" s="403" t="s">
        <v>74</v>
      </c>
      <c r="C49" s="806">
        <v>11167</v>
      </c>
      <c r="D49" s="818">
        <v>0.9149207711058376</v>
      </c>
      <c r="E49" s="401">
        <v>3600.946154</v>
      </c>
      <c r="F49" s="832">
        <v>1</v>
      </c>
      <c r="G49" s="818">
        <v>0.8489946747708852</v>
      </c>
      <c r="H49" s="852">
        <v>12359572.544409985</v>
      </c>
      <c r="I49" s="834">
        <v>1</v>
      </c>
      <c r="J49" s="401">
        <v>4787510.406959018</v>
      </c>
      <c r="K49" s="849">
        <v>1</v>
      </c>
      <c r="O49" s="131"/>
    </row>
    <row r="50" spans="1:15" ht="12.75">
      <c r="A50" s="349"/>
      <c r="B50" s="347"/>
      <c r="C50" s="816"/>
      <c r="D50" s="827"/>
      <c r="E50" s="174"/>
      <c r="F50" s="833"/>
      <c r="G50" s="827"/>
      <c r="H50" s="862"/>
      <c r="I50" s="840"/>
      <c r="J50" s="174"/>
      <c r="K50" s="827"/>
      <c r="O50" s="131"/>
    </row>
    <row r="51" spans="1:15" ht="12.75">
      <c r="A51" s="347" t="s">
        <v>244</v>
      </c>
      <c r="B51" s="348" t="s">
        <v>313</v>
      </c>
      <c r="C51" s="815">
        <v>1240</v>
      </c>
      <c r="D51" s="823">
        <v>0.7911613394774814</v>
      </c>
      <c r="E51" s="130">
        <v>467.750974</v>
      </c>
      <c r="F51" s="829">
        <v>0.2564151953820434</v>
      </c>
      <c r="G51" s="823">
        <v>0.6757138157567804</v>
      </c>
      <c r="H51" s="861">
        <v>2177763.4293899997</v>
      </c>
      <c r="I51" s="838">
        <v>0.3728437285596632</v>
      </c>
      <c r="J51" s="130">
        <v>1011129.9382703407</v>
      </c>
      <c r="K51" s="846">
        <v>0.4122908906127793</v>
      </c>
      <c r="M51" s="131"/>
      <c r="O51" s="131"/>
    </row>
    <row r="52" spans="1:15" ht="12.75">
      <c r="A52" s="349" t="s">
        <v>174</v>
      </c>
      <c r="B52" s="350" t="s">
        <v>314</v>
      </c>
      <c r="C52" s="816">
        <v>1273</v>
      </c>
      <c r="D52" s="827">
        <v>0.8989488935902104</v>
      </c>
      <c r="E52" s="174">
        <v>477.383891</v>
      </c>
      <c r="F52" s="703">
        <v>0.261695839211668</v>
      </c>
      <c r="G52" s="827">
        <v>0.877382501646763</v>
      </c>
      <c r="H52" s="862">
        <v>1284162.4219599974</v>
      </c>
      <c r="I52" s="704">
        <v>0.21985487450943395</v>
      </c>
      <c r="J52" s="174">
        <v>563728.9024899339</v>
      </c>
      <c r="K52" s="850">
        <v>0.2298619420460661</v>
      </c>
      <c r="M52" s="131"/>
      <c r="O52" s="131"/>
    </row>
    <row r="53" spans="1:15" ht="12.75">
      <c r="A53" s="349"/>
      <c r="B53" s="350" t="s">
        <v>315</v>
      </c>
      <c r="C53" s="816">
        <v>1359</v>
      </c>
      <c r="D53" s="827">
        <v>1.0274526269491184</v>
      </c>
      <c r="E53" s="174">
        <v>498.933498</v>
      </c>
      <c r="F53" s="703">
        <v>0.2735090624788658</v>
      </c>
      <c r="G53" s="827">
        <v>1.016459312785576</v>
      </c>
      <c r="H53" s="862">
        <v>1323687.4918400026</v>
      </c>
      <c r="I53" s="704">
        <v>0.2266217593908511</v>
      </c>
      <c r="J53" s="174">
        <v>542198.3295734616</v>
      </c>
      <c r="K53" s="850">
        <v>0.22108279433502048</v>
      </c>
      <c r="M53" s="131"/>
      <c r="O53" s="131"/>
    </row>
    <row r="54" spans="1:15" ht="12.75">
      <c r="A54" s="349"/>
      <c r="B54" s="350" t="s">
        <v>316</v>
      </c>
      <c r="C54" s="816">
        <v>1359</v>
      </c>
      <c r="D54" s="827">
        <v>1.3249427829942286</v>
      </c>
      <c r="E54" s="174">
        <v>380.125298</v>
      </c>
      <c r="F54" s="703">
        <v>0.20837990292742278</v>
      </c>
      <c r="G54" s="827">
        <v>1.2101563941101563</v>
      </c>
      <c r="H54" s="862">
        <v>1055341.6268800148</v>
      </c>
      <c r="I54" s="704">
        <v>0.1806796375400519</v>
      </c>
      <c r="J54" s="174">
        <v>335410.15623639355</v>
      </c>
      <c r="K54" s="850">
        <v>0.13676437300613403</v>
      </c>
      <c r="M54" s="131"/>
      <c r="O54" s="131"/>
    </row>
    <row r="55" spans="1:15" ht="12.75">
      <c r="A55" s="349"/>
      <c r="B55" s="403" t="s">
        <v>74</v>
      </c>
      <c r="C55" s="806">
        <v>5231</v>
      </c>
      <c r="D55" s="818">
        <v>0.9810931091852101</v>
      </c>
      <c r="E55" s="401">
        <v>1824.193661</v>
      </c>
      <c r="F55" s="832">
        <v>1</v>
      </c>
      <c r="G55" s="818">
        <v>0.8936433804423976</v>
      </c>
      <c r="H55" s="852">
        <v>5840954.970070014</v>
      </c>
      <c r="I55" s="834">
        <v>1</v>
      </c>
      <c r="J55" s="401">
        <v>2452467.32657013</v>
      </c>
      <c r="K55" s="849">
        <v>1</v>
      </c>
      <c r="O55" s="131"/>
    </row>
    <row r="56" spans="1:15" ht="12.75">
      <c r="A56" s="349"/>
      <c r="B56" s="352"/>
      <c r="C56" s="817"/>
      <c r="D56" s="828"/>
      <c r="E56" s="353"/>
      <c r="F56" s="703"/>
      <c r="G56" s="828"/>
      <c r="H56" s="863"/>
      <c r="I56" s="828"/>
      <c r="J56" s="353"/>
      <c r="K56" s="851"/>
      <c r="O56" s="131"/>
    </row>
    <row r="57" spans="1:15" ht="12.75">
      <c r="A57" s="347" t="s">
        <v>245</v>
      </c>
      <c r="B57" s="348" t="s">
        <v>313</v>
      </c>
      <c r="C57" s="815">
        <v>3338</v>
      </c>
      <c r="D57" s="823">
        <v>0.8580493863561915</v>
      </c>
      <c r="E57" s="130">
        <v>669.70225</v>
      </c>
      <c r="F57" s="829">
        <v>0.5263946509818137</v>
      </c>
      <c r="G57" s="823">
        <v>0.7979120994927924</v>
      </c>
      <c r="H57" s="861">
        <v>1384723.863070008</v>
      </c>
      <c r="I57" s="838">
        <v>0.6413224424576026</v>
      </c>
      <c r="J57" s="130">
        <v>338580.1768122951</v>
      </c>
      <c r="K57" s="846">
        <v>0.640084256011737</v>
      </c>
      <c r="M57" s="131"/>
      <c r="O57" s="131"/>
    </row>
    <row r="58" spans="1:15" ht="12.75">
      <c r="A58" s="349" t="s">
        <v>172</v>
      </c>
      <c r="B58" s="350" t="s">
        <v>314</v>
      </c>
      <c r="C58" s="816">
        <v>2783</v>
      </c>
      <c r="D58" s="827">
        <v>1.1306160641212046</v>
      </c>
      <c r="E58" s="174">
        <v>602.541396</v>
      </c>
      <c r="F58" s="703">
        <v>0.4736053490181864</v>
      </c>
      <c r="G58" s="827">
        <v>1.078137647015311</v>
      </c>
      <c r="H58" s="862">
        <v>774445.6457399869</v>
      </c>
      <c r="I58" s="704">
        <v>0.35867755754239744</v>
      </c>
      <c r="J58" s="174">
        <v>190381.71161460388</v>
      </c>
      <c r="K58" s="850">
        <v>0.3599157439882629</v>
      </c>
      <c r="M58" s="131"/>
      <c r="O58" s="131"/>
    </row>
    <row r="59" spans="2:15" ht="12.75">
      <c r="B59" s="403" t="s">
        <v>74</v>
      </c>
      <c r="C59" s="806">
        <v>6121</v>
      </c>
      <c r="D59" s="818">
        <v>0.9636776723481343</v>
      </c>
      <c r="E59" s="401">
        <v>1272.243646</v>
      </c>
      <c r="F59" s="832">
        <v>1</v>
      </c>
      <c r="G59" s="818">
        <v>0.9099213729237107</v>
      </c>
      <c r="H59" s="852">
        <v>2159169.508809995</v>
      </c>
      <c r="I59" s="834">
        <v>1</v>
      </c>
      <c r="J59" s="401">
        <v>528961.888426899</v>
      </c>
      <c r="K59" s="849">
        <v>1</v>
      </c>
      <c r="O59" s="131"/>
    </row>
    <row r="60" ht="12.75">
      <c r="K60" s="135"/>
    </row>
    <row r="61" spans="2:11" ht="12.75">
      <c r="B61" s="142" t="s">
        <v>381</v>
      </c>
      <c r="K61" s="135"/>
    </row>
    <row r="62" ht="12.75">
      <c r="K62" s="135"/>
    </row>
    <row r="63" ht="12.75">
      <c r="K63" s="135"/>
    </row>
    <row r="64" ht="12.75">
      <c r="K64" s="135"/>
    </row>
    <row r="65" ht="12.75">
      <c r="K65" s="135"/>
    </row>
    <row r="66" ht="12.75">
      <c r="K66" s="135"/>
    </row>
    <row r="67" ht="12.75">
      <c r="K67" s="135"/>
    </row>
    <row r="68" ht="12.75">
      <c r="K68" s="135"/>
    </row>
    <row r="69" ht="12.75">
      <c r="K69" s="135"/>
    </row>
    <row r="70" ht="12.75">
      <c r="K70" s="135"/>
    </row>
    <row r="71" ht="12.75">
      <c r="K71" s="135"/>
    </row>
    <row r="72" ht="12.75">
      <c r="K72" s="135"/>
    </row>
    <row r="73" ht="12.75">
      <c r="K73" s="135"/>
    </row>
    <row r="74" ht="12.75">
      <c r="K74" s="135"/>
    </row>
    <row r="75" ht="12.75">
      <c r="K75" s="135"/>
    </row>
    <row r="76" ht="12.75">
      <c r="K76" s="135"/>
    </row>
    <row r="77" ht="12.75">
      <c r="K77" s="135"/>
    </row>
    <row r="78" ht="12.75">
      <c r="K78" s="135"/>
    </row>
    <row r="79" ht="12.75">
      <c r="K79" s="135"/>
    </row>
    <row r="80" ht="12.75">
      <c r="K80" s="135"/>
    </row>
    <row r="81" ht="12.75">
      <c r="K81" s="135"/>
    </row>
    <row r="82" ht="12.75">
      <c r="K82" s="135"/>
    </row>
    <row r="83" ht="12.75">
      <c r="K83" s="135"/>
    </row>
    <row r="84" ht="12.75">
      <c r="K84" s="135"/>
    </row>
    <row r="85" ht="12.75">
      <c r="K85" s="135"/>
    </row>
    <row r="86" ht="12.75">
      <c r="K86" s="135"/>
    </row>
    <row r="87" ht="12.75">
      <c r="K87" s="135"/>
    </row>
    <row r="88" ht="12.75">
      <c r="K88" s="135"/>
    </row>
    <row r="89" ht="12.75">
      <c r="K89" s="135"/>
    </row>
    <row r="90" ht="12.75">
      <c r="K90" s="135"/>
    </row>
    <row r="91" ht="12.75">
      <c r="K91" s="135"/>
    </row>
    <row r="92" ht="12.75">
      <c r="K92" s="135"/>
    </row>
    <row r="93" ht="12.75">
      <c r="K93" s="135"/>
    </row>
    <row r="94" ht="12.75">
      <c r="K94" s="135"/>
    </row>
    <row r="95" ht="12.75">
      <c r="K95" s="135"/>
    </row>
    <row r="96" ht="12.75">
      <c r="K96" s="135"/>
    </row>
    <row r="97" ht="12.75">
      <c r="K97" s="135"/>
    </row>
    <row r="98" ht="12.75">
      <c r="K98" s="135"/>
    </row>
    <row r="99" ht="12.75">
      <c r="K99" s="135"/>
    </row>
    <row r="100" ht="12.75">
      <c r="K100" s="135"/>
    </row>
    <row r="101" ht="12.75">
      <c r="K101" s="135"/>
    </row>
    <row r="102" ht="12.75">
      <c r="K102" s="135"/>
    </row>
    <row r="103" ht="12.75">
      <c r="K103" s="135"/>
    </row>
    <row r="104" ht="12.75">
      <c r="K104" s="135"/>
    </row>
    <row r="105" ht="12.75">
      <c r="K105" s="135"/>
    </row>
    <row r="106" ht="12.75">
      <c r="K106" s="135"/>
    </row>
    <row r="107" ht="12.75">
      <c r="K107" s="135"/>
    </row>
    <row r="108" ht="12.75">
      <c r="K108" s="135"/>
    </row>
    <row r="109" ht="12.75">
      <c r="K109" s="135"/>
    </row>
    <row r="110" ht="12.75">
      <c r="K110" s="135"/>
    </row>
    <row r="111" ht="12.75">
      <c r="K111" s="135"/>
    </row>
    <row r="112" ht="12.75">
      <c r="K112" s="135"/>
    </row>
    <row r="113" ht="12.75">
      <c r="K113" s="135"/>
    </row>
    <row r="114" ht="12.75">
      <c r="K114" s="135"/>
    </row>
    <row r="115" ht="12.75">
      <c r="K115" s="135"/>
    </row>
    <row r="116" ht="12.75">
      <c r="K116" s="135"/>
    </row>
    <row r="117" ht="12.75">
      <c r="K117" s="135"/>
    </row>
    <row r="118" ht="12.75">
      <c r="K118" s="135"/>
    </row>
    <row r="119" ht="12.75">
      <c r="K119" s="135"/>
    </row>
    <row r="120" ht="12.75">
      <c r="K120" s="135"/>
    </row>
    <row r="121" ht="12.75">
      <c r="K121" s="135"/>
    </row>
    <row r="122" ht="12.75">
      <c r="K122" s="135"/>
    </row>
    <row r="123" ht="12.75">
      <c r="K123" s="135"/>
    </row>
    <row r="124" ht="12.75">
      <c r="K124" s="135"/>
    </row>
    <row r="125" ht="12.75">
      <c r="K125" s="135"/>
    </row>
    <row r="126" ht="12.75">
      <c r="K126" s="135"/>
    </row>
    <row r="127" ht="12.75">
      <c r="K127" s="135"/>
    </row>
    <row r="128" ht="12.75">
      <c r="K128" s="135"/>
    </row>
    <row r="129" ht="12.75">
      <c r="K129" s="135"/>
    </row>
    <row r="130" ht="12.75">
      <c r="K130" s="135"/>
    </row>
    <row r="131" ht="12.75">
      <c r="K131" s="135"/>
    </row>
    <row r="132" ht="12.75">
      <c r="K132" s="135"/>
    </row>
    <row r="133" ht="12.75">
      <c r="K133" s="135"/>
    </row>
    <row r="134" ht="12.75">
      <c r="K134" s="135"/>
    </row>
    <row r="135" ht="12.75">
      <c r="K135" s="135"/>
    </row>
    <row r="136" ht="12.75">
      <c r="K136" s="135"/>
    </row>
    <row r="137" ht="12.75">
      <c r="K137" s="135"/>
    </row>
    <row r="138" ht="12.75">
      <c r="K138" s="135"/>
    </row>
    <row r="139" ht="12.75">
      <c r="K139" s="135"/>
    </row>
    <row r="140" ht="12.75">
      <c r="K140" s="135"/>
    </row>
    <row r="141" ht="12.75">
      <c r="K141" s="135"/>
    </row>
    <row r="142" ht="12.75">
      <c r="K142" s="135"/>
    </row>
    <row r="143" ht="12.75">
      <c r="K143" s="135"/>
    </row>
    <row r="144" ht="12.75">
      <c r="K144" s="135"/>
    </row>
    <row r="145" ht="12.75">
      <c r="K145" s="135"/>
    </row>
    <row r="146" ht="12.75">
      <c r="K146" s="135"/>
    </row>
    <row r="147" ht="12.75">
      <c r="K147" s="135"/>
    </row>
    <row r="148" ht="12.75">
      <c r="K148" s="135"/>
    </row>
    <row r="149" ht="12.75">
      <c r="K149" s="135"/>
    </row>
    <row r="150" ht="12.75">
      <c r="K150" s="135"/>
    </row>
    <row r="151" ht="12.75">
      <c r="K151" s="135"/>
    </row>
    <row r="152" ht="12.75">
      <c r="K152" s="135"/>
    </row>
    <row r="153" ht="12.75">
      <c r="K153" s="135"/>
    </row>
    <row r="154" ht="12.75">
      <c r="K154" s="135"/>
    </row>
    <row r="155" ht="12.75">
      <c r="K155" s="135"/>
    </row>
    <row r="156" ht="12.75">
      <c r="K156" s="135"/>
    </row>
    <row r="157" ht="12.75">
      <c r="K157" s="135"/>
    </row>
    <row r="158" ht="12.75">
      <c r="K158" s="135"/>
    </row>
    <row r="159" ht="12.75">
      <c r="K159" s="135"/>
    </row>
    <row r="160" ht="12.75">
      <c r="K160" s="135"/>
    </row>
    <row r="161" ht="12.75">
      <c r="K161" s="135"/>
    </row>
    <row r="162" ht="12.75">
      <c r="K162" s="135"/>
    </row>
    <row r="163" ht="12.75">
      <c r="K163" s="135"/>
    </row>
    <row r="164" ht="12.75">
      <c r="K164" s="135"/>
    </row>
    <row r="165" ht="12.75">
      <c r="K165" s="135"/>
    </row>
    <row r="166" ht="12.75">
      <c r="K166" s="135"/>
    </row>
    <row r="167" ht="12.75">
      <c r="K167" s="135"/>
    </row>
    <row r="168" ht="12.75">
      <c r="K168" s="135"/>
    </row>
    <row r="169" ht="12.75">
      <c r="K169" s="135"/>
    </row>
    <row r="170" ht="12.75">
      <c r="K170" s="135"/>
    </row>
    <row r="171" ht="12.75">
      <c r="K171" s="135"/>
    </row>
    <row r="172" ht="12.75">
      <c r="K172" s="135"/>
    </row>
    <row r="173" ht="12.75">
      <c r="K173" s="135"/>
    </row>
    <row r="174" ht="12.75">
      <c r="K174" s="135"/>
    </row>
    <row r="175" ht="12.75">
      <c r="K175" s="135"/>
    </row>
    <row r="176" ht="12.75">
      <c r="K176" s="135"/>
    </row>
    <row r="177" ht="12.75">
      <c r="K177" s="135"/>
    </row>
    <row r="178" ht="12.75">
      <c r="K178" s="135"/>
    </row>
    <row r="179" ht="12.75">
      <c r="K179" s="135"/>
    </row>
    <row r="180" ht="12.75">
      <c r="K180" s="135"/>
    </row>
    <row r="181" ht="12.75">
      <c r="K181" s="135"/>
    </row>
    <row r="182" ht="12.75">
      <c r="K182" s="135"/>
    </row>
    <row r="183" ht="12.75">
      <c r="K183" s="135"/>
    </row>
    <row r="184" ht="12.75">
      <c r="K184" s="135"/>
    </row>
    <row r="185" ht="12.75">
      <c r="K185" s="135"/>
    </row>
    <row r="186" ht="12.75">
      <c r="K186" s="135"/>
    </row>
    <row r="187" ht="12.75">
      <c r="K187" s="135"/>
    </row>
    <row r="188" ht="12.75">
      <c r="K188" s="135"/>
    </row>
    <row r="189" ht="12.75">
      <c r="K189" s="135"/>
    </row>
    <row r="190" ht="12.75">
      <c r="K190" s="135"/>
    </row>
    <row r="191" ht="12.75">
      <c r="K191" s="135"/>
    </row>
    <row r="192" ht="12.75">
      <c r="K192" s="135"/>
    </row>
    <row r="193" ht="12.75">
      <c r="K193" s="135"/>
    </row>
    <row r="194" ht="12.75">
      <c r="K194" s="135"/>
    </row>
    <row r="195" ht="12.75">
      <c r="K195" s="135"/>
    </row>
    <row r="196" ht="12.75">
      <c r="K196" s="135"/>
    </row>
    <row r="197" ht="12.75">
      <c r="K197" s="135"/>
    </row>
    <row r="198" ht="12.75">
      <c r="K198" s="135"/>
    </row>
    <row r="199" ht="12.75">
      <c r="K199" s="135"/>
    </row>
    <row r="200" ht="12.75">
      <c r="K200" s="135"/>
    </row>
    <row r="201" ht="12.75">
      <c r="K201" s="135"/>
    </row>
    <row r="202" ht="12.75">
      <c r="K202" s="135"/>
    </row>
    <row r="203" ht="12.75">
      <c r="K203" s="135"/>
    </row>
    <row r="204" ht="12.75">
      <c r="K204" s="135"/>
    </row>
    <row r="205" ht="12.75">
      <c r="K205" s="135"/>
    </row>
    <row r="206" ht="12.75">
      <c r="K206" s="135"/>
    </row>
    <row r="207" ht="12.75">
      <c r="K207" s="135"/>
    </row>
    <row r="208" ht="12.75">
      <c r="K208" s="135"/>
    </row>
    <row r="209" ht="12.75">
      <c r="K209" s="135"/>
    </row>
    <row r="210" ht="12.75">
      <c r="K210" s="135"/>
    </row>
    <row r="211" ht="12.75">
      <c r="K211" s="135"/>
    </row>
    <row r="212" ht="12.75">
      <c r="K212" s="135"/>
    </row>
    <row r="213" ht="12.75">
      <c r="K213" s="135"/>
    </row>
    <row r="214" ht="12.75">
      <c r="K214" s="135"/>
    </row>
    <row r="215" ht="12.75">
      <c r="K215" s="135"/>
    </row>
    <row r="216" ht="12.75">
      <c r="K216" s="135"/>
    </row>
    <row r="217" ht="12.75">
      <c r="K217" s="135"/>
    </row>
    <row r="218" ht="12.75">
      <c r="K218" s="135"/>
    </row>
    <row r="219" ht="12.75">
      <c r="K219" s="135"/>
    </row>
    <row r="220" ht="12.75">
      <c r="K220" s="135"/>
    </row>
    <row r="221" ht="12.75">
      <c r="K221" s="135"/>
    </row>
    <row r="222" ht="12.75">
      <c r="K222" s="135"/>
    </row>
    <row r="223" ht="12.75">
      <c r="K223" s="135"/>
    </row>
    <row r="224" ht="12.75">
      <c r="K224" s="135"/>
    </row>
    <row r="225" ht="12.75">
      <c r="K225" s="135"/>
    </row>
    <row r="226" ht="12.75">
      <c r="K226" s="135"/>
    </row>
    <row r="227" ht="12.75">
      <c r="K227" s="135"/>
    </row>
    <row r="228" ht="12.75">
      <c r="K228" s="135"/>
    </row>
    <row r="229" ht="12.75">
      <c r="K229" s="135"/>
    </row>
    <row r="230" ht="12.75">
      <c r="K230" s="135"/>
    </row>
    <row r="231" ht="12.75">
      <c r="K231" s="135"/>
    </row>
    <row r="232" ht="12.75">
      <c r="K232" s="135"/>
    </row>
    <row r="233" ht="12.75">
      <c r="K233" s="135"/>
    </row>
    <row r="234" ht="12.75">
      <c r="K234" s="135"/>
    </row>
    <row r="235" ht="12.75">
      <c r="K235" s="135"/>
    </row>
  </sheetData>
  <sheetProtection/>
  <mergeCells count="5">
    <mergeCell ref="B1:K1"/>
    <mergeCell ref="B2:K2"/>
    <mergeCell ref="B3:K3"/>
    <mergeCell ref="B5:K5"/>
    <mergeCell ref="B4:K4"/>
  </mergeCells>
  <printOptions horizontalCentered="1"/>
  <pageMargins left="0.7" right="0.7" top="0.75" bottom="0.75" header="0.3" footer="0.3"/>
  <pageSetup fitToHeight="1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W237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63" customWidth="1"/>
    <col min="2" max="2" width="15.8515625" style="142" customWidth="1"/>
    <col min="3" max="3" width="13.7109375" style="142" bestFit="1" customWidth="1"/>
    <col min="4" max="4" width="10.8515625" style="142" customWidth="1"/>
    <col min="5" max="5" width="13.57421875" style="143" customWidth="1"/>
    <col min="6" max="6" width="10.8515625" style="142" customWidth="1"/>
    <col min="7" max="7" width="14.421875" style="142" customWidth="1"/>
    <col min="8" max="8" width="11.8515625" style="142" customWidth="1"/>
    <col min="9" max="9" width="15.8515625" style="143" customWidth="1"/>
    <col min="10" max="10" width="11.57421875" style="142" customWidth="1"/>
    <col min="11" max="11" width="12.00390625" style="144" customWidth="1"/>
    <col min="12" max="16384" width="9.140625" style="141" customWidth="1"/>
  </cols>
  <sheetData>
    <row r="1" spans="2:11" ht="15.75">
      <c r="B1" s="986" t="s">
        <v>237</v>
      </c>
      <c r="C1" s="986"/>
      <c r="D1" s="986"/>
      <c r="E1" s="986"/>
      <c r="F1" s="986"/>
      <c r="G1" s="986"/>
      <c r="H1" s="986"/>
      <c r="I1" s="986"/>
      <c r="J1" s="986"/>
      <c r="K1" s="986"/>
    </row>
    <row r="2" spans="2:11" ht="15.75">
      <c r="B2" s="935" t="s">
        <v>328</v>
      </c>
      <c r="C2" s="935"/>
      <c r="D2" s="935"/>
      <c r="E2" s="935"/>
      <c r="F2" s="935"/>
      <c r="G2" s="935"/>
      <c r="H2" s="935"/>
      <c r="I2" s="935"/>
      <c r="J2" s="935"/>
      <c r="K2" s="935"/>
    </row>
    <row r="3" spans="2:11" ht="15.75">
      <c r="B3" s="987" t="s">
        <v>359</v>
      </c>
      <c r="C3" s="987"/>
      <c r="D3" s="987"/>
      <c r="E3" s="987"/>
      <c r="F3" s="987"/>
      <c r="G3" s="987"/>
      <c r="H3" s="987"/>
      <c r="I3" s="987"/>
      <c r="J3" s="987"/>
      <c r="K3" s="987"/>
    </row>
    <row r="4" spans="2:11" ht="15.75">
      <c r="B4" s="989" t="s">
        <v>246</v>
      </c>
      <c r="C4" s="989"/>
      <c r="D4" s="989"/>
      <c r="E4" s="989"/>
      <c r="F4" s="989"/>
      <c r="G4" s="989"/>
      <c r="H4" s="989"/>
      <c r="I4" s="989"/>
      <c r="J4" s="989"/>
      <c r="K4" s="989"/>
    </row>
    <row r="5" spans="2:11" ht="12.75">
      <c r="B5" s="988" t="s">
        <v>114</v>
      </c>
      <c r="C5" s="988"/>
      <c r="D5" s="988"/>
      <c r="E5" s="988"/>
      <c r="F5" s="988"/>
      <c r="G5" s="988"/>
      <c r="H5" s="988"/>
      <c r="I5" s="988"/>
      <c r="J5" s="988"/>
      <c r="K5" s="988"/>
    </row>
    <row r="6" spans="1:23" ht="7.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</row>
    <row r="7" spans="3:11" ht="39" customHeight="1">
      <c r="C7" s="145" t="s">
        <v>249</v>
      </c>
      <c r="D7" s="127" t="s">
        <v>141</v>
      </c>
      <c r="E7" s="146" t="s">
        <v>251</v>
      </c>
      <c r="F7" s="211" t="s">
        <v>261</v>
      </c>
      <c r="G7" s="127" t="s">
        <v>64</v>
      </c>
      <c r="H7" s="145" t="s">
        <v>145</v>
      </c>
      <c r="I7" s="145" t="s">
        <v>3</v>
      </c>
      <c r="J7" s="146" t="s">
        <v>143</v>
      </c>
      <c r="K7" s="64" t="s">
        <v>4</v>
      </c>
    </row>
    <row r="8" spans="1:11" ht="12.75">
      <c r="A8" s="63" t="s">
        <v>6</v>
      </c>
      <c r="B8" s="147"/>
      <c r="C8" s="806">
        <v>27759</v>
      </c>
      <c r="D8" s="818">
        <v>0.9243718647094892</v>
      </c>
      <c r="E8" s="401">
        <v>7482.679332</v>
      </c>
      <c r="F8" s="818">
        <v>1</v>
      </c>
      <c r="G8" s="400">
        <v>0.8655398259354256</v>
      </c>
      <c r="H8" s="852">
        <v>21179577.505599596</v>
      </c>
      <c r="I8" s="834">
        <v>1</v>
      </c>
      <c r="J8" s="401">
        <v>7208615.682698727</v>
      </c>
      <c r="K8" s="841">
        <v>1</v>
      </c>
    </row>
    <row r="9" spans="3:11" ht="12.75">
      <c r="C9" s="807"/>
      <c r="D9" s="819"/>
      <c r="E9" s="129"/>
      <c r="F9" s="822"/>
      <c r="G9" s="211"/>
      <c r="H9" s="853"/>
      <c r="I9" s="835"/>
      <c r="J9" s="129"/>
      <c r="K9" s="842"/>
    </row>
    <row r="10" spans="1:11" ht="12.75">
      <c r="A10" s="63" t="s">
        <v>21</v>
      </c>
      <c r="B10" s="468" t="s">
        <v>23</v>
      </c>
      <c r="C10" s="808">
        <v>19801</v>
      </c>
      <c r="D10" s="820">
        <v>0.9298568297689226</v>
      </c>
      <c r="E10" s="470">
        <v>5634.171009</v>
      </c>
      <c r="F10" s="820">
        <v>0.7529617078344151</v>
      </c>
      <c r="G10" s="469">
        <v>0.8667245693161617</v>
      </c>
      <c r="H10" s="854">
        <v>12762820.644729862</v>
      </c>
      <c r="I10" s="831">
        <v>0.6026003418319154</v>
      </c>
      <c r="J10" s="470">
        <v>4906600.3084114315</v>
      </c>
      <c r="K10" s="843">
        <v>0.6806577745832224</v>
      </c>
    </row>
    <row r="11" spans="2:11" ht="12.75">
      <c r="B11" s="471" t="s">
        <v>22</v>
      </c>
      <c r="C11" s="809">
        <v>7958</v>
      </c>
      <c r="D11" s="821">
        <v>0.9110009900412802</v>
      </c>
      <c r="E11" s="220">
        <v>1848.508323</v>
      </c>
      <c r="F11" s="821">
        <v>0.24703829216558496</v>
      </c>
      <c r="G11" s="472">
        <v>0.861948678747232</v>
      </c>
      <c r="H11" s="855">
        <v>8416756.860869735</v>
      </c>
      <c r="I11" s="836">
        <v>0.3973996581680847</v>
      </c>
      <c r="J11" s="220">
        <v>2302015.374287294</v>
      </c>
      <c r="K11" s="844">
        <v>0.3193422254167775</v>
      </c>
    </row>
    <row r="12" spans="2:11" ht="12.75">
      <c r="B12" s="67"/>
      <c r="C12" s="810"/>
      <c r="D12" s="822"/>
      <c r="E12" s="133"/>
      <c r="F12" s="604"/>
      <c r="G12" s="213"/>
      <c r="H12" s="856"/>
      <c r="I12" s="604"/>
      <c r="J12" s="133"/>
      <c r="K12" s="845"/>
    </row>
    <row r="13" spans="1:11" ht="12.75">
      <c r="A13" s="63" t="s">
        <v>7</v>
      </c>
      <c r="B13" s="68" t="s">
        <v>13</v>
      </c>
      <c r="C13" s="811">
        <v>1049</v>
      </c>
      <c r="D13" s="823">
        <v>0.9625971366267705</v>
      </c>
      <c r="E13" s="136">
        <v>233.050056</v>
      </c>
      <c r="F13" s="823">
        <v>0.03114526838045183</v>
      </c>
      <c r="G13" s="214">
        <v>0.9135089701192496</v>
      </c>
      <c r="H13" s="857">
        <v>2537628.732360025</v>
      </c>
      <c r="I13" s="837">
        <v>0.11981488921056664</v>
      </c>
      <c r="J13" s="136">
        <v>689368.9609329476</v>
      </c>
      <c r="K13" s="846">
        <v>0.09563125449834842</v>
      </c>
    </row>
    <row r="14" spans="2:11" ht="12.75">
      <c r="B14" s="69" t="s">
        <v>14</v>
      </c>
      <c r="C14" s="548">
        <v>2080</v>
      </c>
      <c r="D14" s="604">
        <v>0.9549521435374193</v>
      </c>
      <c r="E14" s="133">
        <v>576.226597</v>
      </c>
      <c r="F14" s="604">
        <v>0.07700805706530041</v>
      </c>
      <c r="G14" s="113">
        <v>0.9350685791481189</v>
      </c>
      <c r="H14" s="544">
        <v>4145943.9929700233</v>
      </c>
      <c r="I14" s="604">
        <v>0.1957519687006925</v>
      </c>
      <c r="J14" s="133">
        <v>1427386.977333083</v>
      </c>
      <c r="K14" s="652">
        <v>0.19801124656415375</v>
      </c>
    </row>
    <row r="15" spans="2:11" ht="12.75">
      <c r="B15" s="69" t="s">
        <v>15</v>
      </c>
      <c r="C15" s="548">
        <v>3155</v>
      </c>
      <c r="D15" s="604">
        <v>0.9467916648530179</v>
      </c>
      <c r="E15" s="133">
        <v>892.053804</v>
      </c>
      <c r="F15" s="604">
        <v>0.11921582690107989</v>
      </c>
      <c r="G15" s="113">
        <v>0.8764943456235044</v>
      </c>
      <c r="H15" s="544">
        <v>4469674.309089907</v>
      </c>
      <c r="I15" s="604">
        <v>0.21103699107823023</v>
      </c>
      <c r="J15" s="133">
        <v>1680746.5092802318</v>
      </c>
      <c r="K15" s="652">
        <v>0.2331580130307352</v>
      </c>
    </row>
    <row r="16" spans="2:11" ht="12.75">
      <c r="B16" s="69" t="s">
        <v>16</v>
      </c>
      <c r="C16" s="548">
        <v>7772</v>
      </c>
      <c r="D16" s="604">
        <v>0.9368153180472877</v>
      </c>
      <c r="E16" s="133">
        <v>2178.087432</v>
      </c>
      <c r="F16" s="604">
        <v>0.29108389326338163</v>
      </c>
      <c r="G16" s="213">
        <v>0.8901960062202608</v>
      </c>
      <c r="H16" s="544">
        <v>6381111.429739939</v>
      </c>
      <c r="I16" s="604">
        <v>0.30128605861249397</v>
      </c>
      <c r="J16" s="133">
        <v>2268849.1706362963</v>
      </c>
      <c r="K16" s="652">
        <v>0.31474131379783804</v>
      </c>
    </row>
    <row r="17" spans="2:11" ht="12.75">
      <c r="B17" s="69" t="s">
        <v>17</v>
      </c>
      <c r="C17" s="548">
        <v>7202</v>
      </c>
      <c r="D17" s="604">
        <v>0.9021354088764708</v>
      </c>
      <c r="E17" s="133">
        <v>1851.771868</v>
      </c>
      <c r="F17" s="604">
        <v>0.24747443874559988</v>
      </c>
      <c r="G17" s="213">
        <v>0.8438891455351233</v>
      </c>
      <c r="H17" s="544">
        <v>2868149.345690027</v>
      </c>
      <c r="I17" s="604">
        <v>0.13542051747404907</v>
      </c>
      <c r="J17" s="133">
        <v>907783.4998997969</v>
      </c>
      <c r="K17" s="652">
        <v>0.12593035054962803</v>
      </c>
    </row>
    <row r="18" spans="2:15" ht="12.75">
      <c r="B18" s="69" t="s">
        <v>18</v>
      </c>
      <c r="C18" s="548">
        <v>4347</v>
      </c>
      <c r="D18" s="604">
        <v>0.9430911650301517</v>
      </c>
      <c r="E18" s="133">
        <v>1037.573913</v>
      </c>
      <c r="F18" s="604">
        <v>0.13866342081007943</v>
      </c>
      <c r="G18" s="213">
        <v>0.8749548618687533</v>
      </c>
      <c r="H18" s="544">
        <v>666965.0556200009</v>
      </c>
      <c r="I18" s="604">
        <v>0.03149095185886802</v>
      </c>
      <c r="J18" s="133">
        <v>193840.51406500096</v>
      </c>
      <c r="K18" s="652">
        <v>0.026890116299338056</v>
      </c>
      <c r="O18" s="230"/>
    </row>
    <row r="19" spans="2:11" ht="12.75">
      <c r="B19" s="69" t="s">
        <v>19</v>
      </c>
      <c r="C19" s="548">
        <v>1690</v>
      </c>
      <c r="D19" s="604">
        <v>0.9058399620271843</v>
      </c>
      <c r="E19" s="133">
        <v>513.106136</v>
      </c>
      <c r="F19" s="604">
        <v>0.068572514367371</v>
      </c>
      <c r="G19" s="213">
        <v>0.8380412121909708</v>
      </c>
      <c r="H19" s="544">
        <v>97371.96454999951</v>
      </c>
      <c r="I19" s="604">
        <v>0.0045974460314071736</v>
      </c>
      <c r="J19" s="133">
        <v>34096.74016040847</v>
      </c>
      <c r="K19" s="652">
        <v>0.0047299983327233645</v>
      </c>
    </row>
    <row r="20" spans="2:11" ht="12.75">
      <c r="B20" s="70" t="s">
        <v>20</v>
      </c>
      <c r="C20" s="812">
        <v>464</v>
      </c>
      <c r="D20" s="653">
        <v>0.6869179859748202</v>
      </c>
      <c r="E20" s="132">
        <v>200.809526</v>
      </c>
      <c r="F20" s="653">
        <v>0.02683658046673595</v>
      </c>
      <c r="G20" s="215">
        <v>0.6338992130271193</v>
      </c>
      <c r="H20" s="858">
        <v>12732.675580000005</v>
      </c>
      <c r="I20" s="653">
        <v>0.0006011770337077619</v>
      </c>
      <c r="J20" s="132">
        <v>6543.310391032984</v>
      </c>
      <c r="K20" s="847">
        <v>0.0009077069272450561</v>
      </c>
    </row>
    <row r="21" spans="2:11" ht="12.75">
      <c r="B21" s="71"/>
      <c r="C21" s="810"/>
      <c r="D21" s="604"/>
      <c r="E21" s="133"/>
      <c r="F21" s="604"/>
      <c r="G21" s="213"/>
      <c r="H21" s="856"/>
      <c r="I21" s="604"/>
      <c r="J21" s="133"/>
      <c r="K21" s="604"/>
    </row>
    <row r="22" spans="1:11" ht="12.75">
      <c r="A22" s="63" t="s">
        <v>24</v>
      </c>
      <c r="B22" s="72">
        <v>1</v>
      </c>
      <c r="C22" s="811">
        <v>932</v>
      </c>
      <c r="D22" s="823">
        <v>0.889566732800317</v>
      </c>
      <c r="E22" s="136">
        <v>346.289475</v>
      </c>
      <c r="F22" s="823">
        <v>0.04627880731425683</v>
      </c>
      <c r="G22" s="214">
        <v>0.785703068785698</v>
      </c>
      <c r="H22" s="857">
        <v>2432604.6974500366</v>
      </c>
      <c r="I22" s="838">
        <v>0.11485614841971653</v>
      </c>
      <c r="J22" s="136">
        <v>1079363.4958139972</v>
      </c>
      <c r="K22" s="846">
        <v>0.14973242343943496</v>
      </c>
    </row>
    <row r="23" spans="2:11" ht="12.75">
      <c r="B23" s="73">
        <v>2</v>
      </c>
      <c r="C23" s="548">
        <v>1436</v>
      </c>
      <c r="D23" s="604">
        <v>0.8973991715942456</v>
      </c>
      <c r="E23" s="133">
        <v>507.790042</v>
      </c>
      <c r="F23" s="604">
        <v>0.0678620610973417</v>
      </c>
      <c r="G23" s="113">
        <v>0.7765451714987037</v>
      </c>
      <c r="H23" s="544">
        <v>2426125.4414400156</v>
      </c>
      <c r="I23" s="604">
        <v>0.11455022843579295</v>
      </c>
      <c r="J23" s="133">
        <v>1043732.435333717</v>
      </c>
      <c r="K23" s="652">
        <v>0.1447895797578391</v>
      </c>
    </row>
    <row r="24" spans="2:11" ht="12.75">
      <c r="B24" s="73">
        <v>3</v>
      </c>
      <c r="C24" s="548">
        <v>1965</v>
      </c>
      <c r="D24" s="604">
        <v>0.9663292672705399</v>
      </c>
      <c r="E24" s="133">
        <v>696.259553</v>
      </c>
      <c r="F24" s="604">
        <v>0.09304949766087343</v>
      </c>
      <c r="G24" s="113">
        <v>0.8830466374462937</v>
      </c>
      <c r="H24" s="544">
        <v>2305429.5727299848</v>
      </c>
      <c r="I24" s="604">
        <v>0.10885153738881052</v>
      </c>
      <c r="J24" s="133">
        <v>942742.3155713611</v>
      </c>
      <c r="K24" s="652">
        <v>0.13077993848860892</v>
      </c>
    </row>
    <row r="25" spans="2:11" ht="12.75">
      <c r="B25" s="74" t="s">
        <v>28</v>
      </c>
      <c r="C25" s="548">
        <v>4807</v>
      </c>
      <c r="D25" s="604">
        <v>0.9618767715355522</v>
      </c>
      <c r="E25" s="133">
        <v>1533.255055</v>
      </c>
      <c r="F25" s="604">
        <v>0.20490722466790323</v>
      </c>
      <c r="G25" s="113">
        <v>0.8840066036560437</v>
      </c>
      <c r="H25" s="544">
        <v>4355793.753659963</v>
      </c>
      <c r="I25" s="604">
        <v>0.20566008705831593</v>
      </c>
      <c r="J25" s="133">
        <v>1583805.2750383876</v>
      </c>
      <c r="K25" s="652">
        <v>0.21971004486196305</v>
      </c>
    </row>
    <row r="26" spans="2:11" ht="12.75">
      <c r="B26" s="75" t="s">
        <v>29</v>
      </c>
      <c r="C26" s="548">
        <v>10949</v>
      </c>
      <c r="D26" s="604">
        <v>0.9098179491096345</v>
      </c>
      <c r="E26" s="133">
        <v>2924.523768</v>
      </c>
      <c r="F26" s="604">
        <v>0.39083911500699337</v>
      </c>
      <c r="G26" s="113">
        <v>0.8624149034144845</v>
      </c>
      <c r="H26" s="544">
        <v>7057065.40157992</v>
      </c>
      <c r="I26" s="604">
        <v>0.3332014248024602</v>
      </c>
      <c r="J26" s="133">
        <v>2052259.4461869944</v>
      </c>
      <c r="K26" s="652">
        <v>0.28469536129004447</v>
      </c>
    </row>
    <row r="27" spans="2:11" ht="12.75">
      <c r="B27" s="74" t="s">
        <v>30</v>
      </c>
      <c r="C27" s="548">
        <v>4440</v>
      </c>
      <c r="D27" s="604">
        <v>0.9299292858522706</v>
      </c>
      <c r="E27" s="133">
        <v>983.98552</v>
      </c>
      <c r="F27" s="604">
        <v>0.13150176244917294</v>
      </c>
      <c r="G27" s="113">
        <v>0.912151201249769</v>
      </c>
      <c r="H27" s="544">
        <v>1780270.0702000181</v>
      </c>
      <c r="I27" s="604">
        <v>0.08405597655238112</v>
      </c>
      <c r="J27" s="133">
        <v>383339.0692687723</v>
      </c>
      <c r="K27" s="652">
        <v>0.05317790351742815</v>
      </c>
    </row>
    <row r="28" spans="2:11" ht="12.75">
      <c r="B28" s="73" t="s">
        <v>31</v>
      </c>
      <c r="C28" s="548">
        <v>2814</v>
      </c>
      <c r="D28" s="604">
        <v>0.9171249730382544</v>
      </c>
      <c r="E28" s="133">
        <v>434.311171</v>
      </c>
      <c r="F28" s="604">
        <v>0.05804220009036731</v>
      </c>
      <c r="G28" s="113">
        <v>0.8863976887054086</v>
      </c>
      <c r="H28" s="544">
        <v>755501.7460600049</v>
      </c>
      <c r="I28" s="604">
        <v>0.03567123781672512</v>
      </c>
      <c r="J28" s="133">
        <v>114359.90215644414</v>
      </c>
      <c r="K28" s="652">
        <v>0.01586433612086123</v>
      </c>
    </row>
    <row r="29" spans="2:11" ht="12.75">
      <c r="B29" s="402" t="s">
        <v>32</v>
      </c>
      <c r="C29" s="813">
        <v>416</v>
      </c>
      <c r="D29" s="653">
        <v>0.8773874085753334</v>
      </c>
      <c r="E29" s="132">
        <v>56.264748</v>
      </c>
      <c r="F29" s="653">
        <v>0.007519331713091243</v>
      </c>
      <c r="G29" s="215">
        <v>0.8307437975684115</v>
      </c>
      <c r="H29" s="859">
        <v>66786.82248000006</v>
      </c>
      <c r="I29" s="653">
        <v>0.003153359525814078</v>
      </c>
      <c r="J29" s="132">
        <v>9013.743329116984</v>
      </c>
      <c r="K29" s="847">
        <v>0.0012504125238290498</v>
      </c>
    </row>
    <row r="30" spans="2:11" ht="12.75">
      <c r="B30" s="71"/>
      <c r="C30" s="810"/>
      <c r="D30" s="822"/>
      <c r="E30" s="133"/>
      <c r="F30" s="604"/>
      <c r="G30" s="213"/>
      <c r="H30" s="856"/>
      <c r="I30" s="604"/>
      <c r="J30" s="133"/>
      <c r="K30" s="845"/>
    </row>
    <row r="31" spans="1:11" ht="12.75">
      <c r="A31" s="63" t="s">
        <v>53</v>
      </c>
      <c r="B31" s="68" t="s">
        <v>38</v>
      </c>
      <c r="C31" s="811">
        <v>16744</v>
      </c>
      <c r="D31" s="824">
        <v>0.97683592121172</v>
      </c>
      <c r="E31" s="136">
        <v>2053.311788</v>
      </c>
      <c r="F31" s="823">
        <v>0.2744086305047076</v>
      </c>
      <c r="G31" s="212">
        <v>0.965688848376563</v>
      </c>
      <c r="H31" s="857">
        <v>8925566.314789848</v>
      </c>
      <c r="I31" s="838">
        <v>0.42142324663606007</v>
      </c>
      <c r="J31" s="136">
        <v>1134363.1499106605</v>
      </c>
      <c r="K31" s="846">
        <v>0.15736213440164742</v>
      </c>
    </row>
    <row r="32" spans="2:11" ht="12.75">
      <c r="B32" s="69" t="s">
        <v>39</v>
      </c>
      <c r="C32" s="810">
        <v>6256</v>
      </c>
      <c r="D32" s="822">
        <v>0.8687105836286545</v>
      </c>
      <c r="E32" s="133">
        <v>1777.196637</v>
      </c>
      <c r="F32" s="604">
        <v>0.2375080580293936</v>
      </c>
      <c r="G32" s="213">
        <v>0.8646257563885648</v>
      </c>
      <c r="H32" s="856">
        <v>6653732.849739864</v>
      </c>
      <c r="I32" s="604">
        <v>0.31415795938236757</v>
      </c>
      <c r="J32" s="133">
        <v>1866212.0048238572</v>
      </c>
      <c r="K32" s="652">
        <v>0.25888632255745303</v>
      </c>
    </row>
    <row r="33" spans="2:11" ht="12.75">
      <c r="B33" s="69" t="s">
        <v>40</v>
      </c>
      <c r="C33" s="810">
        <v>3195</v>
      </c>
      <c r="D33" s="822">
        <v>0.8519589696559113</v>
      </c>
      <c r="E33" s="133">
        <v>1759.979432</v>
      </c>
      <c r="F33" s="604">
        <v>0.2352071168509617</v>
      </c>
      <c r="G33" s="213">
        <v>0.8463793240292001</v>
      </c>
      <c r="H33" s="856">
        <v>3831881.153119984</v>
      </c>
      <c r="I33" s="604">
        <v>0.18092339906718566</v>
      </c>
      <c r="J33" s="133">
        <v>2092742.3821788651</v>
      </c>
      <c r="K33" s="652">
        <v>0.2903112711642569</v>
      </c>
    </row>
    <row r="34" spans="2:11" ht="12.75">
      <c r="B34" s="70" t="s">
        <v>113</v>
      </c>
      <c r="C34" s="812">
        <v>1564</v>
      </c>
      <c r="D34" s="825">
        <v>0.807264584317292</v>
      </c>
      <c r="E34" s="132">
        <v>1892.191475</v>
      </c>
      <c r="F34" s="653">
        <v>1</v>
      </c>
      <c r="G34" s="215">
        <v>0.7937173837232231</v>
      </c>
      <c r="H34" s="858">
        <v>1768397.187950002</v>
      </c>
      <c r="I34" s="653">
        <v>1</v>
      </c>
      <c r="J34" s="132">
        <v>2115298.1457853843</v>
      </c>
      <c r="K34" s="847">
        <v>1</v>
      </c>
    </row>
    <row r="35" spans="3:11" ht="12.75">
      <c r="C35" s="814"/>
      <c r="D35" s="826"/>
      <c r="F35" s="604"/>
      <c r="H35" s="860"/>
      <c r="I35" s="839"/>
      <c r="J35" s="143"/>
      <c r="K35" s="845"/>
    </row>
    <row r="36" spans="1:11" ht="12.75">
      <c r="A36" s="63" t="s">
        <v>127</v>
      </c>
      <c r="B36" s="65">
        <v>2006</v>
      </c>
      <c r="C36" s="811">
        <v>5856</v>
      </c>
      <c r="D36" s="824">
        <v>0.9689191565674174</v>
      </c>
      <c r="E36" s="139">
        <v>1495.969363</v>
      </c>
      <c r="F36" s="837">
        <v>0.19992429137012763</v>
      </c>
      <c r="G36" s="212">
        <v>0.9063449350901843</v>
      </c>
      <c r="H36" s="857">
        <v>4896637.88070979</v>
      </c>
      <c r="I36" s="837">
        <v>0.23119620206848718</v>
      </c>
      <c r="J36" s="139">
        <v>1565775.2900401272</v>
      </c>
      <c r="K36" s="848">
        <v>0.2172088732373564</v>
      </c>
    </row>
    <row r="37" spans="1:11" ht="12.75">
      <c r="A37" s="231" t="s">
        <v>151</v>
      </c>
      <c r="B37" s="454">
        <v>2007</v>
      </c>
      <c r="C37" s="810">
        <v>6460</v>
      </c>
      <c r="D37" s="822">
        <v>0.937030515166164</v>
      </c>
      <c r="E37" s="133">
        <v>1727.125933</v>
      </c>
      <c r="F37" s="604">
        <v>0.2308165105530945</v>
      </c>
      <c r="G37" s="213">
        <v>0.8863389714132613</v>
      </c>
      <c r="H37" s="856">
        <v>5085593.730989771</v>
      </c>
      <c r="I37" s="604">
        <v>0.24011780828230442</v>
      </c>
      <c r="J37" s="133">
        <v>1700961.0149404348</v>
      </c>
      <c r="K37" s="652">
        <v>0.235962227674709</v>
      </c>
    </row>
    <row r="38" spans="1:11" ht="12.75">
      <c r="A38" s="231"/>
      <c r="B38" s="454">
        <v>2008</v>
      </c>
      <c r="C38" s="810">
        <v>7292</v>
      </c>
      <c r="D38" s="822">
        <v>0.9199574157617749</v>
      </c>
      <c r="E38" s="133">
        <v>1965.30199</v>
      </c>
      <c r="F38" s="604">
        <v>0.26264682780074533</v>
      </c>
      <c r="G38" s="213">
        <v>0.8587659376932189</v>
      </c>
      <c r="H38" s="856">
        <v>5454715.790750078</v>
      </c>
      <c r="I38" s="604">
        <v>0.2575460152265986</v>
      </c>
      <c r="J38" s="133">
        <v>1883580.5584421456</v>
      </c>
      <c r="K38" s="652">
        <v>0.2612957385095303</v>
      </c>
    </row>
    <row r="39" spans="1:11" ht="12.75">
      <c r="A39" s="231"/>
      <c r="B39" s="66">
        <v>2009</v>
      </c>
      <c r="C39" s="812">
        <v>8151</v>
      </c>
      <c r="D39" s="825">
        <v>0.8892936568508806</v>
      </c>
      <c r="E39" s="140">
        <v>2294.282046</v>
      </c>
      <c r="F39" s="653">
        <v>0.30661237027603255</v>
      </c>
      <c r="G39" s="215">
        <v>0.8320382186880491</v>
      </c>
      <c r="H39" s="858">
        <v>5742630.103150016</v>
      </c>
      <c r="I39" s="653">
        <v>0.2711399744226126</v>
      </c>
      <c r="J39" s="140">
        <v>2058298.8192760856</v>
      </c>
      <c r="K39" s="847">
        <v>0.28553316057841355</v>
      </c>
    </row>
    <row r="40" spans="2:11" ht="12.75">
      <c r="B40" s="71"/>
      <c r="C40" s="810"/>
      <c r="D40" s="822"/>
      <c r="E40" s="133"/>
      <c r="F40" s="604"/>
      <c r="G40" s="213"/>
      <c r="H40" s="856"/>
      <c r="I40" s="604"/>
      <c r="J40" s="133"/>
      <c r="K40" s="845"/>
    </row>
    <row r="41" spans="1:11" ht="12.75">
      <c r="A41" s="347" t="s">
        <v>244</v>
      </c>
      <c r="B41" s="348" t="s">
        <v>313</v>
      </c>
      <c r="C41" s="815">
        <v>6050</v>
      </c>
      <c r="D41" s="823">
        <v>0.8217055501310444</v>
      </c>
      <c r="E41" s="130">
        <v>1302.033066</v>
      </c>
      <c r="F41" s="823">
        <v>0.4773776152405229</v>
      </c>
      <c r="G41" s="214">
        <v>0.7683006403892003</v>
      </c>
      <c r="H41" s="861">
        <v>4730724.720069901</v>
      </c>
      <c r="I41" s="838">
        <v>0.6700102164915073</v>
      </c>
      <c r="J41" s="130">
        <v>1122817.3126009193</v>
      </c>
      <c r="K41" s="846">
        <v>0.6614337615586577</v>
      </c>
    </row>
    <row r="42" spans="1:11" ht="12.75">
      <c r="A42" s="349" t="s">
        <v>172</v>
      </c>
      <c r="B42" s="350" t="s">
        <v>314</v>
      </c>
      <c r="C42" s="816">
        <v>5874</v>
      </c>
      <c r="D42" s="827">
        <v>1.033053908724103</v>
      </c>
      <c r="E42" s="174">
        <v>1425.436812</v>
      </c>
      <c r="F42" s="704">
        <v>0.5226223847594771</v>
      </c>
      <c r="G42" s="351">
        <v>0.9792134427639515</v>
      </c>
      <c r="H42" s="862">
        <v>2329950.779539985</v>
      </c>
      <c r="I42" s="704">
        <v>0.32998978350849273</v>
      </c>
      <c r="J42" s="174">
        <v>574733.3385104161</v>
      </c>
      <c r="K42" s="850">
        <v>0.3385662384413422</v>
      </c>
    </row>
    <row r="43" spans="1:11" ht="12.75">
      <c r="A43" s="349"/>
      <c r="B43" s="403" t="s">
        <v>74</v>
      </c>
      <c r="C43" s="806">
        <v>11924</v>
      </c>
      <c r="D43" s="818">
        <v>0.9138013122697454</v>
      </c>
      <c r="E43" s="401">
        <v>2727.469878</v>
      </c>
      <c r="F43" s="834">
        <v>1</v>
      </c>
      <c r="G43" s="400">
        <v>0.865756850700687</v>
      </c>
      <c r="H43" s="852">
        <v>7060675.499609886</v>
      </c>
      <c r="I43" s="834">
        <v>1</v>
      </c>
      <c r="J43" s="401">
        <v>1697550.6511113355</v>
      </c>
      <c r="K43" s="849">
        <v>1</v>
      </c>
    </row>
    <row r="44" spans="1:11" ht="12.75">
      <c r="A44" s="349"/>
      <c r="B44" s="347"/>
      <c r="C44" s="816"/>
      <c r="D44" s="827"/>
      <c r="E44" s="174"/>
      <c r="F44" s="827"/>
      <c r="G44" s="351"/>
      <c r="H44" s="862"/>
      <c r="I44" s="704"/>
      <c r="J44" s="174"/>
      <c r="K44" s="827"/>
    </row>
    <row r="45" spans="1:11" ht="12.75">
      <c r="A45" s="347" t="s">
        <v>244</v>
      </c>
      <c r="B45" s="348" t="s">
        <v>313</v>
      </c>
      <c r="C45" s="815">
        <v>2048</v>
      </c>
      <c r="D45" s="823">
        <v>0.719538473126607</v>
      </c>
      <c r="E45" s="130">
        <v>721.765876</v>
      </c>
      <c r="F45" s="823">
        <v>0.287796234409442</v>
      </c>
      <c r="G45" s="214">
        <v>0.6700871274713674</v>
      </c>
      <c r="H45" s="861">
        <v>3251355.518779979</v>
      </c>
      <c r="I45" s="838">
        <v>0.39382130364025864</v>
      </c>
      <c r="J45" s="130">
        <v>1370281.8679840467</v>
      </c>
      <c r="K45" s="846">
        <v>0.41912822948263223</v>
      </c>
    </row>
    <row r="46" spans="1:11" ht="12.75">
      <c r="A46" s="349" t="s">
        <v>173</v>
      </c>
      <c r="B46" s="350" t="s">
        <v>314</v>
      </c>
      <c r="C46" s="816">
        <v>1934</v>
      </c>
      <c r="D46" s="827">
        <v>0.8289868390323532</v>
      </c>
      <c r="E46" s="174">
        <v>660.506088</v>
      </c>
      <c r="F46" s="704">
        <v>0.26336956518973964</v>
      </c>
      <c r="G46" s="351">
        <v>0.7755049729665777</v>
      </c>
      <c r="H46" s="862">
        <v>2183558.294180006</v>
      </c>
      <c r="I46" s="704">
        <v>0.2644840802617443</v>
      </c>
      <c r="J46" s="174">
        <v>885527.8994200833</v>
      </c>
      <c r="K46" s="850">
        <v>0.27085649260429023</v>
      </c>
    </row>
    <row r="47" spans="1:11" ht="12.75">
      <c r="A47" s="349"/>
      <c r="B47" s="350" t="s">
        <v>315</v>
      </c>
      <c r="C47" s="816">
        <v>3642</v>
      </c>
      <c r="D47" s="827">
        <v>1.0726169099197838</v>
      </c>
      <c r="E47" s="174">
        <v>1125.633942</v>
      </c>
      <c r="F47" s="704">
        <v>0.4488342004008184</v>
      </c>
      <c r="G47" s="351">
        <v>1.0380082011175122</v>
      </c>
      <c r="H47" s="862">
        <v>2821001.97606999</v>
      </c>
      <c r="I47" s="704">
        <v>0.3416946160979971</v>
      </c>
      <c r="J47" s="174">
        <v>1013552.1404671414</v>
      </c>
      <c r="K47" s="850">
        <v>0.3100152779130775</v>
      </c>
    </row>
    <row r="48" spans="1:11" ht="12.75">
      <c r="A48" s="349"/>
      <c r="B48" s="403" t="s">
        <v>74</v>
      </c>
      <c r="C48" s="806">
        <v>7624</v>
      </c>
      <c r="D48" s="818">
        <v>0.8891302944503019</v>
      </c>
      <c r="E48" s="401">
        <v>2507.905906</v>
      </c>
      <c r="F48" s="834">
        <v>1</v>
      </c>
      <c r="G48" s="400">
        <v>0.8322925129341135</v>
      </c>
      <c r="H48" s="852">
        <v>8255915.7890299745</v>
      </c>
      <c r="I48" s="834">
        <v>1</v>
      </c>
      <c r="J48" s="401">
        <v>3269361.9078712715</v>
      </c>
      <c r="K48" s="849">
        <v>1</v>
      </c>
    </row>
    <row r="49" spans="1:11" ht="12.75">
      <c r="A49" s="349"/>
      <c r="B49" s="347"/>
      <c r="C49" s="816"/>
      <c r="D49" s="827"/>
      <c r="E49" s="174"/>
      <c r="F49" s="827"/>
      <c r="G49" s="351"/>
      <c r="H49" s="862"/>
      <c r="I49" s="840"/>
      <c r="J49" s="174"/>
      <c r="K49" s="827"/>
    </row>
    <row r="50" spans="1:11" ht="12.75">
      <c r="A50" s="347" t="s">
        <v>244</v>
      </c>
      <c r="B50" s="348" t="s">
        <v>313</v>
      </c>
      <c r="C50" s="815">
        <v>991</v>
      </c>
      <c r="D50" s="823">
        <v>0.8000001162462262</v>
      </c>
      <c r="E50" s="130">
        <v>365.248641</v>
      </c>
      <c r="F50" s="823">
        <v>0.26388324560156307</v>
      </c>
      <c r="G50" s="214">
        <v>0.6803156662922315</v>
      </c>
      <c r="H50" s="861">
        <v>1743104.61057</v>
      </c>
      <c r="I50" s="838">
        <v>0.39304017170665745</v>
      </c>
      <c r="J50" s="130">
        <v>806993.9649320062</v>
      </c>
      <c r="K50" s="846">
        <v>0.424743061985183</v>
      </c>
    </row>
    <row r="51" spans="1:11" ht="12.75">
      <c r="A51" s="349" t="s">
        <v>174</v>
      </c>
      <c r="B51" s="350" t="s">
        <v>314</v>
      </c>
      <c r="C51" s="816">
        <v>856</v>
      </c>
      <c r="D51" s="827">
        <v>0.8953184655103184</v>
      </c>
      <c r="E51" s="174">
        <v>335.570222</v>
      </c>
      <c r="F51" s="704">
        <v>0.24244131084555368</v>
      </c>
      <c r="G51" s="351">
        <v>0.897226736026518</v>
      </c>
      <c r="H51" s="862">
        <v>893568.3909099965</v>
      </c>
      <c r="I51" s="704">
        <v>0.20148433528614243</v>
      </c>
      <c r="J51" s="174">
        <v>405496.5084328369</v>
      </c>
      <c r="K51" s="850">
        <v>0.2134239363618726</v>
      </c>
    </row>
    <row r="52" spans="1:11" ht="12.75">
      <c r="A52" s="349"/>
      <c r="B52" s="350" t="s">
        <v>315</v>
      </c>
      <c r="C52" s="816">
        <v>993</v>
      </c>
      <c r="D52" s="827">
        <v>1.050148548429773</v>
      </c>
      <c r="E52" s="174">
        <v>384.436021</v>
      </c>
      <c r="F52" s="704">
        <v>0.27774566024362196</v>
      </c>
      <c r="G52" s="351">
        <v>1.0446930744977256</v>
      </c>
      <c r="H52" s="862">
        <v>956447.1052199957</v>
      </c>
      <c r="I52" s="704">
        <v>0.2156624061369874</v>
      </c>
      <c r="J52" s="174">
        <v>418174.63370916515</v>
      </c>
      <c r="K52" s="850">
        <v>0.22009678149343825</v>
      </c>
    </row>
    <row r="53" spans="1:11" ht="12.75">
      <c r="A53" s="349"/>
      <c r="B53" s="350" t="s">
        <v>316</v>
      </c>
      <c r="C53" s="816">
        <v>1072</v>
      </c>
      <c r="D53" s="827">
        <v>1.3206063021796388</v>
      </c>
      <c r="E53" s="174">
        <v>298.874829</v>
      </c>
      <c r="F53" s="704">
        <v>0.21592978330926124</v>
      </c>
      <c r="G53" s="351">
        <v>1.1836332469863717</v>
      </c>
      <c r="H53" s="862">
        <v>841807.2520000057</v>
      </c>
      <c r="I53" s="704">
        <v>0.1898130868702127</v>
      </c>
      <c r="J53" s="174">
        <v>269292.86083308794</v>
      </c>
      <c r="K53" s="850">
        <v>0.14173622015950604</v>
      </c>
    </row>
    <row r="54" spans="1:11" ht="12.75">
      <c r="A54" s="349"/>
      <c r="B54" s="403" t="s">
        <v>74</v>
      </c>
      <c r="C54" s="806">
        <v>3912</v>
      </c>
      <c r="D54" s="818">
        <v>0.9898376991816814</v>
      </c>
      <c r="E54" s="401">
        <v>1384.129713</v>
      </c>
      <c r="F54" s="834">
        <v>1</v>
      </c>
      <c r="G54" s="400">
        <v>0.9038416879986101</v>
      </c>
      <c r="H54" s="852">
        <v>4434927.358699998</v>
      </c>
      <c r="I54" s="834">
        <v>1</v>
      </c>
      <c r="J54" s="401">
        <v>1899957.9679070963</v>
      </c>
      <c r="K54" s="849">
        <v>1</v>
      </c>
    </row>
    <row r="55" spans="1:11" ht="12.75">
      <c r="A55" s="349"/>
      <c r="B55" s="352"/>
      <c r="C55" s="817"/>
      <c r="D55" s="828"/>
      <c r="E55" s="353"/>
      <c r="F55" s="704"/>
      <c r="G55" s="352"/>
      <c r="H55" s="863"/>
      <c r="I55" s="828"/>
      <c r="J55" s="353"/>
      <c r="K55" s="851"/>
    </row>
    <row r="56" spans="1:11" ht="12.75">
      <c r="A56" s="347" t="s">
        <v>245</v>
      </c>
      <c r="B56" s="348" t="s">
        <v>313</v>
      </c>
      <c r="C56" s="815">
        <v>2273</v>
      </c>
      <c r="D56" s="823">
        <v>0.8497374277702087</v>
      </c>
      <c r="E56" s="130">
        <v>429.783921</v>
      </c>
      <c r="F56" s="823">
        <v>0.49791120116610116</v>
      </c>
      <c r="G56" s="214">
        <v>0.7741778177191725</v>
      </c>
      <c r="H56" s="861">
        <v>892992.1514000013</v>
      </c>
      <c r="I56" s="838">
        <v>0.625318869901526</v>
      </c>
      <c r="J56" s="130">
        <v>211403.10661551144</v>
      </c>
      <c r="K56" s="846">
        <v>0.618598692686681</v>
      </c>
    </row>
    <row r="57" spans="1:11" ht="12.75">
      <c r="A57" s="349" t="s">
        <v>172</v>
      </c>
      <c r="B57" s="350" t="s">
        <v>314</v>
      </c>
      <c r="C57" s="816">
        <v>2026</v>
      </c>
      <c r="D57" s="827">
        <v>1.1384866194020729</v>
      </c>
      <c r="E57" s="174">
        <v>433.389914</v>
      </c>
      <c r="F57" s="704">
        <v>0.5020887988338988</v>
      </c>
      <c r="G57" s="351">
        <v>1.097387706511027</v>
      </c>
      <c r="H57" s="862">
        <v>535066.7068599899</v>
      </c>
      <c r="I57" s="704">
        <v>0.3746811300984739</v>
      </c>
      <c r="J57" s="174">
        <v>130342.04919358226</v>
      </c>
      <c r="K57" s="850">
        <v>0.3814013073133191</v>
      </c>
    </row>
    <row r="58" spans="2:11" ht="12.75">
      <c r="B58" s="403" t="s">
        <v>74</v>
      </c>
      <c r="C58" s="806">
        <v>4299</v>
      </c>
      <c r="D58" s="818">
        <v>0.965091621351301</v>
      </c>
      <c r="E58" s="401">
        <v>863.173835</v>
      </c>
      <c r="F58" s="834">
        <v>1</v>
      </c>
      <c r="G58" s="400">
        <v>0.908529865391329</v>
      </c>
      <c r="H58" s="852">
        <v>1428058.8582599913</v>
      </c>
      <c r="I58" s="834">
        <v>1</v>
      </c>
      <c r="J58" s="401">
        <v>341745.1558090937</v>
      </c>
      <c r="K58" s="849">
        <v>1</v>
      </c>
    </row>
    <row r="59" ht="12.75">
      <c r="K59" s="135"/>
    </row>
    <row r="60" spans="2:11" ht="12.75">
      <c r="B60" s="142" t="s">
        <v>382</v>
      </c>
      <c r="K60" s="135"/>
    </row>
    <row r="61" ht="12.75">
      <c r="K61" s="135"/>
    </row>
    <row r="62" ht="12.75">
      <c r="K62" s="135"/>
    </row>
    <row r="63" ht="12.75">
      <c r="K63" s="135"/>
    </row>
    <row r="64" ht="12.75">
      <c r="K64" s="135"/>
    </row>
    <row r="65" ht="12.75">
      <c r="K65" s="135"/>
    </row>
    <row r="66" ht="12.75">
      <c r="K66" s="135"/>
    </row>
    <row r="67" ht="12.75">
      <c r="K67" s="135"/>
    </row>
    <row r="68" ht="12.75">
      <c r="K68" s="135"/>
    </row>
    <row r="69" ht="12.75">
      <c r="K69" s="135"/>
    </row>
    <row r="70" ht="12.75">
      <c r="K70" s="135"/>
    </row>
    <row r="71" ht="12.75">
      <c r="K71" s="135"/>
    </row>
    <row r="72" ht="12.75">
      <c r="K72" s="135"/>
    </row>
    <row r="73" ht="12.75">
      <c r="K73" s="135"/>
    </row>
    <row r="74" ht="12.75">
      <c r="K74" s="135"/>
    </row>
    <row r="75" ht="12.75">
      <c r="K75" s="135"/>
    </row>
    <row r="76" ht="12.75">
      <c r="K76" s="135"/>
    </row>
    <row r="77" ht="12.75">
      <c r="K77" s="135"/>
    </row>
    <row r="78" ht="12.75">
      <c r="K78" s="135"/>
    </row>
    <row r="79" ht="12.75">
      <c r="K79" s="135"/>
    </row>
    <row r="80" ht="12.75">
      <c r="K80" s="135"/>
    </row>
    <row r="81" ht="12.75">
      <c r="K81" s="135"/>
    </row>
    <row r="82" ht="12.75">
      <c r="K82" s="135"/>
    </row>
    <row r="83" ht="12.75">
      <c r="K83" s="135"/>
    </row>
    <row r="84" ht="12.75">
      <c r="K84" s="135"/>
    </row>
    <row r="85" ht="12.75">
      <c r="K85" s="135"/>
    </row>
    <row r="86" ht="12.75">
      <c r="K86" s="135"/>
    </row>
    <row r="87" ht="12.75">
      <c r="K87" s="135"/>
    </row>
    <row r="88" ht="12.75">
      <c r="K88" s="135"/>
    </row>
    <row r="89" ht="12.75">
      <c r="K89" s="135"/>
    </row>
    <row r="90" ht="12.75">
      <c r="K90" s="135"/>
    </row>
    <row r="91" ht="12.75">
      <c r="K91" s="135"/>
    </row>
    <row r="92" ht="12.75">
      <c r="K92" s="135"/>
    </row>
    <row r="93" ht="12.75">
      <c r="K93" s="135"/>
    </row>
    <row r="94" ht="12.75">
      <c r="K94" s="135"/>
    </row>
    <row r="95" ht="12.75">
      <c r="K95" s="135"/>
    </row>
    <row r="96" ht="12.75">
      <c r="K96" s="135"/>
    </row>
    <row r="97" ht="12.75">
      <c r="K97" s="135"/>
    </row>
    <row r="98" ht="12.75">
      <c r="K98" s="135"/>
    </row>
    <row r="99" ht="12.75">
      <c r="K99" s="135"/>
    </row>
    <row r="100" ht="12.75">
      <c r="K100" s="135"/>
    </row>
    <row r="101" ht="12.75">
      <c r="K101" s="135"/>
    </row>
    <row r="102" ht="12.75">
      <c r="K102" s="135"/>
    </row>
    <row r="103" ht="12.75">
      <c r="K103" s="135"/>
    </row>
    <row r="104" ht="12.75">
      <c r="K104" s="135"/>
    </row>
    <row r="105" ht="12.75">
      <c r="K105" s="135"/>
    </row>
    <row r="106" ht="12.75">
      <c r="K106" s="135"/>
    </row>
    <row r="107" ht="12.75">
      <c r="K107" s="135"/>
    </row>
    <row r="108" ht="12.75">
      <c r="K108" s="135"/>
    </row>
    <row r="109" ht="12.75">
      <c r="K109" s="135"/>
    </row>
    <row r="110" ht="12.75">
      <c r="K110" s="135"/>
    </row>
    <row r="111" ht="12.75">
      <c r="K111" s="135"/>
    </row>
    <row r="112" ht="12.75">
      <c r="K112" s="135"/>
    </row>
    <row r="113" ht="12.75">
      <c r="K113" s="135"/>
    </row>
    <row r="114" ht="12.75">
      <c r="K114" s="135"/>
    </row>
    <row r="115" ht="12.75">
      <c r="K115" s="135"/>
    </row>
    <row r="116" ht="12.75">
      <c r="K116" s="135"/>
    </row>
    <row r="117" ht="12.75">
      <c r="K117" s="135"/>
    </row>
    <row r="118" ht="12.75">
      <c r="K118" s="135"/>
    </row>
    <row r="119" ht="12.75">
      <c r="K119" s="135"/>
    </row>
    <row r="120" ht="12.75">
      <c r="K120" s="135"/>
    </row>
    <row r="121" ht="12.75">
      <c r="K121" s="135"/>
    </row>
    <row r="122" ht="12.75">
      <c r="K122" s="135"/>
    </row>
    <row r="123" ht="12.75">
      <c r="K123" s="135"/>
    </row>
    <row r="124" ht="12.75">
      <c r="K124" s="135"/>
    </row>
    <row r="125" ht="12.75">
      <c r="K125" s="135"/>
    </row>
    <row r="126" ht="12.75">
      <c r="K126" s="135"/>
    </row>
    <row r="127" ht="12.75">
      <c r="K127" s="135"/>
    </row>
    <row r="128" ht="12.75">
      <c r="K128" s="135"/>
    </row>
    <row r="129" ht="12.75">
      <c r="K129" s="135"/>
    </row>
    <row r="130" ht="12.75">
      <c r="K130" s="135"/>
    </row>
    <row r="131" ht="12.75">
      <c r="K131" s="135"/>
    </row>
    <row r="132" ht="12.75">
      <c r="K132" s="135"/>
    </row>
    <row r="133" ht="12.75">
      <c r="K133" s="135"/>
    </row>
    <row r="134" ht="12.75">
      <c r="K134" s="135"/>
    </row>
    <row r="135" ht="12.75">
      <c r="K135" s="135"/>
    </row>
    <row r="136" ht="12.75">
      <c r="K136" s="135"/>
    </row>
    <row r="137" ht="12.75">
      <c r="K137" s="135"/>
    </row>
    <row r="138" ht="12.75">
      <c r="K138" s="135"/>
    </row>
    <row r="139" ht="12.75">
      <c r="K139" s="135"/>
    </row>
    <row r="140" ht="12.75">
      <c r="K140" s="135"/>
    </row>
    <row r="141" ht="12.75">
      <c r="K141" s="135"/>
    </row>
    <row r="142" ht="12.75">
      <c r="K142" s="135"/>
    </row>
    <row r="143" ht="12.75">
      <c r="K143" s="135"/>
    </row>
    <row r="144" ht="12.75">
      <c r="K144" s="135"/>
    </row>
    <row r="145" ht="12.75">
      <c r="K145" s="135"/>
    </row>
    <row r="146" ht="12.75">
      <c r="K146" s="135"/>
    </row>
    <row r="147" ht="12.75">
      <c r="K147" s="135"/>
    </row>
    <row r="148" ht="12.75">
      <c r="K148" s="135"/>
    </row>
    <row r="149" ht="12.75">
      <c r="K149" s="135"/>
    </row>
    <row r="150" ht="12.75">
      <c r="K150" s="135"/>
    </row>
    <row r="151" ht="12.75">
      <c r="K151" s="135"/>
    </row>
    <row r="152" ht="12.75">
      <c r="K152" s="135"/>
    </row>
    <row r="153" ht="12.75">
      <c r="K153" s="135"/>
    </row>
    <row r="154" ht="12.75">
      <c r="K154" s="135"/>
    </row>
    <row r="155" ht="12.75">
      <c r="K155" s="135"/>
    </row>
    <row r="156" ht="12.75">
      <c r="K156" s="135"/>
    </row>
    <row r="157" ht="12.75">
      <c r="K157" s="135"/>
    </row>
    <row r="158" ht="12.75">
      <c r="K158" s="135"/>
    </row>
    <row r="159" ht="12.75">
      <c r="K159" s="135"/>
    </row>
    <row r="160" ht="12.75">
      <c r="K160" s="135"/>
    </row>
    <row r="161" ht="12.75">
      <c r="K161" s="135"/>
    </row>
    <row r="162" ht="12.75">
      <c r="K162" s="135"/>
    </row>
    <row r="163" ht="12.75">
      <c r="K163" s="135"/>
    </row>
    <row r="164" ht="12.75">
      <c r="K164" s="135"/>
    </row>
    <row r="165" ht="12.75">
      <c r="K165" s="135"/>
    </row>
    <row r="166" ht="12.75">
      <c r="K166" s="135"/>
    </row>
    <row r="167" ht="12.75">
      <c r="K167" s="135"/>
    </row>
    <row r="168" ht="12.75">
      <c r="K168" s="135"/>
    </row>
    <row r="169" ht="12.75">
      <c r="K169" s="135"/>
    </row>
    <row r="170" ht="12.75">
      <c r="K170" s="135"/>
    </row>
    <row r="171" ht="12.75">
      <c r="K171" s="135"/>
    </row>
    <row r="172" ht="12.75">
      <c r="K172" s="135"/>
    </row>
    <row r="173" ht="12.75">
      <c r="K173" s="135"/>
    </row>
    <row r="174" ht="12.75">
      <c r="K174" s="135"/>
    </row>
    <row r="175" ht="12.75">
      <c r="K175" s="135"/>
    </row>
    <row r="176" ht="12.75">
      <c r="K176" s="135"/>
    </row>
    <row r="177" ht="12.75">
      <c r="K177" s="135"/>
    </row>
    <row r="178" ht="12.75">
      <c r="K178" s="135"/>
    </row>
    <row r="179" ht="12.75">
      <c r="K179" s="135"/>
    </row>
    <row r="180" ht="12.75">
      <c r="K180" s="135"/>
    </row>
    <row r="181" ht="12.75">
      <c r="K181" s="135"/>
    </row>
    <row r="182" ht="12.75">
      <c r="K182" s="135"/>
    </row>
    <row r="183" ht="12.75">
      <c r="K183" s="135"/>
    </row>
    <row r="184" ht="12.75">
      <c r="K184" s="135"/>
    </row>
    <row r="185" ht="12.75">
      <c r="K185" s="135"/>
    </row>
    <row r="186" ht="12.75">
      <c r="K186" s="135"/>
    </row>
    <row r="187" ht="12.75">
      <c r="K187" s="135"/>
    </row>
    <row r="188" ht="12.75">
      <c r="K188" s="135"/>
    </row>
    <row r="189" ht="12.75">
      <c r="K189" s="135"/>
    </row>
    <row r="190" ht="12.75">
      <c r="K190" s="135"/>
    </row>
    <row r="191" ht="12.75">
      <c r="K191" s="135"/>
    </row>
    <row r="192" ht="12.75">
      <c r="K192" s="135"/>
    </row>
    <row r="193" ht="12.75">
      <c r="K193" s="135"/>
    </row>
    <row r="194" ht="12.75">
      <c r="K194" s="135"/>
    </row>
    <row r="195" ht="12.75">
      <c r="K195" s="135"/>
    </row>
    <row r="196" ht="12.75">
      <c r="K196" s="135"/>
    </row>
    <row r="197" ht="12.75">
      <c r="K197" s="135"/>
    </row>
    <row r="198" ht="12.75">
      <c r="K198" s="135"/>
    </row>
    <row r="199" ht="12.75">
      <c r="K199" s="135"/>
    </row>
    <row r="200" ht="12.75">
      <c r="K200" s="135"/>
    </row>
    <row r="201" ht="12.75">
      <c r="K201" s="135"/>
    </row>
    <row r="202" ht="12.75">
      <c r="K202" s="135"/>
    </row>
    <row r="203" ht="12.75">
      <c r="K203" s="135"/>
    </row>
    <row r="204" ht="12.75">
      <c r="K204" s="135"/>
    </row>
    <row r="205" ht="12.75">
      <c r="K205" s="135"/>
    </row>
    <row r="206" ht="12.75">
      <c r="K206" s="135"/>
    </row>
    <row r="207" ht="12.75">
      <c r="K207" s="135"/>
    </row>
    <row r="208" ht="12.75">
      <c r="K208" s="135"/>
    </row>
    <row r="209" ht="12.75">
      <c r="K209" s="135"/>
    </row>
    <row r="210" ht="12.75">
      <c r="K210" s="135"/>
    </row>
    <row r="211" ht="12.75">
      <c r="K211" s="135"/>
    </row>
    <row r="212" ht="12.75">
      <c r="K212" s="135"/>
    </row>
    <row r="213" ht="12.75">
      <c r="K213" s="135"/>
    </row>
    <row r="214" ht="12.75">
      <c r="K214" s="135"/>
    </row>
    <row r="215" ht="12.75">
      <c r="K215" s="135"/>
    </row>
    <row r="216" ht="12.75">
      <c r="K216" s="135"/>
    </row>
    <row r="217" ht="12.75">
      <c r="K217" s="135"/>
    </row>
    <row r="218" ht="12.75">
      <c r="K218" s="135"/>
    </row>
    <row r="219" ht="12.75">
      <c r="K219" s="135"/>
    </row>
    <row r="220" ht="12.75">
      <c r="K220" s="135"/>
    </row>
    <row r="221" ht="12.75">
      <c r="K221" s="135"/>
    </row>
    <row r="222" ht="12.75">
      <c r="K222" s="135"/>
    </row>
    <row r="223" ht="12.75">
      <c r="K223" s="135"/>
    </row>
    <row r="224" ht="12.75">
      <c r="K224" s="135"/>
    </row>
    <row r="225" ht="12.75">
      <c r="K225" s="135"/>
    </row>
    <row r="226" ht="12.75">
      <c r="K226" s="135"/>
    </row>
    <row r="227" ht="12.75">
      <c r="K227" s="135"/>
    </row>
    <row r="228" ht="12.75">
      <c r="K228" s="135"/>
    </row>
    <row r="229" ht="12.75">
      <c r="K229" s="135"/>
    </row>
    <row r="230" ht="12.75">
      <c r="K230" s="135"/>
    </row>
    <row r="231" ht="12.75">
      <c r="K231" s="135"/>
    </row>
    <row r="232" ht="12.75">
      <c r="K232" s="135"/>
    </row>
    <row r="233" ht="12.75">
      <c r="K233" s="135"/>
    </row>
    <row r="234" ht="12.75">
      <c r="K234" s="135"/>
    </row>
    <row r="235" ht="12.75">
      <c r="K235" s="135"/>
    </row>
    <row r="236" ht="12.75">
      <c r="K236" s="135"/>
    </row>
    <row r="237" ht="12.75">
      <c r="K237" s="135"/>
    </row>
  </sheetData>
  <sheetProtection/>
  <mergeCells count="5">
    <mergeCell ref="B1:K1"/>
    <mergeCell ref="B2:K2"/>
    <mergeCell ref="B3:K3"/>
    <mergeCell ref="B5:K5"/>
    <mergeCell ref="B4:K4"/>
  </mergeCells>
  <printOptions horizontalCentered="1"/>
  <pageMargins left="0.7" right="0.7" top="0.75" bottom="0.75" header="0.3" footer="0.3"/>
  <pageSetup fitToHeight="1" fitToWidth="1" horizontalDpi="300" verticalDpi="300" orientation="landscape" scale="6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K83"/>
  <sheetViews>
    <sheetView zoomScale="85" zoomScaleNormal="85" zoomScaleSheetLayoutView="85" zoomScalePageLayoutView="0" workbookViewId="0" topLeftCell="A1">
      <selection activeCell="A1" sqref="A1:K1"/>
    </sheetView>
  </sheetViews>
  <sheetFormatPr defaultColWidth="9.140625" defaultRowHeight="12.75"/>
  <cols>
    <col min="1" max="1" width="12.140625" style="358" customWidth="1"/>
    <col min="2" max="2" width="9.00390625" style="358" customWidth="1"/>
    <col min="3" max="5" width="8.8515625" style="358" customWidth="1"/>
    <col min="6" max="8" width="10.140625" style="359" customWidth="1"/>
    <col min="9" max="10" width="10.140625" style="358" customWidth="1"/>
    <col min="11" max="11" width="16.00390625" style="360" customWidth="1"/>
    <col min="12" max="16384" width="9.140625" style="354" customWidth="1"/>
  </cols>
  <sheetData>
    <row r="1" spans="1:11" ht="15.75">
      <c r="A1" s="1000" t="s">
        <v>352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s="385" customFormat="1" ht="15.75">
      <c r="A2" s="1001" t="s">
        <v>328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</row>
    <row r="3" spans="1:11" s="385" customFormat="1" ht="15.75">
      <c r="A3" s="998" t="s">
        <v>360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</row>
    <row r="4" spans="1:11" s="355" customFormat="1" ht="14.25" customHeight="1">
      <c r="A4" s="998" t="s">
        <v>246</v>
      </c>
      <c r="B4" s="998"/>
      <c r="C4" s="998"/>
      <c r="D4" s="998"/>
      <c r="E4" s="998"/>
      <c r="F4" s="998"/>
      <c r="G4" s="998"/>
      <c r="H4" s="998"/>
      <c r="I4" s="998"/>
      <c r="J4" s="998"/>
      <c r="K4" s="998"/>
    </row>
    <row r="5" spans="1:11" s="356" customFormat="1" ht="15.75" customHeight="1">
      <c r="A5" s="1002" t="s">
        <v>114</v>
      </c>
      <c r="B5" s="1002"/>
      <c r="C5" s="1002"/>
      <c r="D5" s="1002"/>
      <c r="E5" s="1002"/>
      <c r="F5" s="1002"/>
      <c r="G5" s="1002"/>
      <c r="H5" s="1002"/>
      <c r="I5" s="1002"/>
      <c r="J5" s="1002"/>
      <c r="K5" s="1002"/>
    </row>
    <row r="6" s="355" customFormat="1" ht="15.75"/>
    <row r="7" spans="1:2" ht="12.75">
      <c r="A7" s="357"/>
      <c r="B7" s="357"/>
    </row>
    <row r="8" spans="1:11" ht="18" customHeight="1">
      <c r="A8" s="999" t="s">
        <v>115</v>
      </c>
      <c r="B8" s="999"/>
      <c r="C8" s="999"/>
      <c r="D8" s="999"/>
      <c r="E8" s="999"/>
      <c r="F8" s="999"/>
      <c r="G8" s="999"/>
      <c r="H8" s="999"/>
      <c r="I8" s="999"/>
      <c r="J8" s="999"/>
      <c r="K8" s="999"/>
    </row>
    <row r="9" spans="1:10" ht="9.75" customHeight="1">
      <c r="A9" s="361"/>
      <c r="B9" s="428"/>
      <c r="C9" s="361"/>
      <c r="D9" s="361"/>
      <c r="E9" s="361"/>
      <c r="F9" s="361"/>
      <c r="G9" s="428"/>
      <c r="H9" s="361"/>
      <c r="I9" s="361"/>
      <c r="J9" s="361"/>
    </row>
    <row r="10" spans="1:11" ht="15.75">
      <c r="A10" s="362"/>
      <c r="B10" s="990" t="s">
        <v>146</v>
      </c>
      <c r="C10" s="991"/>
      <c r="D10" s="991"/>
      <c r="E10" s="992"/>
      <c r="F10" s="993" t="s">
        <v>219</v>
      </c>
      <c r="G10" s="995" t="s">
        <v>155</v>
      </c>
      <c r="H10" s="996"/>
      <c r="I10" s="996"/>
      <c r="J10" s="997"/>
      <c r="K10" s="363"/>
    </row>
    <row r="11" spans="1:11" ht="14.25">
      <c r="A11" s="364" t="s">
        <v>116</v>
      </c>
      <c r="B11" s="365">
        <v>2006</v>
      </c>
      <c r="C11" s="365">
        <v>2007</v>
      </c>
      <c r="D11" s="366">
        <v>2008</v>
      </c>
      <c r="E11" s="366">
        <v>2009</v>
      </c>
      <c r="F11" s="994"/>
      <c r="G11" s="367" t="s">
        <v>293</v>
      </c>
      <c r="H11" s="367" t="s">
        <v>147</v>
      </c>
      <c r="I11" s="367" t="s">
        <v>148</v>
      </c>
      <c r="J11" s="367" t="s">
        <v>294</v>
      </c>
      <c r="K11" s="368" t="s">
        <v>144</v>
      </c>
    </row>
    <row r="12" spans="1:11" s="358" customFormat="1" ht="12.75">
      <c r="A12" s="439">
        <v>1</v>
      </c>
      <c r="B12" s="864">
        <v>0.845</v>
      </c>
      <c r="C12" s="864">
        <v>0.768</v>
      </c>
      <c r="D12" s="864">
        <v>0.706</v>
      </c>
      <c r="E12" s="864">
        <v>0.764</v>
      </c>
      <c r="F12" s="879">
        <v>1894</v>
      </c>
      <c r="G12" s="864">
        <f aca="true" t="shared" si="0" ref="G12:I13">C12/B12-1</f>
        <v>-0.09112426035502952</v>
      </c>
      <c r="H12" s="864">
        <f t="shared" si="0"/>
        <v>-0.08072916666666674</v>
      </c>
      <c r="I12" s="864">
        <f t="shared" si="0"/>
        <v>0.0821529745042493</v>
      </c>
      <c r="J12" s="864">
        <f>E12/B12-1</f>
        <v>-0.09585798816568047</v>
      </c>
      <c r="K12" s="864">
        <f>((E12/B12)^(1/3))-1</f>
        <v>-0.033031745316640104</v>
      </c>
    </row>
    <row r="13" spans="1:11" s="358" customFormat="1" ht="12.75">
      <c r="A13" s="440">
        <v>2</v>
      </c>
      <c r="B13" s="865">
        <v>1.034</v>
      </c>
      <c r="C13" s="865">
        <v>0.995</v>
      </c>
      <c r="D13" s="865">
        <v>0.957</v>
      </c>
      <c r="E13" s="865">
        <v>0.938</v>
      </c>
      <c r="F13" s="880">
        <v>2732</v>
      </c>
      <c r="G13" s="865">
        <f t="shared" si="0"/>
        <v>-0.03771760154738879</v>
      </c>
      <c r="H13" s="865">
        <f t="shared" si="0"/>
        <v>-0.03819095477386936</v>
      </c>
      <c r="I13" s="865">
        <f t="shared" si="0"/>
        <v>-0.01985370950888199</v>
      </c>
      <c r="J13" s="865">
        <f>E13/B13-1</f>
        <v>-0.09284332688588015</v>
      </c>
      <c r="K13" s="865">
        <f>((E13/B13)^(1/3))-1</f>
        <v>-0.03195822375028945</v>
      </c>
    </row>
    <row r="14" spans="1:11" s="358" customFormat="1" ht="12.75">
      <c r="A14" s="369"/>
      <c r="B14" s="369"/>
      <c r="C14" s="370"/>
      <c r="D14" s="370"/>
      <c r="E14" s="371"/>
      <c r="F14" s="219"/>
      <c r="G14" s="219"/>
      <c r="H14" s="219"/>
      <c r="I14" s="371"/>
      <c r="J14" s="370"/>
      <c r="K14" s="372"/>
    </row>
    <row r="15" spans="1:11" s="358" customFormat="1" ht="15.75">
      <c r="A15" s="999" t="s">
        <v>117</v>
      </c>
      <c r="B15" s="999"/>
      <c r="C15" s="999"/>
      <c r="D15" s="999"/>
      <c r="E15" s="999"/>
      <c r="F15" s="999"/>
      <c r="G15" s="999"/>
      <c r="H15" s="999"/>
      <c r="I15" s="999"/>
      <c r="J15" s="999"/>
      <c r="K15" s="999"/>
    </row>
    <row r="16" spans="1:11" s="358" customFormat="1" ht="7.5" customHeight="1">
      <c r="A16" s="361"/>
      <c r="B16" s="428"/>
      <c r="C16" s="361"/>
      <c r="D16" s="361"/>
      <c r="E16" s="361"/>
      <c r="F16" s="361"/>
      <c r="G16" s="428"/>
      <c r="H16" s="361"/>
      <c r="I16" s="361"/>
      <c r="J16" s="361"/>
      <c r="K16" s="372"/>
    </row>
    <row r="17" spans="1:11" ht="15.75" customHeight="1">
      <c r="A17" s="362"/>
      <c r="B17" s="990" t="s">
        <v>146</v>
      </c>
      <c r="C17" s="991"/>
      <c r="D17" s="991"/>
      <c r="E17" s="992"/>
      <c r="F17" s="993" t="s">
        <v>219</v>
      </c>
      <c r="G17" s="995" t="s">
        <v>155</v>
      </c>
      <c r="H17" s="996"/>
      <c r="I17" s="996"/>
      <c r="J17" s="997"/>
      <c r="K17" s="363"/>
    </row>
    <row r="18" spans="1:11" s="358" customFormat="1" ht="14.25">
      <c r="A18" s="364" t="s">
        <v>116</v>
      </c>
      <c r="B18" s="365">
        <v>2006</v>
      </c>
      <c r="C18" s="365">
        <v>2007</v>
      </c>
      <c r="D18" s="366">
        <v>2008</v>
      </c>
      <c r="E18" s="366">
        <v>2009</v>
      </c>
      <c r="F18" s="994"/>
      <c r="G18" s="367" t="s">
        <v>293</v>
      </c>
      <c r="H18" s="367" t="s">
        <v>147</v>
      </c>
      <c r="I18" s="367" t="s">
        <v>148</v>
      </c>
      <c r="J18" s="367" t="s">
        <v>294</v>
      </c>
      <c r="K18" s="368" t="s">
        <v>144</v>
      </c>
    </row>
    <row r="19" spans="1:11" s="358" customFormat="1" ht="12.75">
      <c r="A19" s="439">
        <v>1</v>
      </c>
      <c r="B19" s="864">
        <v>0.754</v>
      </c>
      <c r="C19" s="864">
        <v>0.61</v>
      </c>
      <c r="D19" s="864">
        <v>0.652</v>
      </c>
      <c r="E19" s="864">
        <v>0.652</v>
      </c>
      <c r="F19" s="879">
        <v>716</v>
      </c>
      <c r="G19" s="864">
        <f aca="true" t="shared" si="1" ref="G19:I21">C19/B19-1</f>
        <v>-0.19098143236074272</v>
      </c>
      <c r="H19" s="864">
        <f t="shared" si="1"/>
        <v>0.06885245901639347</v>
      </c>
      <c r="I19" s="864">
        <f t="shared" si="1"/>
        <v>0</v>
      </c>
      <c r="J19" s="864">
        <f>E19/B19-1</f>
        <v>-0.13527851458885942</v>
      </c>
      <c r="K19" s="864">
        <f>((E19/B19)^(1/3))-1</f>
        <v>-0.047294329917018985</v>
      </c>
    </row>
    <row r="20" spans="1:11" s="358" customFormat="1" ht="12.75">
      <c r="A20" s="441">
        <v>2</v>
      </c>
      <c r="B20" s="866">
        <v>0.88</v>
      </c>
      <c r="C20" s="866">
        <v>0.818</v>
      </c>
      <c r="D20" s="866">
        <v>0.733</v>
      </c>
      <c r="E20" s="866">
        <v>0.722</v>
      </c>
      <c r="F20" s="881">
        <v>714</v>
      </c>
      <c r="G20" s="866">
        <f t="shared" si="1"/>
        <v>-0.07045454545454555</v>
      </c>
      <c r="H20" s="866">
        <f t="shared" si="1"/>
        <v>-0.10391198044009775</v>
      </c>
      <c r="I20" s="866">
        <f t="shared" si="1"/>
        <v>-0.01500682128240105</v>
      </c>
      <c r="J20" s="866">
        <f>E20/B20-1</f>
        <v>-0.17954545454545456</v>
      </c>
      <c r="K20" s="866">
        <f>((E20/B20)^(1/3))-1</f>
        <v>-0.06383692244782624</v>
      </c>
    </row>
    <row r="21" spans="1:11" s="358" customFormat="1" ht="12.75">
      <c r="A21" s="440">
        <v>3</v>
      </c>
      <c r="B21" s="865">
        <v>1.038</v>
      </c>
      <c r="C21" s="865">
        <v>1.086</v>
      </c>
      <c r="D21" s="865">
        <v>1.008</v>
      </c>
      <c r="E21" s="865">
        <v>1.064</v>
      </c>
      <c r="F21" s="880">
        <v>1361</v>
      </c>
      <c r="G21" s="865">
        <f t="shared" si="1"/>
        <v>0.046242774566473965</v>
      </c>
      <c r="H21" s="865">
        <f t="shared" si="1"/>
        <v>-0.07182320441988954</v>
      </c>
      <c r="I21" s="865">
        <f t="shared" si="1"/>
        <v>0.05555555555555558</v>
      </c>
      <c r="J21" s="878">
        <f>E21/B21-1</f>
        <v>0.025048169556840083</v>
      </c>
      <c r="K21" s="865">
        <f>((E21/B21)^(1/3))-1</f>
        <v>0.008280631726000909</v>
      </c>
    </row>
    <row r="22" spans="1:11" s="358" customFormat="1" ht="8.25" customHeight="1">
      <c r="A22" s="373"/>
      <c r="B22" s="373"/>
      <c r="C22" s="374"/>
      <c r="D22" s="374"/>
      <c r="E22" s="374"/>
      <c r="F22" s="374"/>
      <c r="G22" s="374"/>
      <c r="H22" s="374"/>
      <c r="I22" s="374"/>
      <c r="J22" s="374"/>
      <c r="K22" s="372"/>
    </row>
    <row r="23" spans="1:11" s="358" customFormat="1" ht="15.75">
      <c r="A23" s="999" t="s">
        <v>118</v>
      </c>
      <c r="B23" s="999"/>
      <c r="C23" s="999"/>
      <c r="D23" s="999"/>
      <c r="E23" s="999"/>
      <c r="F23" s="999"/>
      <c r="G23" s="999"/>
      <c r="H23" s="999"/>
      <c r="I23" s="999"/>
      <c r="J23" s="999"/>
      <c r="K23" s="999"/>
    </row>
    <row r="24" spans="1:11" s="358" customFormat="1" ht="7.5" customHeight="1">
      <c r="A24" s="361"/>
      <c r="B24" s="428"/>
      <c r="C24" s="361"/>
      <c r="D24" s="361"/>
      <c r="E24" s="361"/>
      <c r="F24" s="361"/>
      <c r="G24" s="428"/>
      <c r="H24" s="361"/>
      <c r="I24" s="361"/>
      <c r="J24" s="361"/>
      <c r="K24" s="372"/>
    </row>
    <row r="25" spans="1:11" ht="15.75" customHeight="1">
      <c r="A25" s="362"/>
      <c r="B25" s="990" t="s">
        <v>146</v>
      </c>
      <c r="C25" s="991"/>
      <c r="D25" s="991"/>
      <c r="E25" s="992"/>
      <c r="F25" s="993" t="s">
        <v>219</v>
      </c>
      <c r="G25" s="995" t="s">
        <v>155</v>
      </c>
      <c r="H25" s="996"/>
      <c r="I25" s="996"/>
      <c r="J25" s="997"/>
      <c r="K25" s="363"/>
    </row>
    <row r="26" spans="1:11" s="358" customFormat="1" ht="14.25">
      <c r="A26" s="364" t="s">
        <v>116</v>
      </c>
      <c r="B26" s="365">
        <v>2006</v>
      </c>
      <c r="C26" s="365">
        <v>2007</v>
      </c>
      <c r="D26" s="366">
        <v>2008</v>
      </c>
      <c r="E26" s="366">
        <v>2009</v>
      </c>
      <c r="F26" s="994"/>
      <c r="G26" s="367" t="s">
        <v>293</v>
      </c>
      <c r="H26" s="367" t="s">
        <v>147</v>
      </c>
      <c r="I26" s="367" t="s">
        <v>148</v>
      </c>
      <c r="J26" s="367" t="s">
        <v>294</v>
      </c>
      <c r="K26" s="368" t="s">
        <v>144</v>
      </c>
    </row>
    <row r="27" spans="1:11" s="358" customFormat="1" ht="12.75">
      <c r="A27" s="439">
        <v>1</v>
      </c>
      <c r="B27" s="864">
        <v>0.621</v>
      </c>
      <c r="C27" s="864">
        <v>0.743</v>
      </c>
      <c r="D27" s="864">
        <v>0.75</v>
      </c>
      <c r="E27" s="864">
        <v>0.619</v>
      </c>
      <c r="F27" s="879">
        <v>318</v>
      </c>
      <c r="G27" s="864">
        <f aca="true" t="shared" si="2" ref="G27:I30">C27/B27-1</f>
        <v>0.19645732689210949</v>
      </c>
      <c r="H27" s="864">
        <f t="shared" si="2"/>
        <v>0.009421265141319024</v>
      </c>
      <c r="I27" s="864">
        <f t="shared" si="2"/>
        <v>-0.17466666666666664</v>
      </c>
      <c r="J27" s="876">
        <f>E27/B27-1</f>
        <v>-0.0032206119162641045</v>
      </c>
      <c r="K27" s="864">
        <f>((E27/B27)^(1/3))-1</f>
        <v>-0.0010746918542600126</v>
      </c>
    </row>
    <row r="28" spans="1:11" s="358" customFormat="1" ht="12.75">
      <c r="A28" s="441">
        <v>2</v>
      </c>
      <c r="B28" s="866">
        <v>1.046</v>
      </c>
      <c r="C28" s="866">
        <v>1.018</v>
      </c>
      <c r="D28" s="866">
        <v>0.845</v>
      </c>
      <c r="E28" s="866">
        <v>0.797</v>
      </c>
      <c r="F28" s="881">
        <v>273</v>
      </c>
      <c r="G28" s="866">
        <f t="shared" si="2"/>
        <v>-0.026768642447418722</v>
      </c>
      <c r="H28" s="866">
        <f t="shared" si="2"/>
        <v>-0.16994106090373284</v>
      </c>
      <c r="I28" s="866">
        <f t="shared" si="2"/>
        <v>-0.056804733727810586</v>
      </c>
      <c r="J28" s="877">
        <f>E28/B28-1</f>
        <v>-0.23804971319311663</v>
      </c>
      <c r="K28" s="866">
        <f>((E28/B28)^(1/3))-1</f>
        <v>-0.0866395283993685</v>
      </c>
    </row>
    <row r="29" spans="1:11" s="358" customFormat="1" ht="12.75">
      <c r="A29" s="441">
        <v>3</v>
      </c>
      <c r="B29" s="866">
        <v>1.045</v>
      </c>
      <c r="C29" s="866">
        <v>1.093</v>
      </c>
      <c r="D29" s="866">
        <v>0.973</v>
      </c>
      <c r="E29" s="866">
        <v>0.971</v>
      </c>
      <c r="F29" s="881">
        <v>335</v>
      </c>
      <c r="G29" s="866">
        <f t="shared" si="2"/>
        <v>0.04593301435406705</v>
      </c>
      <c r="H29" s="866">
        <f t="shared" si="2"/>
        <v>-0.10978956999085088</v>
      </c>
      <c r="I29" s="866">
        <f t="shared" si="2"/>
        <v>-0.0020554984583761593</v>
      </c>
      <c r="J29" s="877">
        <f>E29/B29-1</f>
        <v>-0.07081339712918655</v>
      </c>
      <c r="K29" s="866">
        <f>((E29/B29)^(1/3))-1</f>
        <v>-0.024184647717489405</v>
      </c>
    </row>
    <row r="30" spans="1:11" s="358" customFormat="1" ht="12.75">
      <c r="A30" s="440">
        <v>4</v>
      </c>
      <c r="B30" s="865">
        <v>1.32</v>
      </c>
      <c r="C30" s="865">
        <v>1.133</v>
      </c>
      <c r="D30" s="865">
        <v>1.128</v>
      </c>
      <c r="E30" s="865">
        <v>1.204</v>
      </c>
      <c r="F30" s="880">
        <v>221</v>
      </c>
      <c r="G30" s="865">
        <f t="shared" si="2"/>
        <v>-0.14166666666666672</v>
      </c>
      <c r="H30" s="865">
        <f t="shared" si="2"/>
        <v>-0.0044130626654899086</v>
      </c>
      <c r="I30" s="865">
        <f t="shared" si="2"/>
        <v>0.06737588652482285</v>
      </c>
      <c r="J30" s="878">
        <f>E30/B30-1</f>
        <v>-0.087878787878788</v>
      </c>
      <c r="K30" s="865">
        <f>((E30/B30)^(1/3))-1</f>
        <v>-0.030195521705083328</v>
      </c>
    </row>
    <row r="31" spans="1:11" s="358" customFormat="1" ht="9" customHeight="1">
      <c r="A31" s="369"/>
      <c r="B31" s="369"/>
      <c r="C31" s="370"/>
      <c r="D31" s="370"/>
      <c r="E31" s="371"/>
      <c r="F31" s="219"/>
      <c r="G31" s="219"/>
      <c r="H31" s="219"/>
      <c r="I31" s="371"/>
      <c r="J31" s="370"/>
      <c r="K31" s="372"/>
    </row>
    <row r="32" spans="1:11" s="358" customFormat="1" ht="15.75">
      <c r="A32" s="999" t="s">
        <v>296</v>
      </c>
      <c r="B32" s="999"/>
      <c r="C32" s="999"/>
      <c r="D32" s="999"/>
      <c r="E32" s="999"/>
      <c r="F32" s="999"/>
      <c r="G32" s="999"/>
      <c r="H32" s="999"/>
      <c r="I32" s="999"/>
      <c r="J32" s="999"/>
      <c r="K32" s="999"/>
    </row>
    <row r="33" spans="1:10" ht="9.75" customHeight="1">
      <c r="A33" s="435"/>
      <c r="B33" s="435"/>
      <c r="C33" s="435"/>
      <c r="D33" s="435"/>
      <c r="E33" s="435"/>
      <c r="F33" s="435"/>
      <c r="G33" s="435"/>
      <c r="H33" s="435"/>
      <c r="I33" s="435"/>
      <c r="J33" s="435"/>
    </row>
    <row r="34" spans="1:11" ht="15.75" customHeight="1">
      <c r="A34" s="362"/>
      <c r="B34" s="990" t="s">
        <v>146</v>
      </c>
      <c r="C34" s="991"/>
      <c r="D34" s="991"/>
      <c r="E34" s="992"/>
      <c r="F34" s="993" t="s">
        <v>219</v>
      </c>
      <c r="G34" s="995" t="s">
        <v>155</v>
      </c>
      <c r="H34" s="996"/>
      <c r="I34" s="996"/>
      <c r="J34" s="997"/>
      <c r="K34" s="363"/>
    </row>
    <row r="35" spans="1:11" s="358" customFormat="1" ht="14.25">
      <c r="A35" s="364" t="s">
        <v>301</v>
      </c>
      <c r="B35" s="365">
        <v>2006</v>
      </c>
      <c r="C35" s="365">
        <v>2007</v>
      </c>
      <c r="D35" s="366">
        <v>2008</v>
      </c>
      <c r="E35" s="366">
        <v>2009</v>
      </c>
      <c r="F35" s="994"/>
      <c r="G35" s="367" t="s">
        <v>293</v>
      </c>
      <c r="H35" s="367" t="s">
        <v>147</v>
      </c>
      <c r="I35" s="367" t="s">
        <v>148</v>
      </c>
      <c r="J35" s="367" t="s">
        <v>294</v>
      </c>
      <c r="K35" s="368" t="s">
        <v>144</v>
      </c>
    </row>
    <row r="36" spans="1:11" s="358" customFormat="1" ht="12.75">
      <c r="A36" s="439">
        <v>1</v>
      </c>
      <c r="B36" s="864">
        <v>0.768</v>
      </c>
      <c r="C36" s="864">
        <v>0.806</v>
      </c>
      <c r="D36" s="864">
        <v>0.747</v>
      </c>
      <c r="E36" s="864">
        <v>0.77</v>
      </c>
      <c r="F36" s="879">
        <v>738</v>
      </c>
      <c r="G36" s="864">
        <f aca="true" t="shared" si="3" ref="G36:I37">C36/B36-1</f>
        <v>0.04947916666666674</v>
      </c>
      <c r="H36" s="864">
        <f t="shared" si="3"/>
        <v>-0.07320099255583135</v>
      </c>
      <c r="I36" s="864">
        <f t="shared" si="3"/>
        <v>0.0307898259705488</v>
      </c>
      <c r="J36" s="864">
        <f>E36/B36-1</f>
        <v>0.0026041666666667407</v>
      </c>
      <c r="K36" s="864">
        <f>((E36/B36)^(1/3))-1</f>
        <v>0.0008673031233816797</v>
      </c>
    </row>
    <row r="37" spans="1:11" s="358" customFormat="1" ht="12.75">
      <c r="A37" s="440">
        <v>2</v>
      </c>
      <c r="B37" s="865">
        <v>1.006</v>
      </c>
      <c r="C37" s="865">
        <v>0.979</v>
      </c>
      <c r="D37" s="865">
        <v>1.161</v>
      </c>
      <c r="E37" s="865">
        <v>1.092</v>
      </c>
      <c r="F37" s="880">
        <v>675</v>
      </c>
      <c r="G37" s="865">
        <f t="shared" si="3"/>
        <v>-0.026838966202783365</v>
      </c>
      <c r="H37" s="865">
        <f t="shared" si="3"/>
        <v>0.18590398365679262</v>
      </c>
      <c r="I37" s="865">
        <f t="shared" si="3"/>
        <v>-0.05943152454780354</v>
      </c>
      <c r="J37" s="865">
        <f>E37/B37-1</f>
        <v>0.08548707753479134</v>
      </c>
      <c r="K37" s="865">
        <f>((E37/B37)^(1/3))-1</f>
        <v>0.02772018378034735</v>
      </c>
    </row>
    <row r="38" spans="1:11" s="358" customFormat="1" ht="12.75">
      <c r="A38" s="358" t="s">
        <v>295</v>
      </c>
      <c r="B38" s="369"/>
      <c r="C38" s="370"/>
      <c r="D38" s="370"/>
      <c r="E38" s="371"/>
      <c r="F38" s="219"/>
      <c r="G38" s="219"/>
      <c r="H38" s="219"/>
      <c r="I38" s="371"/>
      <c r="J38" s="370"/>
      <c r="K38" s="372"/>
    </row>
    <row r="39" spans="1:11" s="358" customFormat="1" ht="15.75">
      <c r="A39" s="999" t="s">
        <v>119</v>
      </c>
      <c r="B39" s="999"/>
      <c r="C39" s="999"/>
      <c r="D39" s="999"/>
      <c r="E39" s="999"/>
      <c r="F39" s="999"/>
      <c r="G39" s="999"/>
      <c r="H39" s="999"/>
      <c r="I39" s="999"/>
      <c r="J39" s="999"/>
      <c r="K39" s="999"/>
    </row>
    <row r="40" spans="1:10" ht="9.75" customHeight="1">
      <c r="A40" s="361"/>
      <c r="B40" s="428"/>
      <c r="C40" s="361"/>
      <c r="D40" s="361"/>
      <c r="E40" s="361"/>
      <c r="F40" s="361"/>
      <c r="G40" s="428"/>
      <c r="H40" s="361"/>
      <c r="I40" s="361"/>
      <c r="J40" s="361"/>
    </row>
    <row r="41" spans="1:11" ht="15.75" customHeight="1">
      <c r="A41" s="362"/>
      <c r="B41" s="990" t="s">
        <v>146</v>
      </c>
      <c r="C41" s="991"/>
      <c r="D41" s="991"/>
      <c r="E41" s="992"/>
      <c r="F41" s="993" t="s">
        <v>219</v>
      </c>
      <c r="G41" s="995" t="s">
        <v>155</v>
      </c>
      <c r="H41" s="996"/>
      <c r="I41" s="996"/>
      <c r="J41" s="997"/>
      <c r="K41" s="363"/>
    </row>
    <row r="42" spans="1:11" s="358" customFormat="1" ht="14.25">
      <c r="A42" s="364" t="s">
        <v>116</v>
      </c>
      <c r="B42" s="365">
        <v>2006</v>
      </c>
      <c r="C42" s="365">
        <v>2007</v>
      </c>
      <c r="D42" s="366">
        <v>2008</v>
      </c>
      <c r="E42" s="366">
        <v>2009</v>
      </c>
      <c r="F42" s="994"/>
      <c r="G42" s="367" t="s">
        <v>293</v>
      </c>
      <c r="H42" s="367" t="s">
        <v>147</v>
      </c>
      <c r="I42" s="367" t="s">
        <v>148</v>
      </c>
      <c r="J42" s="367" t="s">
        <v>294</v>
      </c>
      <c r="K42" s="368" t="s">
        <v>144</v>
      </c>
    </row>
    <row r="43" spans="1:11" s="358" customFormat="1" ht="12.75">
      <c r="A43" s="439">
        <v>1</v>
      </c>
      <c r="B43" s="864">
        <v>0.842</v>
      </c>
      <c r="C43" s="867">
        <v>0.76</v>
      </c>
      <c r="D43" s="868">
        <v>0.712</v>
      </c>
      <c r="E43" s="869">
        <v>0.77</v>
      </c>
      <c r="F43" s="882">
        <v>1706</v>
      </c>
      <c r="G43" s="864">
        <f aca="true" t="shared" si="4" ref="G43:I44">C43/B43-1</f>
        <v>-0.09738717339667458</v>
      </c>
      <c r="H43" s="864">
        <f t="shared" si="4"/>
        <v>-0.06315789473684219</v>
      </c>
      <c r="I43" s="864">
        <f t="shared" si="4"/>
        <v>0.0814606741573034</v>
      </c>
      <c r="J43" s="864">
        <f>E43/B43-1</f>
        <v>-0.08551068883610446</v>
      </c>
      <c r="K43" s="864">
        <f>((E43/B43)^(1/3))-1</f>
        <v>-0.029356960494008377</v>
      </c>
    </row>
    <row r="44" spans="1:11" s="358" customFormat="1" ht="12.75">
      <c r="A44" s="440">
        <v>2</v>
      </c>
      <c r="B44" s="865">
        <v>0.998</v>
      </c>
      <c r="C44" s="870">
        <v>1.023</v>
      </c>
      <c r="D44" s="871">
        <v>0.986</v>
      </c>
      <c r="E44" s="872">
        <v>0.93</v>
      </c>
      <c r="F44" s="883">
        <v>1731</v>
      </c>
      <c r="G44" s="865">
        <f t="shared" si="4"/>
        <v>0.02505010020040066</v>
      </c>
      <c r="H44" s="865">
        <f t="shared" si="4"/>
        <v>-0.03616813294232646</v>
      </c>
      <c r="I44" s="865">
        <f t="shared" si="4"/>
        <v>-0.05679513184584173</v>
      </c>
      <c r="J44" s="865">
        <f>E44/B44-1</f>
        <v>-0.06813627254509014</v>
      </c>
      <c r="K44" s="865">
        <f>((E44/B44)^(1/3))-1</f>
        <v>-0.02324838999667289</v>
      </c>
    </row>
    <row r="45" spans="1:11" s="358" customFormat="1" ht="12.75">
      <c r="A45" s="369"/>
      <c r="B45" s="369"/>
      <c r="C45" s="370"/>
      <c r="D45" s="370"/>
      <c r="E45" s="371"/>
      <c r="F45" s="219"/>
      <c r="G45" s="219"/>
      <c r="H45" s="219"/>
      <c r="I45" s="371"/>
      <c r="J45" s="370"/>
      <c r="K45" s="372"/>
    </row>
    <row r="46" spans="1:11" s="358" customFormat="1" ht="15.75">
      <c r="A46" s="999" t="s">
        <v>120</v>
      </c>
      <c r="B46" s="999"/>
      <c r="C46" s="999"/>
      <c r="D46" s="999"/>
      <c r="E46" s="999"/>
      <c r="F46" s="999"/>
      <c r="G46" s="999"/>
      <c r="H46" s="999"/>
      <c r="I46" s="999"/>
      <c r="J46" s="999"/>
      <c r="K46" s="999"/>
    </row>
    <row r="47" spans="1:11" s="358" customFormat="1" ht="15.75">
      <c r="A47" s="361"/>
      <c r="B47" s="428"/>
      <c r="C47" s="361"/>
      <c r="D47" s="361"/>
      <c r="E47" s="361"/>
      <c r="F47" s="361"/>
      <c r="G47" s="428"/>
      <c r="H47" s="361"/>
      <c r="I47" s="361"/>
      <c r="J47" s="361"/>
      <c r="K47" s="360"/>
    </row>
    <row r="48" spans="1:11" ht="9.75" customHeight="1">
      <c r="A48" s="362"/>
      <c r="B48" s="990" t="s">
        <v>146</v>
      </c>
      <c r="C48" s="991"/>
      <c r="D48" s="991"/>
      <c r="E48" s="992"/>
      <c r="F48" s="993" t="s">
        <v>219</v>
      </c>
      <c r="G48" s="995" t="s">
        <v>155</v>
      </c>
      <c r="H48" s="996"/>
      <c r="I48" s="996"/>
      <c r="J48" s="997"/>
      <c r="K48" s="363"/>
    </row>
    <row r="49" spans="1:11" ht="15.75" customHeight="1">
      <c r="A49" s="364" t="s">
        <v>116</v>
      </c>
      <c r="B49" s="365">
        <v>2006</v>
      </c>
      <c r="C49" s="365">
        <v>2007</v>
      </c>
      <c r="D49" s="366">
        <v>2008</v>
      </c>
      <c r="E49" s="366">
        <v>2009</v>
      </c>
      <c r="F49" s="994"/>
      <c r="G49" s="367" t="s">
        <v>293</v>
      </c>
      <c r="H49" s="367" t="s">
        <v>147</v>
      </c>
      <c r="I49" s="367" t="s">
        <v>148</v>
      </c>
      <c r="J49" s="367" t="s">
        <v>294</v>
      </c>
      <c r="K49" s="368" t="s">
        <v>144</v>
      </c>
    </row>
    <row r="50" spans="1:11" s="358" customFormat="1" ht="12.75">
      <c r="A50" s="439">
        <v>1</v>
      </c>
      <c r="B50" s="864">
        <v>0.792</v>
      </c>
      <c r="C50" s="867">
        <v>0.611</v>
      </c>
      <c r="D50" s="868">
        <v>0.671</v>
      </c>
      <c r="E50" s="869">
        <v>0.64</v>
      </c>
      <c r="F50" s="882">
        <v>652</v>
      </c>
      <c r="G50" s="864">
        <f aca="true" t="shared" si="5" ref="G50:I52">C50/B50-1</f>
        <v>-0.2285353535353536</v>
      </c>
      <c r="H50" s="864">
        <f t="shared" si="5"/>
        <v>0.09819967266775786</v>
      </c>
      <c r="I50" s="864">
        <f t="shared" si="5"/>
        <v>-0.046199701937406856</v>
      </c>
      <c r="J50" s="864">
        <f>E50/B50-1</f>
        <v>-0.19191919191919193</v>
      </c>
      <c r="K50" s="864">
        <f>((E50/B50)^(1/3))-1</f>
        <v>-0.06856704963923788</v>
      </c>
    </row>
    <row r="51" spans="1:11" s="358" customFormat="1" ht="12.75">
      <c r="A51" s="441">
        <v>2</v>
      </c>
      <c r="B51" s="866">
        <v>0.821</v>
      </c>
      <c r="C51" s="873">
        <v>0.833</v>
      </c>
      <c r="D51" s="874">
        <v>0.797</v>
      </c>
      <c r="E51" s="875">
        <v>0.695</v>
      </c>
      <c r="F51" s="884">
        <v>583</v>
      </c>
      <c r="G51" s="866">
        <f t="shared" si="5"/>
        <v>0.014616321559074219</v>
      </c>
      <c r="H51" s="866">
        <f t="shared" si="5"/>
        <v>-0.043217286914765785</v>
      </c>
      <c r="I51" s="866">
        <f t="shared" si="5"/>
        <v>-0.12797992471769148</v>
      </c>
      <c r="J51" s="866">
        <f>E51/B51-1</f>
        <v>-0.1534713763702802</v>
      </c>
      <c r="K51" s="866">
        <f>((E51/B51)^(1/3))-1</f>
        <v>-0.05402306133744694</v>
      </c>
    </row>
    <row r="52" spans="1:11" s="358" customFormat="1" ht="12.75">
      <c r="A52" s="440">
        <v>3</v>
      </c>
      <c r="B52" s="865">
        <v>0.996</v>
      </c>
      <c r="C52" s="870">
        <v>1.081</v>
      </c>
      <c r="D52" s="871">
        <v>1.024</v>
      </c>
      <c r="E52" s="872">
        <v>1.042</v>
      </c>
      <c r="F52" s="883">
        <v>1123</v>
      </c>
      <c r="G52" s="865">
        <f t="shared" si="5"/>
        <v>0.08534136546184734</v>
      </c>
      <c r="H52" s="865">
        <f t="shared" si="5"/>
        <v>-0.052728954671600325</v>
      </c>
      <c r="I52" s="865">
        <f t="shared" si="5"/>
        <v>0.017578125</v>
      </c>
      <c r="J52" s="865">
        <f>E52/B52-1</f>
        <v>0.04618473895582342</v>
      </c>
      <c r="K52" s="865">
        <f>((E52/B52)^(1/3))-1</f>
        <v>0.015163809602484424</v>
      </c>
    </row>
    <row r="53" spans="1:11" s="358" customFormat="1" ht="12.75">
      <c r="A53" s="373"/>
      <c r="B53" s="373"/>
      <c r="C53" s="374"/>
      <c r="D53" s="374"/>
      <c r="E53" s="374"/>
      <c r="F53" s="374"/>
      <c r="G53" s="374"/>
      <c r="H53" s="374"/>
      <c r="I53" s="374"/>
      <c r="J53" s="374"/>
      <c r="K53" s="372"/>
    </row>
    <row r="54" spans="1:11" s="358" customFormat="1" ht="15.75">
      <c r="A54" s="999" t="s">
        <v>121</v>
      </c>
      <c r="B54" s="999"/>
      <c r="C54" s="999"/>
      <c r="D54" s="999"/>
      <c r="E54" s="999"/>
      <c r="F54" s="999"/>
      <c r="G54" s="999"/>
      <c r="H54" s="999"/>
      <c r="I54" s="999"/>
      <c r="J54" s="999"/>
      <c r="K54" s="999"/>
    </row>
    <row r="55" spans="1:11" s="358" customFormat="1" ht="15.75">
      <c r="A55" s="361"/>
      <c r="B55" s="428"/>
      <c r="C55" s="361"/>
      <c r="D55" s="361"/>
      <c r="E55" s="361"/>
      <c r="F55" s="361"/>
      <c r="G55" s="428"/>
      <c r="H55" s="361"/>
      <c r="I55" s="361"/>
      <c r="J55" s="361"/>
      <c r="K55" s="360"/>
    </row>
    <row r="56" spans="1:11" s="358" customFormat="1" ht="15.75">
      <c r="A56" s="362"/>
      <c r="B56" s="990" t="s">
        <v>146</v>
      </c>
      <c r="C56" s="991"/>
      <c r="D56" s="991"/>
      <c r="E56" s="992"/>
      <c r="F56" s="993" t="s">
        <v>219</v>
      </c>
      <c r="G56" s="995" t="s">
        <v>155</v>
      </c>
      <c r="H56" s="996"/>
      <c r="I56" s="996"/>
      <c r="J56" s="997"/>
      <c r="K56" s="363"/>
    </row>
    <row r="57" spans="1:11" s="358" customFormat="1" ht="14.25">
      <c r="A57" s="364" t="s">
        <v>116</v>
      </c>
      <c r="B57" s="365">
        <v>2006</v>
      </c>
      <c r="C57" s="365">
        <v>2007</v>
      </c>
      <c r="D57" s="366">
        <v>2008</v>
      </c>
      <c r="E57" s="366">
        <v>2009</v>
      </c>
      <c r="F57" s="994"/>
      <c r="G57" s="367" t="s">
        <v>293</v>
      </c>
      <c r="H57" s="367" t="s">
        <v>147</v>
      </c>
      <c r="I57" s="367" t="s">
        <v>148</v>
      </c>
      <c r="J57" s="367" t="s">
        <v>294</v>
      </c>
      <c r="K57" s="368" t="s">
        <v>144</v>
      </c>
    </row>
    <row r="58" spans="1:11" s="358" customFormat="1" ht="12.75">
      <c r="A58" s="439">
        <v>1</v>
      </c>
      <c r="B58" s="864">
        <v>0.657</v>
      </c>
      <c r="C58" s="867">
        <v>0.709</v>
      </c>
      <c r="D58" s="868">
        <v>0.75</v>
      </c>
      <c r="E58" s="869">
        <v>0.619</v>
      </c>
      <c r="F58" s="882">
        <v>318</v>
      </c>
      <c r="G58" s="864">
        <f aca="true" t="shared" si="6" ref="G58:I61">C58/B58-1</f>
        <v>0.0791476407914764</v>
      </c>
      <c r="H58" s="864">
        <f t="shared" si="6"/>
        <v>0.057827926657263884</v>
      </c>
      <c r="I58" s="864">
        <f t="shared" si="6"/>
        <v>-0.17466666666666664</v>
      </c>
      <c r="J58" s="864">
        <f>E58/B58-1</f>
        <v>-0.0578386605783866</v>
      </c>
      <c r="K58" s="864">
        <f>((E58/B58)^(1/3))-1</f>
        <v>-0.019663679426739078</v>
      </c>
    </row>
    <row r="59" spans="1:11" s="358" customFormat="1" ht="12.75">
      <c r="A59" s="441">
        <v>2</v>
      </c>
      <c r="B59" s="866">
        <v>1.005</v>
      </c>
      <c r="C59" s="873">
        <v>1.05</v>
      </c>
      <c r="D59" s="874">
        <v>0.845</v>
      </c>
      <c r="E59" s="875">
        <v>0.797</v>
      </c>
      <c r="F59" s="884">
        <v>273</v>
      </c>
      <c r="G59" s="866">
        <f t="shared" si="6"/>
        <v>0.044776119402985204</v>
      </c>
      <c r="H59" s="866">
        <f t="shared" si="6"/>
        <v>-0.19523809523809532</v>
      </c>
      <c r="I59" s="866">
        <f t="shared" si="6"/>
        <v>-0.056804733727810586</v>
      </c>
      <c r="J59" s="866">
        <f>E59/B59-1</f>
        <v>-0.2069651741293531</v>
      </c>
      <c r="K59" s="866">
        <f>((E59/B59)^(1/3))-1</f>
        <v>-0.07438421295362485</v>
      </c>
    </row>
    <row r="60" spans="1:11" s="358" customFormat="1" ht="12.75">
      <c r="A60" s="441">
        <v>3</v>
      </c>
      <c r="B60" s="866">
        <v>1.157</v>
      </c>
      <c r="C60" s="873">
        <v>1.196</v>
      </c>
      <c r="D60" s="874">
        <v>0.973</v>
      </c>
      <c r="E60" s="875">
        <v>0.971</v>
      </c>
      <c r="F60" s="884">
        <v>335</v>
      </c>
      <c r="G60" s="866">
        <f t="shared" si="6"/>
        <v>0.033707865168539186</v>
      </c>
      <c r="H60" s="866">
        <f t="shared" si="6"/>
        <v>-0.1864548494983278</v>
      </c>
      <c r="I60" s="866">
        <f t="shared" si="6"/>
        <v>-0.0020554984583761593</v>
      </c>
      <c r="J60" s="866">
        <f>E60/B60-1</f>
        <v>-0.16076058772687996</v>
      </c>
      <c r="K60" s="866">
        <f>((E60/B60)^(1/3))-1</f>
        <v>-0.05674606930845605</v>
      </c>
    </row>
    <row r="61" spans="1:11" s="358" customFormat="1" ht="12.75">
      <c r="A61" s="440">
        <v>4</v>
      </c>
      <c r="B61" s="865">
        <v>1.287</v>
      </c>
      <c r="C61" s="870">
        <v>1.145</v>
      </c>
      <c r="D61" s="871">
        <v>1.128</v>
      </c>
      <c r="E61" s="872">
        <v>1.204</v>
      </c>
      <c r="F61" s="883">
        <v>221</v>
      </c>
      <c r="G61" s="865">
        <f t="shared" si="6"/>
        <v>-0.11033411033411022</v>
      </c>
      <c r="H61" s="865">
        <f t="shared" si="6"/>
        <v>-0.014847161572052459</v>
      </c>
      <c r="I61" s="865">
        <f t="shared" si="6"/>
        <v>0.06737588652482285</v>
      </c>
      <c r="J61" s="865">
        <f>E61/B61-1</f>
        <v>-0.06449106449106445</v>
      </c>
      <c r="K61" s="865">
        <f>((E61/B61)^(1/3))-1</f>
        <v>-0.0219764478090535</v>
      </c>
    </row>
    <row r="62" spans="6:11" s="358" customFormat="1" ht="12.75">
      <c r="F62" s="359"/>
      <c r="G62" s="359"/>
      <c r="H62" s="359"/>
      <c r="K62" s="372"/>
    </row>
    <row r="63" spans="1:11" s="358" customFormat="1" ht="15.75">
      <c r="A63" s="999" t="s">
        <v>297</v>
      </c>
      <c r="B63" s="999"/>
      <c r="C63" s="999"/>
      <c r="D63" s="999"/>
      <c r="E63" s="999"/>
      <c r="F63" s="999"/>
      <c r="G63" s="999"/>
      <c r="H63" s="999"/>
      <c r="I63" s="999"/>
      <c r="J63" s="999"/>
      <c r="K63" s="999"/>
    </row>
    <row r="64" spans="1:11" s="358" customFormat="1" ht="15.75">
      <c r="A64" s="435"/>
      <c r="B64" s="435"/>
      <c r="C64" s="435"/>
      <c r="D64" s="435"/>
      <c r="E64" s="435"/>
      <c r="F64" s="435"/>
      <c r="G64" s="435"/>
      <c r="H64" s="435"/>
      <c r="I64" s="435"/>
      <c r="J64" s="435"/>
      <c r="K64" s="360"/>
    </row>
    <row r="65" spans="1:11" s="358" customFormat="1" ht="15.75">
      <c r="A65" s="362"/>
      <c r="B65" s="990" t="s">
        <v>146</v>
      </c>
      <c r="C65" s="991"/>
      <c r="D65" s="991"/>
      <c r="E65" s="992"/>
      <c r="F65" s="993" t="s">
        <v>219</v>
      </c>
      <c r="G65" s="995" t="s">
        <v>155</v>
      </c>
      <c r="H65" s="996"/>
      <c r="I65" s="996"/>
      <c r="J65" s="997"/>
      <c r="K65" s="363"/>
    </row>
    <row r="66" spans="1:11" s="358" customFormat="1" ht="14.25">
      <c r="A66" s="364" t="s">
        <v>116</v>
      </c>
      <c r="B66" s="365">
        <v>2006</v>
      </c>
      <c r="C66" s="365">
        <v>2007</v>
      </c>
      <c r="D66" s="366">
        <v>2008</v>
      </c>
      <c r="E66" s="366">
        <v>2009</v>
      </c>
      <c r="F66" s="994"/>
      <c r="G66" s="367" t="s">
        <v>293</v>
      </c>
      <c r="H66" s="367" t="s">
        <v>147</v>
      </c>
      <c r="I66" s="367" t="s">
        <v>148</v>
      </c>
      <c r="J66" s="367" t="s">
        <v>294</v>
      </c>
      <c r="K66" s="368" t="s">
        <v>144</v>
      </c>
    </row>
    <row r="67" spans="1:11" s="358" customFormat="1" ht="12.75">
      <c r="A67" s="439">
        <v>1</v>
      </c>
      <c r="B67" s="864">
        <v>0.781</v>
      </c>
      <c r="C67" s="867">
        <v>0.799</v>
      </c>
      <c r="D67" s="868">
        <v>0.754</v>
      </c>
      <c r="E67" s="869">
        <v>0.768</v>
      </c>
      <c r="F67" s="882">
        <v>615</v>
      </c>
      <c r="G67" s="864">
        <f aca="true" t="shared" si="7" ref="G67:I68">C67/B67-1</f>
        <v>0.023047375160051287</v>
      </c>
      <c r="H67" s="864">
        <f t="shared" si="7"/>
        <v>-0.05632040050062581</v>
      </c>
      <c r="I67" s="864">
        <f t="shared" si="7"/>
        <v>0.018567639257294433</v>
      </c>
      <c r="J67" s="864">
        <f>E67/B67-1</f>
        <v>-0.016645326504481472</v>
      </c>
      <c r="K67" s="864">
        <f>((E67/B67)^(1/3))-1</f>
        <v>-0.00557951526008571</v>
      </c>
    </row>
    <row r="68" spans="1:11" s="358" customFormat="1" ht="12.75">
      <c r="A68" s="440">
        <v>2</v>
      </c>
      <c r="B68" s="865">
        <v>1.06</v>
      </c>
      <c r="C68" s="870">
        <v>0.998</v>
      </c>
      <c r="D68" s="871">
        <v>1.2</v>
      </c>
      <c r="E68" s="872">
        <v>1.112</v>
      </c>
      <c r="F68" s="883">
        <v>594</v>
      </c>
      <c r="G68" s="865">
        <f t="shared" si="7"/>
        <v>-0.05849056603773595</v>
      </c>
      <c r="H68" s="865">
        <f t="shared" si="7"/>
        <v>0.20240480961923835</v>
      </c>
      <c r="I68" s="865">
        <f t="shared" si="7"/>
        <v>-0.07333333333333325</v>
      </c>
      <c r="J68" s="865">
        <f>E68/B68-1</f>
        <v>0.049056603773584895</v>
      </c>
      <c r="K68" s="865">
        <f>((E68/B68)^(1/3))-1</f>
        <v>0.016091864179252013</v>
      </c>
    </row>
    <row r="69" spans="1:11" s="358" customFormat="1" ht="12.75">
      <c r="A69" s="358" t="s">
        <v>295</v>
      </c>
      <c r="B69" s="371"/>
      <c r="C69" s="450"/>
      <c r="D69" s="450"/>
      <c r="E69" s="450"/>
      <c r="F69" s="451"/>
      <c r="G69" s="371"/>
      <c r="H69" s="371"/>
      <c r="I69" s="371"/>
      <c r="J69" s="371"/>
      <c r="K69" s="452"/>
    </row>
    <row r="70" ht="12.75">
      <c r="K70" s="372"/>
    </row>
    <row r="71" spans="2:11" ht="12.75">
      <c r="B71" s="142" t="s">
        <v>381</v>
      </c>
      <c r="K71" s="372"/>
    </row>
    <row r="72" spans="2:11" ht="12.75">
      <c r="B72" s="142" t="s">
        <v>382</v>
      </c>
      <c r="K72" s="372"/>
    </row>
    <row r="73" ht="12.75">
      <c r="K73" s="372"/>
    </row>
    <row r="74" ht="12.75">
      <c r="K74" s="372"/>
    </row>
    <row r="75" ht="12.75">
      <c r="K75" s="372"/>
    </row>
    <row r="76" ht="12.75">
      <c r="K76" s="372"/>
    </row>
    <row r="77" ht="12.75">
      <c r="K77" s="372"/>
    </row>
    <row r="78" ht="12.75">
      <c r="K78" s="372"/>
    </row>
    <row r="79" ht="12.75">
      <c r="K79" s="372"/>
    </row>
    <row r="80" ht="12.75">
      <c r="K80" s="372"/>
    </row>
    <row r="81" ht="12.75">
      <c r="K81" s="372"/>
    </row>
    <row r="82" ht="12.75">
      <c r="K82" s="372"/>
    </row>
    <row r="83" ht="12.75">
      <c r="K83" s="372"/>
    </row>
  </sheetData>
  <sheetProtection/>
  <mergeCells count="37">
    <mergeCell ref="G56:J56"/>
    <mergeCell ref="B25:E25"/>
    <mergeCell ref="G25:J25"/>
    <mergeCell ref="B41:E41"/>
    <mergeCell ref="G41:J41"/>
    <mergeCell ref="B48:E48"/>
    <mergeCell ref="B56:E56"/>
    <mergeCell ref="F56:F57"/>
    <mergeCell ref="A1:K1"/>
    <mergeCell ref="A2:K2"/>
    <mergeCell ref="A4:K4"/>
    <mergeCell ref="A5:K5"/>
    <mergeCell ref="A8:K8"/>
    <mergeCell ref="G48:J48"/>
    <mergeCell ref="F41:F42"/>
    <mergeCell ref="A39:K39"/>
    <mergeCell ref="A46:K46"/>
    <mergeCell ref="F10:F11"/>
    <mergeCell ref="B10:E10"/>
    <mergeCell ref="G10:J10"/>
    <mergeCell ref="A54:K54"/>
    <mergeCell ref="A23:K23"/>
    <mergeCell ref="F48:F49"/>
    <mergeCell ref="A15:K15"/>
    <mergeCell ref="B17:E17"/>
    <mergeCell ref="G17:J17"/>
    <mergeCell ref="F17:F18"/>
    <mergeCell ref="B65:E65"/>
    <mergeCell ref="F65:F66"/>
    <mergeCell ref="G65:J65"/>
    <mergeCell ref="A3:K3"/>
    <mergeCell ref="A32:K32"/>
    <mergeCell ref="B34:E34"/>
    <mergeCell ref="F34:F35"/>
    <mergeCell ref="G34:J34"/>
    <mergeCell ref="A63:K63"/>
    <mergeCell ref="F25:F26"/>
  </mergeCells>
  <printOptions horizontalCentered="1"/>
  <pageMargins left="0.7" right="0.7" top="0.75" bottom="0.75" header="0.3" footer="0.3"/>
  <pageSetup fitToHeight="0" fitToWidth="1" horizontalDpi="300" verticalDpi="300" orientation="landscape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93"/>
  <sheetViews>
    <sheetView zoomScale="85" zoomScaleNormal="85" zoomScaleSheetLayoutView="85" zoomScalePageLayoutView="0" workbookViewId="0" topLeftCell="A1">
      <selection activeCell="A1" sqref="A1:U1"/>
    </sheetView>
  </sheetViews>
  <sheetFormatPr defaultColWidth="9.140625" defaultRowHeight="12.75"/>
  <cols>
    <col min="1" max="1" width="18.28125" style="358" bestFit="1" customWidth="1"/>
    <col min="2" max="3" width="8.421875" style="358" customWidth="1"/>
    <col min="4" max="6" width="9.28125" style="358" customWidth="1"/>
    <col min="7" max="8" width="9.28125" style="359" customWidth="1"/>
    <col min="9" max="10" width="9.28125" style="358" customWidth="1"/>
    <col min="11" max="11" width="3.7109375" style="354" customWidth="1"/>
    <col min="12" max="12" width="18.421875" style="354" customWidth="1"/>
    <col min="13" max="14" width="8.421875" style="354" customWidth="1"/>
    <col min="15" max="21" width="9.28125" style="354" customWidth="1"/>
    <col min="22" max="16384" width="9.140625" style="354" customWidth="1"/>
  </cols>
  <sheetData>
    <row r="1" spans="1:21" ht="15.75">
      <c r="A1" s="1006" t="s">
        <v>346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</row>
    <row r="2" spans="1:21" s="355" customFormat="1" ht="15.75">
      <c r="A2" s="1007" t="s">
        <v>330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</row>
    <row r="3" spans="1:21" s="355" customFormat="1" ht="14.25" customHeight="1">
      <c r="A3" s="1007" t="s">
        <v>361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</row>
    <row r="4" spans="1:21" s="356" customFormat="1" ht="15.75" customHeight="1">
      <c r="A4" s="1007" t="s">
        <v>246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1007"/>
      <c r="T4" s="1007"/>
      <c r="U4" s="1007"/>
    </row>
    <row r="5" spans="1:21" ht="12.75">
      <c r="A5" s="1008" t="s">
        <v>114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</row>
    <row r="6" spans="1:3" ht="7.5" customHeight="1">
      <c r="A6" s="357"/>
      <c r="B6" s="357"/>
      <c r="C6" s="357"/>
    </row>
    <row r="7" spans="1:21" ht="18" customHeight="1">
      <c r="A7" s="999" t="s">
        <v>122</v>
      </c>
      <c r="B7" s="999"/>
      <c r="C7" s="999"/>
      <c r="D7" s="999"/>
      <c r="E7" s="999"/>
      <c r="F7" s="999"/>
      <c r="G7" s="999"/>
      <c r="H7" s="999"/>
      <c r="I7" s="999"/>
      <c r="J7" s="999"/>
      <c r="L7" s="999" t="s">
        <v>123</v>
      </c>
      <c r="M7" s="999"/>
      <c r="N7" s="999"/>
      <c r="O7" s="999"/>
      <c r="P7" s="999"/>
      <c r="Q7" s="999"/>
      <c r="R7" s="999"/>
      <c r="S7" s="999"/>
      <c r="T7" s="999"/>
      <c r="U7" s="999"/>
    </row>
    <row r="8" spans="1:21" ht="9.75" customHeight="1">
      <c r="A8" s="361"/>
      <c r="B8" s="361"/>
      <c r="C8" s="428"/>
      <c r="D8" s="361"/>
      <c r="E8" s="361"/>
      <c r="F8" s="361"/>
      <c r="G8" s="361"/>
      <c r="H8" s="361"/>
      <c r="I8" s="361"/>
      <c r="J8" s="361"/>
      <c r="L8" s="361"/>
      <c r="M8" s="361"/>
      <c r="N8" s="428"/>
      <c r="O8" s="361"/>
      <c r="P8" s="361"/>
      <c r="Q8" s="361"/>
      <c r="R8" s="361"/>
      <c r="S8" s="361"/>
      <c r="T8" s="361"/>
      <c r="U8" s="361"/>
    </row>
    <row r="9" spans="1:21" s="358" customFormat="1" ht="14.25">
      <c r="A9" s="1011" t="s">
        <v>300</v>
      </c>
      <c r="B9" s="1012"/>
      <c r="C9" s="1012"/>
      <c r="D9" s="1012"/>
      <c r="E9" s="1012"/>
      <c r="F9" s="1012"/>
      <c r="G9" s="1012"/>
      <c r="H9" s="1012"/>
      <c r="I9" s="1012"/>
      <c r="J9" s="1013"/>
      <c r="L9" s="1011" t="s">
        <v>300</v>
      </c>
      <c r="M9" s="1012"/>
      <c r="N9" s="1012"/>
      <c r="O9" s="1012"/>
      <c r="P9" s="1012"/>
      <c r="Q9" s="1012"/>
      <c r="R9" s="1012"/>
      <c r="S9" s="1012"/>
      <c r="T9" s="1012"/>
      <c r="U9" s="1013"/>
    </row>
    <row r="10" spans="1:21" s="378" customFormat="1" ht="12.75">
      <c r="A10" s="447"/>
      <c r="B10" s="1009" t="s">
        <v>290</v>
      </c>
      <c r="C10" s="1010"/>
      <c r="D10" s="1003" t="s">
        <v>24</v>
      </c>
      <c r="E10" s="1004"/>
      <c r="F10" s="1004"/>
      <c r="G10" s="1004"/>
      <c r="H10" s="1004"/>
      <c r="I10" s="1005"/>
      <c r="J10" s="438"/>
      <c r="L10" s="447"/>
      <c r="M10" s="1009" t="s">
        <v>290</v>
      </c>
      <c r="N10" s="1010"/>
      <c r="O10" s="1003" t="s">
        <v>24</v>
      </c>
      <c r="P10" s="1004"/>
      <c r="Q10" s="1004"/>
      <c r="R10" s="1004"/>
      <c r="S10" s="1004"/>
      <c r="T10" s="1005"/>
      <c r="U10" s="438"/>
    </row>
    <row r="11" spans="1:21" s="378" customFormat="1" ht="25.5">
      <c r="A11" s="446" t="s">
        <v>124</v>
      </c>
      <c r="B11" s="436" t="s">
        <v>291</v>
      </c>
      <c r="C11" s="437" t="s">
        <v>292</v>
      </c>
      <c r="D11" s="375">
        <v>1</v>
      </c>
      <c r="E11" s="375">
        <v>2</v>
      </c>
      <c r="F11" s="375">
        <v>3</v>
      </c>
      <c r="G11" s="376" t="s">
        <v>28</v>
      </c>
      <c r="H11" s="376" t="s">
        <v>29</v>
      </c>
      <c r="I11" s="377" t="s">
        <v>30</v>
      </c>
      <c r="J11" s="448" t="s">
        <v>94</v>
      </c>
      <c r="L11" s="446" t="s">
        <v>124</v>
      </c>
      <c r="M11" s="436" t="s">
        <v>291</v>
      </c>
      <c r="N11" s="437" t="s">
        <v>292</v>
      </c>
      <c r="O11" s="375">
        <v>1</v>
      </c>
      <c r="P11" s="375">
        <v>2</v>
      </c>
      <c r="Q11" s="375">
        <v>3</v>
      </c>
      <c r="R11" s="376" t="s">
        <v>28</v>
      </c>
      <c r="S11" s="376" t="s">
        <v>29</v>
      </c>
      <c r="T11" s="377" t="s">
        <v>30</v>
      </c>
      <c r="U11" s="448" t="s">
        <v>94</v>
      </c>
    </row>
    <row r="12" spans="1:21" s="358" customFormat="1" ht="12.75">
      <c r="A12" s="379" t="s">
        <v>38</v>
      </c>
      <c r="B12" s="439">
        <v>2</v>
      </c>
      <c r="C12" s="442">
        <v>1</v>
      </c>
      <c r="D12" s="885">
        <v>0.979</v>
      </c>
      <c r="E12" s="885">
        <v>0.623</v>
      </c>
      <c r="F12" s="885">
        <v>1.195</v>
      </c>
      <c r="G12" s="885">
        <v>0.963</v>
      </c>
      <c r="H12" s="885">
        <v>0.862</v>
      </c>
      <c r="I12" s="885">
        <v>0.853</v>
      </c>
      <c r="J12" s="885">
        <v>0.875</v>
      </c>
      <c r="L12" s="379" t="s">
        <v>38</v>
      </c>
      <c r="M12" s="439">
        <v>2</v>
      </c>
      <c r="N12" s="442">
        <v>1</v>
      </c>
      <c r="O12" s="885">
        <v>1.004</v>
      </c>
      <c r="P12" s="885">
        <v>0.637</v>
      </c>
      <c r="Q12" s="885">
        <v>1.198</v>
      </c>
      <c r="R12" s="885">
        <v>0.938</v>
      </c>
      <c r="S12" s="885">
        <v>0.843</v>
      </c>
      <c r="T12" s="885">
        <v>0.865</v>
      </c>
      <c r="U12" s="885">
        <v>0.866</v>
      </c>
    </row>
    <row r="13" spans="1:21" s="358" customFormat="1" ht="12.75">
      <c r="A13" s="380"/>
      <c r="B13" s="440"/>
      <c r="C13" s="443">
        <v>2</v>
      </c>
      <c r="D13" s="886">
        <v>1</v>
      </c>
      <c r="E13" s="886">
        <v>1.139</v>
      </c>
      <c r="F13" s="886">
        <v>1.118</v>
      </c>
      <c r="G13" s="886">
        <v>1.114</v>
      </c>
      <c r="H13" s="886">
        <v>1.098</v>
      </c>
      <c r="I13" s="886">
        <v>0.987</v>
      </c>
      <c r="J13" s="886">
        <v>1.059</v>
      </c>
      <c r="L13" s="380"/>
      <c r="M13" s="440"/>
      <c r="N13" s="443">
        <v>2</v>
      </c>
      <c r="O13" s="886">
        <v>0.905</v>
      </c>
      <c r="P13" s="886">
        <v>1.147</v>
      </c>
      <c r="Q13" s="886">
        <v>1.044</v>
      </c>
      <c r="R13" s="886">
        <v>1.142</v>
      </c>
      <c r="S13" s="886">
        <v>1.078</v>
      </c>
      <c r="T13" s="886">
        <v>1.021</v>
      </c>
      <c r="U13" s="886">
        <v>1.065</v>
      </c>
    </row>
    <row r="14" spans="1:21" s="358" customFormat="1" ht="12.75">
      <c r="A14" s="380"/>
      <c r="B14" s="439">
        <v>3</v>
      </c>
      <c r="C14" s="442">
        <v>1</v>
      </c>
      <c r="D14" s="885">
        <v>0.673</v>
      </c>
      <c r="E14" s="885">
        <v>0.957</v>
      </c>
      <c r="F14" s="885">
        <v>0.815</v>
      </c>
      <c r="G14" s="885">
        <v>0.831</v>
      </c>
      <c r="H14" s="885">
        <v>0.73</v>
      </c>
      <c r="I14" s="885">
        <v>0.772</v>
      </c>
      <c r="J14" s="885">
        <v>0.762</v>
      </c>
      <c r="L14" s="380"/>
      <c r="M14" s="439">
        <v>3</v>
      </c>
      <c r="N14" s="442">
        <v>1</v>
      </c>
      <c r="O14" s="885" t="s">
        <v>298</v>
      </c>
      <c r="P14" s="885">
        <v>0.985</v>
      </c>
      <c r="Q14" s="885">
        <v>0.681</v>
      </c>
      <c r="R14" s="885">
        <v>0.829</v>
      </c>
      <c r="S14" s="885">
        <v>0.736</v>
      </c>
      <c r="T14" s="885">
        <v>0.775</v>
      </c>
      <c r="U14" s="885">
        <v>0.758</v>
      </c>
    </row>
    <row r="15" spans="1:21" s="358" customFormat="1" ht="12.75">
      <c r="A15" s="380"/>
      <c r="B15" s="441"/>
      <c r="C15" s="444">
        <v>2</v>
      </c>
      <c r="D15" s="887">
        <v>0.978</v>
      </c>
      <c r="E15" s="887">
        <v>1.134</v>
      </c>
      <c r="F15" s="887">
        <v>1.059</v>
      </c>
      <c r="G15" s="887">
        <v>0.927</v>
      </c>
      <c r="H15" s="887">
        <v>0.819</v>
      </c>
      <c r="I15" s="887">
        <v>0.856</v>
      </c>
      <c r="J15" s="887">
        <v>0.889</v>
      </c>
      <c r="L15" s="380"/>
      <c r="M15" s="441"/>
      <c r="N15" s="444">
        <v>2</v>
      </c>
      <c r="O15" s="887">
        <v>0.704</v>
      </c>
      <c r="P15" s="887">
        <v>1.2</v>
      </c>
      <c r="Q15" s="887">
        <v>0.745</v>
      </c>
      <c r="R15" s="887">
        <v>0.851</v>
      </c>
      <c r="S15" s="887">
        <v>0.848</v>
      </c>
      <c r="T15" s="887">
        <v>0.853</v>
      </c>
      <c r="U15" s="887">
        <v>0.855</v>
      </c>
    </row>
    <row r="16" spans="1:21" s="358" customFormat="1" ht="12.75">
      <c r="A16" s="380"/>
      <c r="B16" s="440"/>
      <c r="C16" s="443">
        <v>3</v>
      </c>
      <c r="D16" s="865">
        <v>1.223</v>
      </c>
      <c r="E16" s="865">
        <v>1.162</v>
      </c>
      <c r="F16" s="865">
        <v>1.111</v>
      </c>
      <c r="G16" s="865">
        <v>1.211</v>
      </c>
      <c r="H16" s="865">
        <v>1.115</v>
      </c>
      <c r="I16" s="865">
        <v>1.117</v>
      </c>
      <c r="J16" s="865">
        <v>1.145</v>
      </c>
      <c r="L16" s="380"/>
      <c r="M16" s="440"/>
      <c r="N16" s="443">
        <v>3</v>
      </c>
      <c r="O16" s="865">
        <v>1.229</v>
      </c>
      <c r="P16" s="865">
        <v>1.118</v>
      </c>
      <c r="Q16" s="865">
        <v>0.989</v>
      </c>
      <c r="R16" s="865">
        <v>1.073</v>
      </c>
      <c r="S16" s="865">
        <v>1.075</v>
      </c>
      <c r="T16" s="865">
        <v>1.116</v>
      </c>
      <c r="U16" s="865">
        <v>1.08</v>
      </c>
    </row>
    <row r="17" spans="1:21" s="358" customFormat="1" ht="12.75">
      <c r="A17" s="380"/>
      <c r="B17" s="439">
        <v>4</v>
      </c>
      <c r="C17" s="442">
        <v>1</v>
      </c>
      <c r="D17" s="885">
        <v>0.863</v>
      </c>
      <c r="E17" s="885">
        <v>0.924</v>
      </c>
      <c r="F17" s="885">
        <v>0.807</v>
      </c>
      <c r="G17" s="885">
        <v>1.04</v>
      </c>
      <c r="H17" s="885">
        <v>0.837</v>
      </c>
      <c r="I17" s="885" t="s">
        <v>298</v>
      </c>
      <c r="J17" s="885">
        <v>0.913</v>
      </c>
      <c r="L17" s="380"/>
      <c r="M17" s="439">
        <v>4</v>
      </c>
      <c r="N17" s="442">
        <v>1</v>
      </c>
      <c r="O17" s="885">
        <v>0.961</v>
      </c>
      <c r="P17" s="885">
        <v>1.013</v>
      </c>
      <c r="Q17" s="885">
        <v>0.78</v>
      </c>
      <c r="R17" s="885">
        <v>0.985</v>
      </c>
      <c r="S17" s="885">
        <v>0.863</v>
      </c>
      <c r="T17" s="885" t="s">
        <v>298</v>
      </c>
      <c r="U17" s="885">
        <v>0.917</v>
      </c>
    </row>
    <row r="18" spans="1:21" s="358" customFormat="1" ht="12.75">
      <c r="A18" s="441"/>
      <c r="B18" s="441"/>
      <c r="C18" s="444">
        <v>2</v>
      </c>
      <c r="D18" s="887">
        <v>0.589</v>
      </c>
      <c r="E18" s="887">
        <v>1.115</v>
      </c>
      <c r="F18" s="887">
        <v>1.022</v>
      </c>
      <c r="G18" s="887">
        <v>0.981</v>
      </c>
      <c r="H18" s="887">
        <v>0.922</v>
      </c>
      <c r="I18" s="887" t="s">
        <v>298</v>
      </c>
      <c r="J18" s="887">
        <v>0.955</v>
      </c>
      <c r="L18" s="380"/>
      <c r="M18" s="441"/>
      <c r="N18" s="444">
        <v>2</v>
      </c>
      <c r="O18" s="887" t="s">
        <v>298</v>
      </c>
      <c r="P18" s="887">
        <v>1.025</v>
      </c>
      <c r="Q18" s="887">
        <v>0.977</v>
      </c>
      <c r="R18" s="887">
        <v>1.013</v>
      </c>
      <c r="S18" s="887">
        <v>0.954</v>
      </c>
      <c r="T18" s="887" t="s">
        <v>298</v>
      </c>
      <c r="U18" s="887">
        <v>0.955</v>
      </c>
    </row>
    <row r="19" spans="1:21" s="358" customFormat="1" ht="12.75">
      <c r="A19" s="441"/>
      <c r="B19" s="441"/>
      <c r="C19" s="444">
        <v>3</v>
      </c>
      <c r="D19" s="887">
        <v>0.773</v>
      </c>
      <c r="E19" s="887">
        <v>1.239</v>
      </c>
      <c r="F19" s="887">
        <v>1.227</v>
      </c>
      <c r="G19" s="887">
        <v>1.126</v>
      </c>
      <c r="H19" s="887">
        <v>0.911</v>
      </c>
      <c r="I19" s="887" t="s">
        <v>298</v>
      </c>
      <c r="J19" s="887">
        <v>1.052</v>
      </c>
      <c r="L19" s="380"/>
      <c r="M19" s="441"/>
      <c r="N19" s="444">
        <v>3</v>
      </c>
      <c r="O19" s="887" t="s">
        <v>298</v>
      </c>
      <c r="P19" s="887">
        <v>1.361</v>
      </c>
      <c r="Q19" s="887">
        <v>1.366</v>
      </c>
      <c r="R19" s="887">
        <v>1.131</v>
      </c>
      <c r="S19" s="887">
        <v>0.949</v>
      </c>
      <c r="T19" s="887" t="s">
        <v>298</v>
      </c>
      <c r="U19" s="887">
        <v>1.085</v>
      </c>
    </row>
    <row r="20" spans="1:21" s="358" customFormat="1" ht="12.75">
      <c r="A20" s="441"/>
      <c r="B20" s="440"/>
      <c r="C20" s="443">
        <v>4</v>
      </c>
      <c r="D20" s="865">
        <v>1.443</v>
      </c>
      <c r="E20" s="865">
        <v>1.491</v>
      </c>
      <c r="F20" s="865">
        <v>1.426</v>
      </c>
      <c r="G20" s="865">
        <v>1.444</v>
      </c>
      <c r="H20" s="865">
        <v>1.129</v>
      </c>
      <c r="I20" s="865" t="s">
        <v>298</v>
      </c>
      <c r="J20" s="865">
        <v>1.357</v>
      </c>
      <c r="L20" s="380"/>
      <c r="M20" s="440"/>
      <c r="N20" s="443">
        <v>4</v>
      </c>
      <c r="O20" s="865">
        <v>1.503</v>
      </c>
      <c r="P20" s="865">
        <v>1.495</v>
      </c>
      <c r="Q20" s="865">
        <v>1.339</v>
      </c>
      <c r="R20" s="865">
        <v>1.439</v>
      </c>
      <c r="S20" s="865">
        <v>1.174</v>
      </c>
      <c r="T20" s="865" t="s">
        <v>298</v>
      </c>
      <c r="U20" s="865">
        <v>1.362</v>
      </c>
    </row>
    <row r="21" spans="1:21" s="358" customFormat="1" ht="12.75">
      <c r="A21" s="379" t="s">
        <v>39</v>
      </c>
      <c r="B21" s="439">
        <v>2</v>
      </c>
      <c r="C21" s="442">
        <v>1</v>
      </c>
      <c r="D21" s="885" t="s">
        <v>298</v>
      </c>
      <c r="E21" s="885">
        <v>0.756</v>
      </c>
      <c r="F21" s="885">
        <v>0.915</v>
      </c>
      <c r="G21" s="885">
        <v>0.721</v>
      </c>
      <c r="H21" s="885">
        <v>0.753</v>
      </c>
      <c r="I21" s="885">
        <v>0.693</v>
      </c>
      <c r="J21" s="885">
        <v>0.733</v>
      </c>
      <c r="L21" s="379" t="s">
        <v>39</v>
      </c>
      <c r="M21" s="439">
        <v>2</v>
      </c>
      <c r="N21" s="442">
        <v>1</v>
      </c>
      <c r="O21" s="885" t="s">
        <v>298</v>
      </c>
      <c r="P21" s="885" t="s">
        <v>298</v>
      </c>
      <c r="Q21" s="885">
        <v>0.876</v>
      </c>
      <c r="R21" s="885">
        <v>0.753</v>
      </c>
      <c r="S21" s="885">
        <v>0.741</v>
      </c>
      <c r="T21" s="885">
        <v>0.727</v>
      </c>
      <c r="U21" s="885">
        <v>0.738</v>
      </c>
    </row>
    <row r="22" spans="1:21" s="358" customFormat="1" ht="12.75">
      <c r="A22" s="380"/>
      <c r="B22" s="440"/>
      <c r="C22" s="443">
        <v>2</v>
      </c>
      <c r="D22" s="886" t="s">
        <v>298</v>
      </c>
      <c r="E22" s="886">
        <v>0.865</v>
      </c>
      <c r="F22" s="886">
        <v>0.889</v>
      </c>
      <c r="G22" s="886">
        <v>0.999</v>
      </c>
      <c r="H22" s="886">
        <v>0.986</v>
      </c>
      <c r="I22" s="886">
        <v>0.944</v>
      </c>
      <c r="J22" s="886">
        <v>0.967</v>
      </c>
      <c r="L22" s="380"/>
      <c r="M22" s="440"/>
      <c r="N22" s="443">
        <v>2</v>
      </c>
      <c r="O22" s="886" t="s">
        <v>298</v>
      </c>
      <c r="P22" s="886" t="s">
        <v>298</v>
      </c>
      <c r="Q22" s="886">
        <v>0.89</v>
      </c>
      <c r="R22" s="886">
        <v>0.919</v>
      </c>
      <c r="S22" s="886">
        <v>0.963</v>
      </c>
      <c r="T22" s="886">
        <v>0.981</v>
      </c>
      <c r="U22" s="886">
        <v>0.955</v>
      </c>
    </row>
    <row r="23" spans="1:21" s="358" customFormat="1" ht="12.75">
      <c r="A23" s="380"/>
      <c r="B23" s="439">
        <v>3</v>
      </c>
      <c r="C23" s="442">
        <v>1</v>
      </c>
      <c r="D23" s="885">
        <v>0.613</v>
      </c>
      <c r="E23" s="885">
        <v>0.603</v>
      </c>
      <c r="F23" s="885">
        <v>0.866</v>
      </c>
      <c r="G23" s="885">
        <v>0.744</v>
      </c>
      <c r="H23" s="885">
        <v>0.665</v>
      </c>
      <c r="I23" s="885">
        <v>0.592</v>
      </c>
      <c r="J23" s="885">
        <v>0.69</v>
      </c>
      <c r="L23" s="380"/>
      <c r="M23" s="439">
        <v>3</v>
      </c>
      <c r="N23" s="442">
        <v>1</v>
      </c>
      <c r="O23" s="885">
        <v>0.766</v>
      </c>
      <c r="P23" s="885">
        <v>0.586</v>
      </c>
      <c r="Q23" s="885">
        <v>0.923</v>
      </c>
      <c r="R23" s="885">
        <v>0.764</v>
      </c>
      <c r="S23" s="885">
        <v>0.672</v>
      </c>
      <c r="T23" s="885">
        <v>0.594</v>
      </c>
      <c r="U23" s="885">
        <v>0.71</v>
      </c>
    </row>
    <row r="24" spans="1:21" s="358" customFormat="1" ht="12.75">
      <c r="A24" s="380"/>
      <c r="B24" s="441"/>
      <c r="C24" s="444">
        <v>2</v>
      </c>
      <c r="D24" s="887">
        <v>0.687</v>
      </c>
      <c r="E24" s="887">
        <v>0.795</v>
      </c>
      <c r="F24" s="887">
        <v>0.966</v>
      </c>
      <c r="G24" s="887">
        <v>0.839</v>
      </c>
      <c r="H24" s="887">
        <v>0.792</v>
      </c>
      <c r="I24" s="887">
        <v>0.798</v>
      </c>
      <c r="J24" s="887">
        <v>0.818</v>
      </c>
      <c r="L24" s="380"/>
      <c r="M24" s="441"/>
      <c r="N24" s="444">
        <v>2</v>
      </c>
      <c r="O24" s="887">
        <v>0.648</v>
      </c>
      <c r="P24" s="887">
        <v>0.752</v>
      </c>
      <c r="Q24" s="887">
        <v>0.821</v>
      </c>
      <c r="R24" s="887">
        <v>0.803</v>
      </c>
      <c r="S24" s="887">
        <v>0.836</v>
      </c>
      <c r="T24" s="887">
        <v>0.819</v>
      </c>
      <c r="U24" s="887">
        <v>0.805</v>
      </c>
    </row>
    <row r="25" spans="1:21" s="358" customFormat="1" ht="12.75">
      <c r="A25" s="380"/>
      <c r="B25" s="440"/>
      <c r="C25" s="443">
        <v>3</v>
      </c>
      <c r="D25" s="865">
        <v>1.422</v>
      </c>
      <c r="E25" s="865">
        <v>1.118</v>
      </c>
      <c r="F25" s="865">
        <v>1.129</v>
      </c>
      <c r="G25" s="865">
        <v>1.136</v>
      </c>
      <c r="H25" s="865">
        <v>1.034</v>
      </c>
      <c r="I25" s="865">
        <v>1.045</v>
      </c>
      <c r="J25" s="865">
        <v>1.12</v>
      </c>
      <c r="L25" s="380"/>
      <c r="M25" s="440"/>
      <c r="N25" s="443">
        <v>3</v>
      </c>
      <c r="O25" s="865">
        <v>1.463</v>
      </c>
      <c r="P25" s="865">
        <v>1.129</v>
      </c>
      <c r="Q25" s="865">
        <v>1.105</v>
      </c>
      <c r="R25" s="865">
        <v>1.041</v>
      </c>
      <c r="S25" s="865">
        <v>1.025</v>
      </c>
      <c r="T25" s="865">
        <v>1.019</v>
      </c>
      <c r="U25" s="865">
        <v>1.087</v>
      </c>
    </row>
    <row r="26" spans="1:21" s="358" customFormat="1" ht="12.75">
      <c r="A26" s="441"/>
      <c r="B26" s="439">
        <v>4</v>
      </c>
      <c r="C26" s="442">
        <v>1</v>
      </c>
      <c r="D26" s="885">
        <v>0.781</v>
      </c>
      <c r="E26" s="885">
        <v>0.885</v>
      </c>
      <c r="F26" s="885">
        <v>0.748</v>
      </c>
      <c r="G26" s="885">
        <v>0.865</v>
      </c>
      <c r="H26" s="885">
        <v>0.871</v>
      </c>
      <c r="I26" s="885" t="s">
        <v>298</v>
      </c>
      <c r="J26" s="885">
        <v>0.842</v>
      </c>
      <c r="L26" s="380"/>
      <c r="M26" s="439">
        <v>4</v>
      </c>
      <c r="N26" s="442">
        <v>1</v>
      </c>
      <c r="O26" s="885">
        <v>0.727</v>
      </c>
      <c r="P26" s="885">
        <v>0.96</v>
      </c>
      <c r="Q26" s="885">
        <v>0.765</v>
      </c>
      <c r="R26" s="885">
        <v>0.896</v>
      </c>
      <c r="S26" s="885">
        <v>0.803</v>
      </c>
      <c r="T26" s="885" t="s">
        <v>298</v>
      </c>
      <c r="U26" s="885">
        <v>0.842</v>
      </c>
    </row>
    <row r="27" spans="1:21" s="358" customFormat="1" ht="12.75">
      <c r="A27" s="441"/>
      <c r="B27" s="441"/>
      <c r="C27" s="444">
        <v>2</v>
      </c>
      <c r="D27" s="887">
        <v>0.864</v>
      </c>
      <c r="E27" s="887">
        <v>0.714</v>
      </c>
      <c r="F27" s="887">
        <v>0.87</v>
      </c>
      <c r="G27" s="887">
        <v>0.908</v>
      </c>
      <c r="H27" s="887">
        <v>0.774</v>
      </c>
      <c r="I27" s="887" t="s">
        <v>298</v>
      </c>
      <c r="J27" s="887">
        <v>0.831</v>
      </c>
      <c r="L27" s="380"/>
      <c r="M27" s="441"/>
      <c r="N27" s="444">
        <v>2</v>
      </c>
      <c r="O27" s="887">
        <v>0.882</v>
      </c>
      <c r="P27" s="887" t="s">
        <v>298</v>
      </c>
      <c r="Q27" s="887">
        <v>0.689</v>
      </c>
      <c r="R27" s="887">
        <v>0.846</v>
      </c>
      <c r="S27" s="887">
        <v>0.774</v>
      </c>
      <c r="T27" s="887" t="s">
        <v>298</v>
      </c>
      <c r="U27" s="887">
        <v>0.779</v>
      </c>
    </row>
    <row r="28" spans="1:21" s="358" customFormat="1" ht="12.75">
      <c r="A28" s="441"/>
      <c r="B28" s="441"/>
      <c r="C28" s="444">
        <v>3</v>
      </c>
      <c r="D28" s="887">
        <v>1.056</v>
      </c>
      <c r="E28" s="887">
        <v>0.976</v>
      </c>
      <c r="F28" s="887">
        <v>1.03</v>
      </c>
      <c r="G28" s="887">
        <v>0.931</v>
      </c>
      <c r="H28" s="887">
        <v>0.931</v>
      </c>
      <c r="I28" s="887" t="s">
        <v>298</v>
      </c>
      <c r="J28" s="887">
        <v>0.964</v>
      </c>
      <c r="L28" s="380"/>
      <c r="M28" s="441"/>
      <c r="N28" s="444">
        <v>3</v>
      </c>
      <c r="O28" s="887">
        <v>0.99</v>
      </c>
      <c r="P28" s="887">
        <v>0.885</v>
      </c>
      <c r="Q28" s="887">
        <v>1.133</v>
      </c>
      <c r="R28" s="887">
        <v>0.924</v>
      </c>
      <c r="S28" s="887">
        <v>0.987</v>
      </c>
      <c r="T28" s="887" t="s">
        <v>298</v>
      </c>
      <c r="U28" s="887">
        <v>0.975</v>
      </c>
    </row>
    <row r="29" spans="1:21" s="358" customFormat="1" ht="12.75">
      <c r="A29" s="441"/>
      <c r="B29" s="440"/>
      <c r="C29" s="443">
        <v>4</v>
      </c>
      <c r="D29" s="865">
        <v>1.227</v>
      </c>
      <c r="E29" s="865">
        <v>1.37</v>
      </c>
      <c r="F29" s="865">
        <v>1.194</v>
      </c>
      <c r="G29" s="865">
        <v>1.208</v>
      </c>
      <c r="H29" s="865">
        <v>1.175</v>
      </c>
      <c r="I29" s="865" t="s">
        <v>298</v>
      </c>
      <c r="J29" s="865">
        <v>1.221</v>
      </c>
      <c r="L29" s="380"/>
      <c r="M29" s="440"/>
      <c r="N29" s="443">
        <v>4</v>
      </c>
      <c r="O29" s="865">
        <v>1.127</v>
      </c>
      <c r="P29" s="865">
        <v>1.301</v>
      </c>
      <c r="Q29" s="865">
        <v>1.251</v>
      </c>
      <c r="R29" s="865">
        <v>1.107</v>
      </c>
      <c r="S29" s="865">
        <v>1.081</v>
      </c>
      <c r="T29" s="865" t="s">
        <v>298</v>
      </c>
      <c r="U29" s="865">
        <v>1.15</v>
      </c>
    </row>
    <row r="30" spans="1:21" s="358" customFormat="1" ht="12.75">
      <c r="A30" s="379" t="s">
        <v>40</v>
      </c>
      <c r="B30" s="439">
        <v>2</v>
      </c>
      <c r="C30" s="442">
        <v>1</v>
      </c>
      <c r="D30" s="885" t="s">
        <v>298</v>
      </c>
      <c r="E30" s="885">
        <v>0.68</v>
      </c>
      <c r="F30" s="885">
        <v>0.871</v>
      </c>
      <c r="G30" s="885">
        <v>0.805</v>
      </c>
      <c r="H30" s="885">
        <v>0.698</v>
      </c>
      <c r="I30" s="885">
        <v>0.73</v>
      </c>
      <c r="J30" s="885">
        <v>0.731</v>
      </c>
      <c r="L30" s="379" t="s">
        <v>40</v>
      </c>
      <c r="M30" s="439">
        <v>2</v>
      </c>
      <c r="N30" s="442">
        <v>1</v>
      </c>
      <c r="O30" s="885" t="s">
        <v>298</v>
      </c>
      <c r="P30" s="885" t="s">
        <v>298</v>
      </c>
      <c r="Q30" s="885" t="s">
        <v>298</v>
      </c>
      <c r="R30" s="885">
        <v>0.726</v>
      </c>
      <c r="S30" s="885">
        <v>0.716</v>
      </c>
      <c r="T30" s="885">
        <v>0.679</v>
      </c>
      <c r="U30" s="885">
        <v>0.701</v>
      </c>
    </row>
    <row r="31" spans="1:21" s="358" customFormat="1" ht="12.75">
      <c r="A31" s="380"/>
      <c r="B31" s="440"/>
      <c r="C31" s="443">
        <v>2</v>
      </c>
      <c r="D31" s="886" t="s">
        <v>298</v>
      </c>
      <c r="E31" s="886">
        <v>1.183</v>
      </c>
      <c r="F31" s="886">
        <v>0.711</v>
      </c>
      <c r="G31" s="886">
        <v>0.956</v>
      </c>
      <c r="H31" s="886">
        <v>0.941</v>
      </c>
      <c r="I31" s="886">
        <v>1.001</v>
      </c>
      <c r="J31" s="886">
        <v>0.956</v>
      </c>
      <c r="L31" s="380"/>
      <c r="M31" s="440"/>
      <c r="N31" s="443">
        <v>2</v>
      </c>
      <c r="O31" s="886" t="s">
        <v>298</v>
      </c>
      <c r="P31" s="886" t="s">
        <v>298</v>
      </c>
      <c r="Q31" s="886" t="s">
        <v>298</v>
      </c>
      <c r="R31" s="886">
        <v>0.744</v>
      </c>
      <c r="S31" s="886">
        <v>1.015</v>
      </c>
      <c r="T31" s="886">
        <v>1.002</v>
      </c>
      <c r="U31" s="886">
        <v>0.938</v>
      </c>
    </row>
    <row r="32" spans="1:21" s="358" customFormat="1" ht="12.75">
      <c r="A32" s="380"/>
      <c r="B32" s="439">
        <v>3</v>
      </c>
      <c r="C32" s="442">
        <v>1</v>
      </c>
      <c r="D32" s="885">
        <v>0.633</v>
      </c>
      <c r="E32" s="885">
        <v>0.609</v>
      </c>
      <c r="F32" s="885">
        <v>0.829</v>
      </c>
      <c r="G32" s="885">
        <v>0.663</v>
      </c>
      <c r="H32" s="885">
        <v>0.642</v>
      </c>
      <c r="I32" s="885">
        <v>0.841</v>
      </c>
      <c r="J32" s="885">
        <v>0.675</v>
      </c>
      <c r="L32" s="380"/>
      <c r="M32" s="439">
        <v>3</v>
      </c>
      <c r="N32" s="442">
        <v>1</v>
      </c>
      <c r="O32" s="885">
        <v>0.676</v>
      </c>
      <c r="P32" s="885">
        <v>0.634</v>
      </c>
      <c r="Q32" s="885">
        <v>0.647</v>
      </c>
      <c r="R32" s="885">
        <v>0.612</v>
      </c>
      <c r="S32" s="885">
        <v>0.664</v>
      </c>
      <c r="T32" s="885">
        <v>0.804</v>
      </c>
      <c r="U32" s="885">
        <v>0.66</v>
      </c>
    </row>
    <row r="33" spans="1:21" s="358" customFormat="1" ht="12.75">
      <c r="A33" s="380"/>
      <c r="B33" s="441"/>
      <c r="C33" s="444">
        <v>2</v>
      </c>
      <c r="D33" s="887">
        <v>0.641</v>
      </c>
      <c r="E33" s="887">
        <v>0.64</v>
      </c>
      <c r="F33" s="887">
        <v>0.748</v>
      </c>
      <c r="G33" s="887">
        <v>0.799</v>
      </c>
      <c r="H33" s="887">
        <v>0.836</v>
      </c>
      <c r="I33" s="887">
        <v>1.365</v>
      </c>
      <c r="J33" s="887">
        <v>0.797</v>
      </c>
      <c r="L33" s="380"/>
      <c r="M33" s="441"/>
      <c r="N33" s="444">
        <v>2</v>
      </c>
      <c r="O33" s="887">
        <v>0.498</v>
      </c>
      <c r="P33" s="887">
        <v>0.693</v>
      </c>
      <c r="Q33" s="887">
        <v>0.753</v>
      </c>
      <c r="R33" s="887">
        <v>0.718</v>
      </c>
      <c r="S33" s="887">
        <v>0.874</v>
      </c>
      <c r="T33" s="887">
        <v>1.385</v>
      </c>
      <c r="U33" s="887">
        <v>0.805</v>
      </c>
    </row>
    <row r="34" spans="1:21" s="358" customFormat="1" ht="12.75">
      <c r="A34" s="380"/>
      <c r="B34" s="440"/>
      <c r="C34" s="443">
        <v>3</v>
      </c>
      <c r="D34" s="865">
        <v>0.983</v>
      </c>
      <c r="E34" s="865">
        <v>1.115</v>
      </c>
      <c r="F34" s="865">
        <v>1.162</v>
      </c>
      <c r="G34" s="865">
        <v>1.259</v>
      </c>
      <c r="H34" s="865">
        <v>0.972</v>
      </c>
      <c r="I34" s="865">
        <v>0.802</v>
      </c>
      <c r="J34" s="865">
        <v>1.085</v>
      </c>
      <c r="L34" s="380"/>
      <c r="M34" s="440"/>
      <c r="N34" s="443">
        <v>3</v>
      </c>
      <c r="O34" s="865">
        <v>1.012</v>
      </c>
      <c r="P34" s="865">
        <v>1.146</v>
      </c>
      <c r="Q34" s="865">
        <v>1.058</v>
      </c>
      <c r="R34" s="865">
        <v>1.268</v>
      </c>
      <c r="S34" s="865">
        <v>0.928</v>
      </c>
      <c r="T34" s="865">
        <v>0.816</v>
      </c>
      <c r="U34" s="865">
        <v>1.054</v>
      </c>
    </row>
    <row r="35" spans="1:21" s="358" customFormat="1" ht="12.75">
      <c r="A35" s="449"/>
      <c r="B35" s="439">
        <v>4</v>
      </c>
      <c r="C35" s="442">
        <v>1</v>
      </c>
      <c r="D35" s="885">
        <v>0.619</v>
      </c>
      <c r="E35" s="885">
        <v>0.667</v>
      </c>
      <c r="F35" s="885">
        <v>0.797</v>
      </c>
      <c r="G35" s="885">
        <v>0.715</v>
      </c>
      <c r="H35" s="885">
        <v>0.684</v>
      </c>
      <c r="I35" s="885" t="s">
        <v>298</v>
      </c>
      <c r="J35" s="885">
        <v>0.704</v>
      </c>
      <c r="L35" s="380"/>
      <c r="M35" s="439">
        <v>4</v>
      </c>
      <c r="N35" s="442">
        <v>1</v>
      </c>
      <c r="O35" s="885">
        <v>0.67</v>
      </c>
      <c r="P35" s="885">
        <v>0.643</v>
      </c>
      <c r="Q35" s="885">
        <v>0.76</v>
      </c>
      <c r="R35" s="885">
        <v>0.74</v>
      </c>
      <c r="S35" s="885">
        <v>0.688</v>
      </c>
      <c r="T35" s="885" t="s">
        <v>298</v>
      </c>
      <c r="U35" s="885">
        <v>0.71</v>
      </c>
    </row>
    <row r="36" spans="1:21" s="358" customFormat="1" ht="12.75">
      <c r="A36" s="441"/>
      <c r="B36" s="441"/>
      <c r="C36" s="444">
        <v>2</v>
      </c>
      <c r="D36" s="887">
        <v>0.784</v>
      </c>
      <c r="E36" s="887">
        <v>0.963</v>
      </c>
      <c r="F36" s="887">
        <v>0.98</v>
      </c>
      <c r="G36" s="887">
        <v>0.985</v>
      </c>
      <c r="H36" s="887">
        <v>0.907</v>
      </c>
      <c r="I36" s="887" t="s">
        <v>298</v>
      </c>
      <c r="J36" s="887">
        <v>0.94</v>
      </c>
      <c r="L36" s="380"/>
      <c r="M36" s="441"/>
      <c r="N36" s="444">
        <v>2</v>
      </c>
      <c r="O36" s="887">
        <v>0.706</v>
      </c>
      <c r="P36" s="887">
        <v>0.922</v>
      </c>
      <c r="Q36" s="887">
        <v>1.097</v>
      </c>
      <c r="R36" s="887">
        <v>0.933</v>
      </c>
      <c r="S36" s="887">
        <v>0.959</v>
      </c>
      <c r="T36" s="887" t="s">
        <v>298</v>
      </c>
      <c r="U36" s="887">
        <v>0.943</v>
      </c>
    </row>
    <row r="37" spans="1:21" s="358" customFormat="1" ht="12.75">
      <c r="A37" s="380"/>
      <c r="B37" s="441"/>
      <c r="C37" s="444">
        <v>3</v>
      </c>
      <c r="D37" s="887">
        <v>0.866</v>
      </c>
      <c r="E37" s="887">
        <v>0.907</v>
      </c>
      <c r="F37" s="887">
        <v>0.99</v>
      </c>
      <c r="G37" s="887">
        <v>1.054</v>
      </c>
      <c r="H37" s="887">
        <v>0.851</v>
      </c>
      <c r="I37" s="887" t="s">
        <v>298</v>
      </c>
      <c r="J37" s="887">
        <v>0.948</v>
      </c>
      <c r="L37" s="380"/>
      <c r="M37" s="441"/>
      <c r="N37" s="444">
        <v>3</v>
      </c>
      <c r="O37" s="887">
        <v>0.902</v>
      </c>
      <c r="P37" s="887">
        <v>0.862</v>
      </c>
      <c r="Q37" s="887">
        <v>1.017</v>
      </c>
      <c r="R37" s="887">
        <v>1.091</v>
      </c>
      <c r="S37" s="887">
        <v>0.947</v>
      </c>
      <c r="T37" s="887" t="s">
        <v>298</v>
      </c>
      <c r="U37" s="887">
        <v>0.992</v>
      </c>
    </row>
    <row r="38" spans="1:21" s="358" customFormat="1" ht="12.75">
      <c r="A38" s="380"/>
      <c r="B38" s="440"/>
      <c r="C38" s="443">
        <v>4</v>
      </c>
      <c r="D38" s="865">
        <v>1.25</v>
      </c>
      <c r="E38" s="865">
        <v>1.445</v>
      </c>
      <c r="F38" s="865">
        <v>1.86</v>
      </c>
      <c r="G38" s="865">
        <v>1.083</v>
      </c>
      <c r="H38" s="865">
        <v>1.32</v>
      </c>
      <c r="I38" s="865" t="s">
        <v>298</v>
      </c>
      <c r="J38" s="865">
        <v>1.348</v>
      </c>
      <c r="L38" s="380"/>
      <c r="M38" s="440"/>
      <c r="N38" s="443">
        <v>4</v>
      </c>
      <c r="O38" s="865">
        <v>1.151</v>
      </c>
      <c r="P38" s="865">
        <v>1.398</v>
      </c>
      <c r="Q38" s="865">
        <v>1.671</v>
      </c>
      <c r="R38" s="865">
        <v>1.218</v>
      </c>
      <c r="S38" s="865">
        <v>1.419</v>
      </c>
      <c r="T38" s="865" t="s">
        <v>298</v>
      </c>
      <c r="U38" s="865">
        <v>1.353</v>
      </c>
    </row>
    <row r="39" spans="1:21" s="358" customFormat="1" ht="12.75">
      <c r="A39" s="379" t="s">
        <v>41</v>
      </c>
      <c r="B39" s="439">
        <v>2</v>
      </c>
      <c r="C39" s="442">
        <v>1</v>
      </c>
      <c r="D39" s="885" t="s">
        <v>298</v>
      </c>
      <c r="E39" s="885" t="s">
        <v>298</v>
      </c>
      <c r="F39" s="885">
        <v>0.71</v>
      </c>
      <c r="G39" s="885">
        <v>0.753</v>
      </c>
      <c r="H39" s="885">
        <v>0.724</v>
      </c>
      <c r="I39" s="885">
        <v>0.729</v>
      </c>
      <c r="J39" s="885">
        <v>0.725</v>
      </c>
      <c r="L39" s="379" t="s">
        <v>41</v>
      </c>
      <c r="M39" s="439">
        <v>2</v>
      </c>
      <c r="N39" s="442">
        <v>1</v>
      </c>
      <c r="O39" s="885" t="s">
        <v>298</v>
      </c>
      <c r="P39" s="885" t="s">
        <v>298</v>
      </c>
      <c r="Q39" s="885" t="s">
        <v>298</v>
      </c>
      <c r="R39" s="885">
        <v>0.887</v>
      </c>
      <c r="S39" s="885">
        <v>0.643</v>
      </c>
      <c r="T39" s="885">
        <v>0.7</v>
      </c>
      <c r="U39" s="885">
        <v>0.696</v>
      </c>
    </row>
    <row r="40" spans="1:21" s="358" customFormat="1" ht="12.75">
      <c r="A40" s="380"/>
      <c r="B40" s="440"/>
      <c r="C40" s="443">
        <v>2</v>
      </c>
      <c r="D40" s="886" t="s">
        <v>298</v>
      </c>
      <c r="E40" s="886">
        <v>0.9</v>
      </c>
      <c r="F40" s="886">
        <v>0.855</v>
      </c>
      <c r="G40" s="886">
        <v>0.715</v>
      </c>
      <c r="H40" s="886">
        <v>1.035</v>
      </c>
      <c r="I40" s="886">
        <v>1.217</v>
      </c>
      <c r="J40" s="886">
        <v>0.987</v>
      </c>
      <c r="L40" s="380"/>
      <c r="M40" s="440"/>
      <c r="N40" s="443">
        <v>2</v>
      </c>
      <c r="O40" s="886" t="s">
        <v>298</v>
      </c>
      <c r="P40" s="886" t="s">
        <v>298</v>
      </c>
      <c r="Q40" s="886" t="s">
        <v>298</v>
      </c>
      <c r="R40" s="886">
        <v>0.599</v>
      </c>
      <c r="S40" s="886">
        <v>1.037</v>
      </c>
      <c r="T40" s="886">
        <v>1.329</v>
      </c>
      <c r="U40" s="886">
        <v>0.932</v>
      </c>
    </row>
    <row r="41" spans="1:21" s="358" customFormat="1" ht="12.75">
      <c r="A41" s="380"/>
      <c r="B41" s="439">
        <v>3</v>
      </c>
      <c r="C41" s="442">
        <v>1</v>
      </c>
      <c r="D41" s="885">
        <v>0.76</v>
      </c>
      <c r="E41" s="885">
        <v>0.321</v>
      </c>
      <c r="F41" s="885">
        <v>0.61</v>
      </c>
      <c r="G41" s="885">
        <v>0.721</v>
      </c>
      <c r="H41" s="885">
        <v>0.604</v>
      </c>
      <c r="I41" s="885" t="s">
        <v>298</v>
      </c>
      <c r="J41" s="885">
        <v>0.613</v>
      </c>
      <c r="L41" s="380"/>
      <c r="M41" s="439">
        <v>3</v>
      </c>
      <c r="N41" s="442">
        <v>1</v>
      </c>
      <c r="O41" s="885">
        <v>0.699</v>
      </c>
      <c r="P41" s="885" t="s">
        <v>298</v>
      </c>
      <c r="Q41" s="885">
        <v>0.591</v>
      </c>
      <c r="R41" s="885">
        <v>0.729</v>
      </c>
      <c r="S41" s="885">
        <v>0.607</v>
      </c>
      <c r="T41" s="885" t="s">
        <v>298</v>
      </c>
      <c r="U41" s="885">
        <v>0.616</v>
      </c>
    </row>
    <row r="42" spans="1:21" s="358" customFormat="1" ht="12.75">
      <c r="A42" s="441"/>
      <c r="B42" s="441"/>
      <c r="C42" s="444">
        <v>2</v>
      </c>
      <c r="D42" s="887">
        <v>0.719</v>
      </c>
      <c r="E42" s="887">
        <v>0.491</v>
      </c>
      <c r="F42" s="887">
        <v>0.63</v>
      </c>
      <c r="G42" s="887">
        <v>0.752</v>
      </c>
      <c r="H42" s="887">
        <v>0.762</v>
      </c>
      <c r="I42" s="887" t="s">
        <v>298</v>
      </c>
      <c r="J42" s="887">
        <v>0.705</v>
      </c>
      <c r="L42" s="380"/>
      <c r="M42" s="441"/>
      <c r="N42" s="444">
        <v>2</v>
      </c>
      <c r="O42" s="887" t="s">
        <v>298</v>
      </c>
      <c r="P42" s="887" t="s">
        <v>298</v>
      </c>
      <c r="Q42" s="887">
        <v>0.69</v>
      </c>
      <c r="R42" s="887">
        <v>0.691</v>
      </c>
      <c r="S42" s="887">
        <v>0.776</v>
      </c>
      <c r="T42" s="887" t="s">
        <v>298</v>
      </c>
      <c r="U42" s="887">
        <v>0.694</v>
      </c>
    </row>
    <row r="43" spans="1:21" s="358" customFormat="1" ht="12.75">
      <c r="A43" s="441"/>
      <c r="B43" s="440"/>
      <c r="C43" s="443">
        <v>3</v>
      </c>
      <c r="D43" s="865">
        <v>0.793</v>
      </c>
      <c r="E43" s="865">
        <v>0.609</v>
      </c>
      <c r="F43" s="865">
        <v>1.146</v>
      </c>
      <c r="G43" s="865">
        <v>0.878</v>
      </c>
      <c r="H43" s="865">
        <v>1.163</v>
      </c>
      <c r="I43" s="865" t="s">
        <v>298</v>
      </c>
      <c r="J43" s="865">
        <v>0.971</v>
      </c>
      <c r="L43" s="380"/>
      <c r="M43" s="440"/>
      <c r="N43" s="443">
        <v>3</v>
      </c>
      <c r="O43" s="865">
        <v>0.829</v>
      </c>
      <c r="P43" s="865">
        <v>0.533</v>
      </c>
      <c r="Q43" s="865">
        <v>1.101</v>
      </c>
      <c r="R43" s="865">
        <v>0.765</v>
      </c>
      <c r="S43" s="865">
        <v>1.154</v>
      </c>
      <c r="T43" s="865" t="s">
        <v>298</v>
      </c>
      <c r="U43" s="865">
        <v>0.943</v>
      </c>
    </row>
    <row r="44" spans="1:21" s="358" customFormat="1" ht="12.75">
      <c r="A44" s="441"/>
      <c r="B44" s="439">
        <v>4</v>
      </c>
      <c r="C44" s="442">
        <v>1</v>
      </c>
      <c r="D44" s="885" t="s">
        <v>298</v>
      </c>
      <c r="E44" s="885">
        <v>0.385</v>
      </c>
      <c r="F44" s="885">
        <v>0.527</v>
      </c>
      <c r="G44" s="885">
        <v>0.52</v>
      </c>
      <c r="H44" s="885">
        <v>0.691</v>
      </c>
      <c r="I44" s="885" t="s">
        <v>298</v>
      </c>
      <c r="J44" s="885">
        <v>0.528</v>
      </c>
      <c r="L44" s="380"/>
      <c r="M44" s="439">
        <v>4</v>
      </c>
      <c r="N44" s="442">
        <v>1</v>
      </c>
      <c r="O44" s="885" t="s">
        <v>298</v>
      </c>
      <c r="P44" s="885" t="s">
        <v>298</v>
      </c>
      <c r="Q44" s="885">
        <v>0.549</v>
      </c>
      <c r="R44" s="885">
        <v>0.573</v>
      </c>
      <c r="S44" s="885">
        <v>0.629</v>
      </c>
      <c r="T44" s="885" t="s">
        <v>298</v>
      </c>
      <c r="U44" s="885">
        <v>0.525</v>
      </c>
    </row>
    <row r="45" spans="1:21" s="358" customFormat="1" ht="12.75">
      <c r="A45" s="380"/>
      <c r="B45" s="441"/>
      <c r="C45" s="444">
        <v>2</v>
      </c>
      <c r="D45" s="887" t="s">
        <v>298</v>
      </c>
      <c r="E45" s="887">
        <v>0.938</v>
      </c>
      <c r="F45" s="887">
        <v>0.868</v>
      </c>
      <c r="G45" s="887">
        <v>0.903</v>
      </c>
      <c r="H45" s="887">
        <v>0.693</v>
      </c>
      <c r="I45" s="887" t="s">
        <v>298</v>
      </c>
      <c r="J45" s="887">
        <v>0.822</v>
      </c>
      <c r="L45" s="380"/>
      <c r="M45" s="441"/>
      <c r="N45" s="444">
        <v>2</v>
      </c>
      <c r="O45" s="887" t="s">
        <v>298</v>
      </c>
      <c r="P45" s="887" t="s">
        <v>298</v>
      </c>
      <c r="Q45" s="887">
        <v>1.051</v>
      </c>
      <c r="R45" s="887">
        <v>0.904</v>
      </c>
      <c r="S45" s="887">
        <v>0.8</v>
      </c>
      <c r="T45" s="887" t="s">
        <v>298</v>
      </c>
      <c r="U45" s="887">
        <v>0.897</v>
      </c>
    </row>
    <row r="46" spans="1:21" s="358" customFormat="1" ht="12.75">
      <c r="A46" s="380"/>
      <c r="B46" s="441"/>
      <c r="C46" s="444">
        <v>3</v>
      </c>
      <c r="D46" s="887">
        <v>1.104</v>
      </c>
      <c r="E46" s="887">
        <v>1.132</v>
      </c>
      <c r="F46" s="887">
        <v>1.075</v>
      </c>
      <c r="G46" s="887">
        <v>1.268</v>
      </c>
      <c r="H46" s="887">
        <v>0.78</v>
      </c>
      <c r="I46" s="887" t="s">
        <v>298</v>
      </c>
      <c r="J46" s="887">
        <v>1.079</v>
      </c>
      <c r="L46" s="380"/>
      <c r="M46" s="441"/>
      <c r="N46" s="444">
        <v>3</v>
      </c>
      <c r="O46" s="887">
        <v>1.095</v>
      </c>
      <c r="P46" s="887">
        <v>1.178</v>
      </c>
      <c r="Q46" s="887">
        <v>1.116</v>
      </c>
      <c r="R46" s="887">
        <v>1.258</v>
      </c>
      <c r="S46" s="887">
        <v>0.699</v>
      </c>
      <c r="T46" s="887" t="s">
        <v>298</v>
      </c>
      <c r="U46" s="887">
        <v>1.102</v>
      </c>
    </row>
    <row r="47" spans="1:21" s="358" customFormat="1" ht="12.75">
      <c r="A47" s="381"/>
      <c r="B47" s="440"/>
      <c r="C47" s="443">
        <v>4</v>
      </c>
      <c r="D47" s="865" t="s">
        <v>298</v>
      </c>
      <c r="E47" s="865" t="s">
        <v>298</v>
      </c>
      <c r="F47" s="865" t="s">
        <v>298</v>
      </c>
      <c r="G47" s="865">
        <v>1.201</v>
      </c>
      <c r="H47" s="865">
        <v>1.491</v>
      </c>
      <c r="I47" s="865" t="s">
        <v>298</v>
      </c>
      <c r="J47" s="865">
        <v>0.98</v>
      </c>
      <c r="L47" s="381"/>
      <c r="M47" s="440"/>
      <c r="N47" s="443">
        <v>4</v>
      </c>
      <c r="O47" s="865" t="s">
        <v>298</v>
      </c>
      <c r="P47" s="865" t="s">
        <v>298</v>
      </c>
      <c r="Q47" s="865" t="s">
        <v>298</v>
      </c>
      <c r="R47" s="865">
        <v>1.191</v>
      </c>
      <c r="S47" s="865">
        <v>1.493</v>
      </c>
      <c r="T47" s="865" t="s">
        <v>298</v>
      </c>
      <c r="U47" s="865">
        <v>0.941</v>
      </c>
    </row>
    <row r="48" ht="12.75">
      <c r="A48" s="358" t="s">
        <v>299</v>
      </c>
    </row>
    <row r="49" spans="1:21" s="358" customFormat="1" ht="12.75">
      <c r="A49" s="445"/>
      <c r="B49" s="369"/>
      <c r="C49" s="369"/>
      <c r="D49" s="370"/>
      <c r="E49" s="370"/>
      <c r="F49" s="371"/>
      <c r="G49" s="219"/>
      <c r="H49" s="219"/>
      <c r="I49" s="371"/>
      <c r="J49" s="370"/>
      <c r="L49" s="369"/>
      <c r="M49" s="369"/>
      <c r="N49" s="369"/>
      <c r="O49" s="370"/>
      <c r="P49" s="370"/>
      <c r="Q49" s="371"/>
      <c r="R49" s="219"/>
      <c r="S49" s="219"/>
      <c r="T49" s="371"/>
      <c r="U49" s="370"/>
    </row>
    <row r="50" spans="1:21" s="358" customFormat="1" ht="12.75">
      <c r="A50" s="1011" t="s">
        <v>302</v>
      </c>
      <c r="B50" s="1012"/>
      <c r="C50" s="1012"/>
      <c r="D50" s="1012"/>
      <c r="E50" s="1012"/>
      <c r="F50" s="1012"/>
      <c r="G50" s="1012"/>
      <c r="H50" s="1012"/>
      <c r="I50" s="1012"/>
      <c r="J50" s="1013"/>
      <c r="L50" s="1011" t="s">
        <v>302</v>
      </c>
      <c r="M50" s="1012"/>
      <c r="N50" s="1012"/>
      <c r="O50" s="1012"/>
      <c r="P50" s="1012"/>
      <c r="Q50" s="1012"/>
      <c r="R50" s="1012"/>
      <c r="S50" s="1012"/>
      <c r="T50" s="1012"/>
      <c r="U50" s="1013"/>
    </row>
    <row r="51" spans="1:21" s="358" customFormat="1" ht="12.75">
      <c r="A51" s="378"/>
      <c r="B51" s="1009" t="s">
        <v>290</v>
      </c>
      <c r="C51" s="1010"/>
      <c r="D51" s="1003" t="s">
        <v>24</v>
      </c>
      <c r="E51" s="1004"/>
      <c r="F51" s="1004"/>
      <c r="G51" s="1004"/>
      <c r="H51" s="1004"/>
      <c r="I51" s="1005"/>
      <c r="J51" s="438"/>
      <c r="L51" s="378"/>
      <c r="M51" s="1009" t="s">
        <v>290</v>
      </c>
      <c r="N51" s="1010"/>
      <c r="O51" s="1003" t="s">
        <v>24</v>
      </c>
      <c r="P51" s="1004"/>
      <c r="Q51" s="1004"/>
      <c r="R51" s="1004"/>
      <c r="S51" s="1004"/>
      <c r="T51" s="1005"/>
      <c r="U51" s="438"/>
    </row>
    <row r="52" spans="1:21" s="378" customFormat="1" ht="25.5" customHeight="1">
      <c r="A52" s="446" t="s">
        <v>124</v>
      </c>
      <c r="B52" s="436" t="s">
        <v>291</v>
      </c>
      <c r="C52" s="437" t="s">
        <v>292</v>
      </c>
      <c r="D52" s="375">
        <v>1</v>
      </c>
      <c r="E52" s="375">
        <v>2</v>
      </c>
      <c r="F52" s="375">
        <v>3</v>
      </c>
      <c r="G52" s="376" t="s">
        <v>28</v>
      </c>
      <c r="H52" s="376" t="s">
        <v>29</v>
      </c>
      <c r="I52" s="377" t="s">
        <v>30</v>
      </c>
      <c r="J52" s="448" t="s">
        <v>94</v>
      </c>
      <c r="L52" s="446" t="s">
        <v>124</v>
      </c>
      <c r="M52" s="436" t="s">
        <v>291</v>
      </c>
      <c r="N52" s="437" t="s">
        <v>292</v>
      </c>
      <c r="O52" s="375">
        <v>1</v>
      </c>
      <c r="P52" s="375">
        <v>2</v>
      </c>
      <c r="Q52" s="375">
        <v>3</v>
      </c>
      <c r="R52" s="376" t="s">
        <v>28</v>
      </c>
      <c r="S52" s="376" t="s">
        <v>29</v>
      </c>
      <c r="T52" s="377" t="s">
        <v>30</v>
      </c>
      <c r="U52" s="448" t="s">
        <v>94</v>
      </c>
    </row>
    <row r="53" spans="1:21" s="378" customFormat="1" ht="12.75">
      <c r="A53" s="439" t="s">
        <v>38</v>
      </c>
      <c r="B53" s="439">
        <v>2</v>
      </c>
      <c r="C53" s="442">
        <v>1</v>
      </c>
      <c r="D53" s="888">
        <v>37</v>
      </c>
      <c r="E53" s="888">
        <v>52</v>
      </c>
      <c r="F53" s="888">
        <v>183</v>
      </c>
      <c r="G53" s="888">
        <v>526</v>
      </c>
      <c r="H53" s="888">
        <v>2243</v>
      </c>
      <c r="I53" s="888">
        <v>1881</v>
      </c>
      <c r="J53" s="888">
        <v>4922</v>
      </c>
      <c r="L53" s="379" t="s">
        <v>38</v>
      </c>
      <c r="M53" s="439">
        <v>2</v>
      </c>
      <c r="N53" s="442">
        <v>1</v>
      </c>
      <c r="O53" s="888">
        <v>24</v>
      </c>
      <c r="P53" s="888">
        <v>29</v>
      </c>
      <c r="Q53" s="888">
        <v>87</v>
      </c>
      <c r="R53" s="888">
        <v>303</v>
      </c>
      <c r="S53" s="888">
        <v>1434</v>
      </c>
      <c r="T53" s="888">
        <v>1273</v>
      </c>
      <c r="U53" s="888">
        <v>3150</v>
      </c>
    </row>
    <row r="54" spans="1:21" s="358" customFormat="1" ht="12.75">
      <c r="A54" s="441"/>
      <c r="B54" s="440"/>
      <c r="C54" s="443">
        <v>2</v>
      </c>
      <c r="D54" s="889">
        <v>42</v>
      </c>
      <c r="E54" s="889">
        <v>102</v>
      </c>
      <c r="F54" s="889">
        <v>164</v>
      </c>
      <c r="G54" s="889">
        <v>585</v>
      </c>
      <c r="H54" s="889">
        <v>2397</v>
      </c>
      <c r="I54" s="889">
        <v>1853</v>
      </c>
      <c r="J54" s="889">
        <v>5143</v>
      </c>
      <c r="L54" s="380"/>
      <c r="M54" s="440"/>
      <c r="N54" s="443">
        <v>2</v>
      </c>
      <c r="O54" s="889">
        <v>25</v>
      </c>
      <c r="P54" s="889">
        <v>54</v>
      </c>
      <c r="Q54" s="889">
        <v>80</v>
      </c>
      <c r="R54" s="889">
        <v>372</v>
      </c>
      <c r="S54" s="889">
        <v>1564</v>
      </c>
      <c r="T54" s="889">
        <v>1007</v>
      </c>
      <c r="U54" s="889">
        <v>3102</v>
      </c>
    </row>
    <row r="55" spans="1:21" s="358" customFormat="1" ht="12.75">
      <c r="A55" s="380"/>
      <c r="B55" s="439">
        <v>3</v>
      </c>
      <c r="C55" s="442">
        <v>1</v>
      </c>
      <c r="D55" s="888">
        <v>31</v>
      </c>
      <c r="E55" s="888">
        <v>59</v>
      </c>
      <c r="F55" s="888">
        <v>68</v>
      </c>
      <c r="G55" s="888">
        <v>176</v>
      </c>
      <c r="H55" s="888">
        <v>629</v>
      </c>
      <c r="I55" s="888">
        <v>93</v>
      </c>
      <c r="J55" s="888">
        <v>1056</v>
      </c>
      <c r="L55" s="380"/>
      <c r="M55" s="439">
        <v>3</v>
      </c>
      <c r="N55" s="442">
        <v>1</v>
      </c>
      <c r="O55" s="888">
        <v>14</v>
      </c>
      <c r="P55" s="888">
        <v>30</v>
      </c>
      <c r="Q55" s="888">
        <v>30</v>
      </c>
      <c r="R55" s="888">
        <v>108</v>
      </c>
      <c r="S55" s="888">
        <v>479</v>
      </c>
      <c r="T55" s="888">
        <v>93</v>
      </c>
      <c r="U55" s="888">
        <v>754</v>
      </c>
    </row>
    <row r="56" spans="1:21" s="358" customFormat="1" ht="12.75">
      <c r="A56" s="380"/>
      <c r="B56" s="441"/>
      <c r="C56" s="444">
        <v>2</v>
      </c>
      <c r="D56" s="890">
        <v>72</v>
      </c>
      <c r="E56" s="890">
        <v>115</v>
      </c>
      <c r="F56" s="890">
        <v>141</v>
      </c>
      <c r="G56" s="890">
        <v>308</v>
      </c>
      <c r="H56" s="890">
        <v>747</v>
      </c>
      <c r="I56" s="890">
        <v>60</v>
      </c>
      <c r="J56" s="890">
        <v>1443</v>
      </c>
      <c r="L56" s="380"/>
      <c r="M56" s="441"/>
      <c r="N56" s="444">
        <v>2</v>
      </c>
      <c r="O56" s="890">
        <v>21</v>
      </c>
      <c r="P56" s="890">
        <v>53</v>
      </c>
      <c r="Q56" s="890">
        <v>44</v>
      </c>
      <c r="R56" s="890">
        <v>116</v>
      </c>
      <c r="S56" s="890">
        <v>474</v>
      </c>
      <c r="T56" s="890">
        <v>58</v>
      </c>
      <c r="U56" s="890">
        <v>766</v>
      </c>
    </row>
    <row r="57" spans="1:21" s="358" customFormat="1" ht="12.75">
      <c r="A57" s="380"/>
      <c r="B57" s="440"/>
      <c r="C57" s="443">
        <v>3</v>
      </c>
      <c r="D57" s="891">
        <v>149</v>
      </c>
      <c r="E57" s="891">
        <v>198</v>
      </c>
      <c r="F57" s="891">
        <v>245</v>
      </c>
      <c r="G57" s="891">
        <v>592</v>
      </c>
      <c r="H57" s="891">
        <v>1245</v>
      </c>
      <c r="I57" s="891">
        <v>145</v>
      </c>
      <c r="J57" s="891">
        <v>2574</v>
      </c>
      <c r="L57" s="380"/>
      <c r="M57" s="440"/>
      <c r="N57" s="443">
        <v>3</v>
      </c>
      <c r="O57" s="891">
        <v>74</v>
      </c>
      <c r="P57" s="891">
        <v>104</v>
      </c>
      <c r="Q57" s="891">
        <v>123</v>
      </c>
      <c r="R57" s="891">
        <v>313</v>
      </c>
      <c r="S57" s="891">
        <v>944</v>
      </c>
      <c r="T57" s="891">
        <v>142</v>
      </c>
      <c r="U57" s="891">
        <v>1700</v>
      </c>
    </row>
    <row r="58" spans="1:21" s="358" customFormat="1" ht="12.75">
      <c r="A58" s="380"/>
      <c r="B58" s="439">
        <v>4</v>
      </c>
      <c r="C58" s="442">
        <v>1</v>
      </c>
      <c r="D58" s="888">
        <v>31</v>
      </c>
      <c r="E58" s="888">
        <v>54</v>
      </c>
      <c r="F58" s="888">
        <v>68</v>
      </c>
      <c r="G58" s="888">
        <v>185</v>
      </c>
      <c r="H58" s="888">
        <v>135</v>
      </c>
      <c r="I58" s="888">
        <v>0</v>
      </c>
      <c r="J58" s="888">
        <v>473</v>
      </c>
      <c r="L58" s="380"/>
      <c r="M58" s="439">
        <v>4</v>
      </c>
      <c r="N58" s="442">
        <v>1</v>
      </c>
      <c r="O58" s="888">
        <v>28</v>
      </c>
      <c r="P58" s="888">
        <v>44</v>
      </c>
      <c r="Q58" s="888">
        <v>47</v>
      </c>
      <c r="R58" s="888">
        <v>152</v>
      </c>
      <c r="S58" s="888">
        <v>118</v>
      </c>
      <c r="T58" s="888">
        <v>0</v>
      </c>
      <c r="U58" s="888">
        <v>389</v>
      </c>
    </row>
    <row r="59" spans="1:21" s="358" customFormat="1" ht="12.75">
      <c r="A59" s="380"/>
      <c r="B59" s="441"/>
      <c r="C59" s="444">
        <v>2</v>
      </c>
      <c r="D59" s="890">
        <v>22</v>
      </c>
      <c r="E59" s="890">
        <v>75</v>
      </c>
      <c r="F59" s="890">
        <v>85</v>
      </c>
      <c r="G59" s="890">
        <v>184</v>
      </c>
      <c r="H59" s="890">
        <v>181</v>
      </c>
      <c r="I59" s="890">
        <v>0</v>
      </c>
      <c r="J59" s="890">
        <v>547</v>
      </c>
      <c r="L59" s="380"/>
      <c r="M59" s="441"/>
      <c r="N59" s="444">
        <v>2</v>
      </c>
      <c r="O59" s="890">
        <v>10</v>
      </c>
      <c r="P59" s="890">
        <v>39</v>
      </c>
      <c r="Q59" s="890">
        <v>47</v>
      </c>
      <c r="R59" s="890">
        <v>144</v>
      </c>
      <c r="S59" s="890">
        <v>120</v>
      </c>
      <c r="T59" s="890">
        <v>0</v>
      </c>
      <c r="U59" s="890">
        <v>360</v>
      </c>
    </row>
    <row r="60" spans="1:21" s="358" customFormat="1" ht="12.75">
      <c r="A60" s="380"/>
      <c r="B60" s="441"/>
      <c r="C60" s="444">
        <v>3</v>
      </c>
      <c r="D60" s="890">
        <v>33</v>
      </c>
      <c r="E60" s="890">
        <v>79</v>
      </c>
      <c r="F60" s="890">
        <v>104</v>
      </c>
      <c r="G60" s="890">
        <v>228</v>
      </c>
      <c r="H60" s="890">
        <v>193</v>
      </c>
      <c r="I60" s="890">
        <v>0</v>
      </c>
      <c r="J60" s="890">
        <v>637</v>
      </c>
      <c r="L60" s="380"/>
      <c r="M60" s="441"/>
      <c r="N60" s="444">
        <v>3</v>
      </c>
      <c r="O60" s="890">
        <v>14</v>
      </c>
      <c r="P60" s="890">
        <v>60</v>
      </c>
      <c r="Q60" s="890">
        <v>80</v>
      </c>
      <c r="R60" s="890">
        <v>169</v>
      </c>
      <c r="S60" s="890">
        <v>118</v>
      </c>
      <c r="T60" s="890">
        <v>0</v>
      </c>
      <c r="U60" s="890">
        <v>441</v>
      </c>
    </row>
    <row r="61" spans="1:21" s="358" customFormat="1" ht="12.75">
      <c r="A61" s="380"/>
      <c r="B61" s="440"/>
      <c r="C61" s="443">
        <v>4</v>
      </c>
      <c r="D61" s="891">
        <v>65</v>
      </c>
      <c r="E61" s="891">
        <v>101</v>
      </c>
      <c r="F61" s="891">
        <v>128</v>
      </c>
      <c r="G61" s="891">
        <v>318</v>
      </c>
      <c r="H61" s="891">
        <v>190</v>
      </c>
      <c r="I61" s="891">
        <v>0</v>
      </c>
      <c r="J61" s="891">
        <v>802</v>
      </c>
      <c r="L61" s="380"/>
      <c r="M61" s="440"/>
      <c r="N61" s="443">
        <v>4</v>
      </c>
      <c r="O61" s="891">
        <v>51</v>
      </c>
      <c r="P61" s="891">
        <v>76</v>
      </c>
      <c r="Q61" s="891">
        <v>91</v>
      </c>
      <c r="R61" s="891">
        <v>270</v>
      </c>
      <c r="S61" s="891">
        <v>153</v>
      </c>
      <c r="T61" s="891">
        <v>0</v>
      </c>
      <c r="U61" s="891">
        <v>641</v>
      </c>
    </row>
    <row r="62" spans="1:21" s="358" customFormat="1" ht="12.75">
      <c r="A62" s="379" t="s">
        <v>39</v>
      </c>
      <c r="B62" s="439">
        <v>2</v>
      </c>
      <c r="C62" s="442">
        <v>1</v>
      </c>
      <c r="D62" s="888">
        <v>5</v>
      </c>
      <c r="E62" s="888">
        <v>27</v>
      </c>
      <c r="F62" s="888">
        <v>63</v>
      </c>
      <c r="G62" s="888">
        <v>168</v>
      </c>
      <c r="H62" s="888">
        <v>892</v>
      </c>
      <c r="I62" s="888">
        <v>505</v>
      </c>
      <c r="J62" s="888">
        <v>1660</v>
      </c>
      <c r="L62" s="379" t="s">
        <v>39</v>
      </c>
      <c r="M62" s="439">
        <v>2</v>
      </c>
      <c r="N62" s="442">
        <v>1</v>
      </c>
      <c r="O62" s="888">
        <v>2</v>
      </c>
      <c r="P62" s="888">
        <v>7</v>
      </c>
      <c r="Q62" s="888">
        <v>22</v>
      </c>
      <c r="R62" s="888">
        <v>87</v>
      </c>
      <c r="S62" s="888">
        <v>498</v>
      </c>
      <c r="T62" s="888">
        <v>276</v>
      </c>
      <c r="U62" s="888">
        <v>892</v>
      </c>
    </row>
    <row r="63" spans="1:21" s="358" customFormat="1" ht="12.75">
      <c r="A63" s="380"/>
      <c r="B63" s="440"/>
      <c r="C63" s="443">
        <v>2</v>
      </c>
      <c r="D63" s="889">
        <v>14</v>
      </c>
      <c r="E63" s="889">
        <v>31</v>
      </c>
      <c r="F63" s="889">
        <v>60</v>
      </c>
      <c r="G63" s="889">
        <v>223</v>
      </c>
      <c r="H63" s="889">
        <v>806</v>
      </c>
      <c r="I63" s="889">
        <v>478</v>
      </c>
      <c r="J63" s="889">
        <v>1612</v>
      </c>
      <c r="L63" s="380"/>
      <c r="M63" s="440"/>
      <c r="N63" s="443">
        <v>2</v>
      </c>
      <c r="O63" s="889">
        <v>8</v>
      </c>
      <c r="P63" s="889">
        <v>10</v>
      </c>
      <c r="Q63" s="889">
        <v>31</v>
      </c>
      <c r="R63" s="889">
        <v>117</v>
      </c>
      <c r="S63" s="889">
        <v>489</v>
      </c>
      <c r="T63" s="889">
        <v>294</v>
      </c>
      <c r="U63" s="889">
        <v>949</v>
      </c>
    </row>
    <row r="64" spans="1:21" s="358" customFormat="1" ht="12.75">
      <c r="A64" s="380"/>
      <c r="B64" s="439">
        <v>3</v>
      </c>
      <c r="C64" s="442">
        <v>1</v>
      </c>
      <c r="D64" s="888">
        <v>56</v>
      </c>
      <c r="E64" s="888">
        <v>76</v>
      </c>
      <c r="F64" s="888">
        <v>121</v>
      </c>
      <c r="G64" s="888">
        <v>211</v>
      </c>
      <c r="H64" s="888">
        <v>390</v>
      </c>
      <c r="I64" s="888">
        <v>40</v>
      </c>
      <c r="J64" s="888">
        <v>894</v>
      </c>
      <c r="L64" s="380"/>
      <c r="M64" s="439">
        <v>3</v>
      </c>
      <c r="N64" s="442">
        <v>1</v>
      </c>
      <c r="O64" s="888">
        <v>45</v>
      </c>
      <c r="P64" s="888">
        <v>54</v>
      </c>
      <c r="Q64" s="888">
        <v>99</v>
      </c>
      <c r="R64" s="888">
        <v>169</v>
      </c>
      <c r="S64" s="888">
        <v>312</v>
      </c>
      <c r="T64" s="888">
        <v>40</v>
      </c>
      <c r="U64" s="888">
        <v>719</v>
      </c>
    </row>
    <row r="65" spans="1:21" s="358" customFormat="1" ht="12.75">
      <c r="A65" s="380"/>
      <c r="B65" s="441"/>
      <c r="C65" s="444">
        <v>2</v>
      </c>
      <c r="D65" s="890">
        <v>61</v>
      </c>
      <c r="E65" s="890">
        <v>106</v>
      </c>
      <c r="F65" s="890">
        <v>144</v>
      </c>
      <c r="G65" s="890">
        <v>256</v>
      </c>
      <c r="H65" s="890">
        <v>385</v>
      </c>
      <c r="I65" s="890">
        <v>30</v>
      </c>
      <c r="J65" s="890">
        <v>982</v>
      </c>
      <c r="L65" s="380"/>
      <c r="M65" s="441"/>
      <c r="N65" s="444">
        <v>2</v>
      </c>
      <c r="O65" s="890">
        <v>33</v>
      </c>
      <c r="P65" s="890">
        <v>66</v>
      </c>
      <c r="Q65" s="890">
        <v>82</v>
      </c>
      <c r="R65" s="890">
        <v>158</v>
      </c>
      <c r="S65" s="890">
        <v>281</v>
      </c>
      <c r="T65" s="890">
        <v>30</v>
      </c>
      <c r="U65" s="890">
        <v>650</v>
      </c>
    </row>
    <row r="66" spans="1:21" s="358" customFormat="1" ht="12.75">
      <c r="A66" s="380"/>
      <c r="B66" s="440"/>
      <c r="C66" s="443">
        <v>3</v>
      </c>
      <c r="D66" s="891">
        <v>188</v>
      </c>
      <c r="E66" s="891">
        <v>209</v>
      </c>
      <c r="F66" s="891">
        <v>227</v>
      </c>
      <c r="G66" s="891">
        <v>405</v>
      </c>
      <c r="H66" s="891">
        <v>530</v>
      </c>
      <c r="I66" s="891">
        <v>47</v>
      </c>
      <c r="J66" s="891">
        <v>1606</v>
      </c>
      <c r="L66" s="380"/>
      <c r="M66" s="440"/>
      <c r="N66" s="443">
        <v>3</v>
      </c>
      <c r="O66" s="891">
        <v>128</v>
      </c>
      <c r="P66" s="891">
        <v>152</v>
      </c>
      <c r="Q66" s="891">
        <v>168</v>
      </c>
      <c r="R66" s="891">
        <v>268</v>
      </c>
      <c r="S66" s="891">
        <v>423</v>
      </c>
      <c r="T66" s="891">
        <v>45</v>
      </c>
      <c r="U66" s="891">
        <v>1184</v>
      </c>
    </row>
    <row r="67" spans="1:21" s="358" customFormat="1" ht="12.75">
      <c r="A67" s="380"/>
      <c r="B67" s="439">
        <v>4</v>
      </c>
      <c r="C67" s="442">
        <v>1</v>
      </c>
      <c r="D67" s="888">
        <v>29</v>
      </c>
      <c r="E67" s="888">
        <v>45</v>
      </c>
      <c r="F67" s="888">
        <v>54</v>
      </c>
      <c r="G67" s="888">
        <v>122</v>
      </c>
      <c r="H67" s="888">
        <v>101</v>
      </c>
      <c r="I67" s="888">
        <v>0</v>
      </c>
      <c r="J67" s="888">
        <v>351</v>
      </c>
      <c r="L67" s="380"/>
      <c r="M67" s="439">
        <v>4</v>
      </c>
      <c r="N67" s="442">
        <v>1</v>
      </c>
      <c r="O67" s="888">
        <v>21</v>
      </c>
      <c r="P67" s="888">
        <v>32</v>
      </c>
      <c r="Q67" s="888">
        <v>37</v>
      </c>
      <c r="R67" s="888">
        <v>107</v>
      </c>
      <c r="S67" s="888">
        <v>80</v>
      </c>
      <c r="T67" s="888">
        <v>0</v>
      </c>
      <c r="U67" s="888">
        <v>277</v>
      </c>
    </row>
    <row r="68" spans="1:21" s="358" customFormat="1" ht="12.75">
      <c r="A68" s="380"/>
      <c r="B68" s="441"/>
      <c r="C68" s="444">
        <v>2</v>
      </c>
      <c r="D68" s="890">
        <v>21</v>
      </c>
      <c r="E68" s="890">
        <v>28</v>
      </c>
      <c r="F68" s="890">
        <v>48</v>
      </c>
      <c r="G68" s="890">
        <v>108</v>
      </c>
      <c r="H68" s="890">
        <v>102</v>
      </c>
      <c r="I68" s="890">
        <v>0</v>
      </c>
      <c r="J68" s="890">
        <v>307</v>
      </c>
      <c r="L68" s="380"/>
      <c r="M68" s="441"/>
      <c r="N68" s="444">
        <v>2</v>
      </c>
      <c r="O68" s="890">
        <v>15</v>
      </c>
      <c r="P68" s="890">
        <v>13</v>
      </c>
      <c r="Q68" s="890">
        <v>23</v>
      </c>
      <c r="R68" s="890">
        <v>77</v>
      </c>
      <c r="S68" s="890">
        <v>62</v>
      </c>
      <c r="T68" s="890">
        <v>0</v>
      </c>
      <c r="U68" s="890">
        <v>190</v>
      </c>
    </row>
    <row r="69" spans="1:21" s="358" customFormat="1" ht="12.75">
      <c r="A69" s="380"/>
      <c r="B69" s="441"/>
      <c r="C69" s="444"/>
      <c r="D69" s="890"/>
      <c r="E69" s="890"/>
      <c r="F69" s="890"/>
      <c r="G69" s="890"/>
      <c r="H69" s="890"/>
      <c r="I69" s="890"/>
      <c r="J69" s="890"/>
      <c r="L69" s="380"/>
      <c r="M69" s="441"/>
      <c r="N69" s="444"/>
      <c r="O69" s="890"/>
      <c r="P69" s="890"/>
      <c r="Q69" s="890"/>
      <c r="R69" s="890"/>
      <c r="S69" s="890"/>
      <c r="T69" s="890"/>
      <c r="U69" s="890"/>
    </row>
    <row r="70" spans="1:21" s="358" customFormat="1" ht="12.75">
      <c r="A70" s="380"/>
      <c r="B70" s="441"/>
      <c r="C70" s="444">
        <v>3</v>
      </c>
      <c r="D70" s="890">
        <v>34</v>
      </c>
      <c r="E70" s="890">
        <v>44</v>
      </c>
      <c r="F70" s="890">
        <v>53</v>
      </c>
      <c r="G70" s="890">
        <v>97</v>
      </c>
      <c r="H70" s="890">
        <v>91</v>
      </c>
      <c r="I70" s="890">
        <v>0</v>
      </c>
      <c r="J70" s="890">
        <v>319</v>
      </c>
      <c r="L70" s="380"/>
      <c r="M70" s="441"/>
      <c r="N70" s="444">
        <v>3</v>
      </c>
      <c r="O70" s="890">
        <v>24</v>
      </c>
      <c r="P70" s="890">
        <v>28</v>
      </c>
      <c r="Q70" s="890">
        <v>44</v>
      </c>
      <c r="R70" s="890">
        <v>79</v>
      </c>
      <c r="S70" s="890">
        <v>55</v>
      </c>
      <c r="T70" s="890">
        <v>0</v>
      </c>
      <c r="U70" s="890">
        <v>230</v>
      </c>
    </row>
    <row r="71" spans="1:21" s="358" customFormat="1" ht="12.75">
      <c r="A71" s="380"/>
      <c r="B71" s="440"/>
      <c r="C71" s="443">
        <v>4</v>
      </c>
      <c r="D71" s="891">
        <v>28</v>
      </c>
      <c r="E71" s="891">
        <v>43</v>
      </c>
      <c r="F71" s="891">
        <v>46</v>
      </c>
      <c r="G71" s="891">
        <v>98</v>
      </c>
      <c r="H71" s="891">
        <v>69</v>
      </c>
      <c r="I71" s="891">
        <v>0</v>
      </c>
      <c r="J71" s="891">
        <v>284</v>
      </c>
      <c r="L71" s="380"/>
      <c r="M71" s="440"/>
      <c r="N71" s="443">
        <v>4</v>
      </c>
      <c r="O71" s="891">
        <v>20</v>
      </c>
      <c r="P71" s="891">
        <v>31</v>
      </c>
      <c r="Q71" s="891">
        <v>35</v>
      </c>
      <c r="R71" s="891">
        <v>75</v>
      </c>
      <c r="S71" s="891">
        <v>50</v>
      </c>
      <c r="T71" s="891">
        <v>0</v>
      </c>
      <c r="U71" s="891">
        <v>211</v>
      </c>
    </row>
    <row r="72" spans="1:21" s="358" customFormat="1" ht="12.75">
      <c r="A72" s="379" t="s">
        <v>40</v>
      </c>
      <c r="B72" s="439">
        <v>2</v>
      </c>
      <c r="C72" s="442">
        <v>1</v>
      </c>
      <c r="D72" s="888">
        <v>9</v>
      </c>
      <c r="E72" s="888">
        <v>15</v>
      </c>
      <c r="F72" s="888">
        <v>33</v>
      </c>
      <c r="G72" s="888">
        <v>100</v>
      </c>
      <c r="H72" s="888">
        <v>350</v>
      </c>
      <c r="I72" s="888">
        <v>199</v>
      </c>
      <c r="J72" s="888">
        <v>706</v>
      </c>
      <c r="L72" s="379" t="s">
        <v>40</v>
      </c>
      <c r="M72" s="439">
        <v>2</v>
      </c>
      <c r="N72" s="442">
        <v>1</v>
      </c>
      <c r="O72" s="888">
        <v>2</v>
      </c>
      <c r="P72" s="888">
        <v>3</v>
      </c>
      <c r="Q72" s="888">
        <v>11</v>
      </c>
      <c r="R72" s="888">
        <v>49</v>
      </c>
      <c r="S72" s="888">
        <v>207</v>
      </c>
      <c r="T72" s="888">
        <v>101</v>
      </c>
      <c r="U72" s="888">
        <v>373</v>
      </c>
    </row>
    <row r="73" spans="1:21" s="358" customFormat="1" ht="12.75">
      <c r="A73" s="380"/>
      <c r="B73" s="440"/>
      <c r="C73" s="443">
        <v>2</v>
      </c>
      <c r="D73" s="889">
        <v>9</v>
      </c>
      <c r="E73" s="889">
        <v>26</v>
      </c>
      <c r="F73" s="889">
        <v>26</v>
      </c>
      <c r="G73" s="889">
        <v>109</v>
      </c>
      <c r="H73" s="889">
        <v>338</v>
      </c>
      <c r="I73" s="889">
        <v>212</v>
      </c>
      <c r="J73" s="889">
        <v>720</v>
      </c>
      <c r="L73" s="380"/>
      <c r="M73" s="440"/>
      <c r="N73" s="443">
        <v>2</v>
      </c>
      <c r="O73" s="889">
        <v>4</v>
      </c>
      <c r="P73" s="889">
        <v>9</v>
      </c>
      <c r="Q73" s="889">
        <v>11</v>
      </c>
      <c r="R73" s="889">
        <v>53</v>
      </c>
      <c r="S73" s="889">
        <v>226</v>
      </c>
      <c r="T73" s="889">
        <v>127</v>
      </c>
      <c r="U73" s="889">
        <v>430</v>
      </c>
    </row>
    <row r="74" spans="1:21" s="358" customFormat="1" ht="12.75">
      <c r="A74" s="380"/>
      <c r="B74" s="439">
        <v>3</v>
      </c>
      <c r="C74" s="442">
        <v>1</v>
      </c>
      <c r="D74" s="888">
        <v>38</v>
      </c>
      <c r="E74" s="888">
        <v>49</v>
      </c>
      <c r="F74" s="888">
        <v>70</v>
      </c>
      <c r="G74" s="888">
        <v>111</v>
      </c>
      <c r="H74" s="888">
        <v>209</v>
      </c>
      <c r="I74" s="888">
        <v>37</v>
      </c>
      <c r="J74" s="888">
        <v>514</v>
      </c>
      <c r="L74" s="380"/>
      <c r="M74" s="439">
        <v>3</v>
      </c>
      <c r="N74" s="442">
        <v>1</v>
      </c>
      <c r="O74" s="888">
        <v>26</v>
      </c>
      <c r="P74" s="888">
        <v>36</v>
      </c>
      <c r="Q74" s="888">
        <v>40</v>
      </c>
      <c r="R74" s="888">
        <v>75</v>
      </c>
      <c r="S74" s="888">
        <v>174</v>
      </c>
      <c r="T74" s="888">
        <v>36</v>
      </c>
      <c r="U74" s="888">
        <v>387</v>
      </c>
    </row>
    <row r="75" spans="1:21" s="358" customFormat="1" ht="12.75">
      <c r="A75" s="380"/>
      <c r="B75" s="441"/>
      <c r="C75" s="444">
        <v>2</v>
      </c>
      <c r="D75" s="890">
        <v>32</v>
      </c>
      <c r="E75" s="890">
        <v>47</v>
      </c>
      <c r="F75" s="890">
        <v>55</v>
      </c>
      <c r="G75" s="890">
        <v>118</v>
      </c>
      <c r="H75" s="890">
        <v>216</v>
      </c>
      <c r="I75" s="890">
        <v>31</v>
      </c>
      <c r="J75" s="890">
        <v>499</v>
      </c>
      <c r="L75" s="380"/>
      <c r="M75" s="441"/>
      <c r="N75" s="444">
        <v>2</v>
      </c>
      <c r="O75" s="890">
        <v>16</v>
      </c>
      <c r="P75" s="890">
        <v>34</v>
      </c>
      <c r="Q75" s="890">
        <v>38</v>
      </c>
      <c r="R75" s="890">
        <v>71</v>
      </c>
      <c r="S75" s="890">
        <v>167</v>
      </c>
      <c r="T75" s="890">
        <v>31</v>
      </c>
      <c r="U75" s="890">
        <v>357</v>
      </c>
    </row>
    <row r="76" spans="1:21" s="358" customFormat="1" ht="12.75">
      <c r="A76" s="380"/>
      <c r="B76" s="440"/>
      <c r="C76" s="443">
        <v>3</v>
      </c>
      <c r="D76" s="891">
        <v>67</v>
      </c>
      <c r="E76" s="891">
        <v>101</v>
      </c>
      <c r="F76" s="891">
        <v>112</v>
      </c>
      <c r="G76" s="891">
        <v>208</v>
      </c>
      <c r="H76" s="891">
        <v>232</v>
      </c>
      <c r="I76" s="891">
        <v>17</v>
      </c>
      <c r="J76" s="891">
        <v>737</v>
      </c>
      <c r="L76" s="380"/>
      <c r="M76" s="440"/>
      <c r="N76" s="443">
        <v>3</v>
      </c>
      <c r="O76" s="891">
        <v>44</v>
      </c>
      <c r="P76" s="891">
        <v>74</v>
      </c>
      <c r="Q76" s="891">
        <v>73</v>
      </c>
      <c r="R76" s="891">
        <v>140</v>
      </c>
      <c r="S76" s="891">
        <v>181</v>
      </c>
      <c r="T76" s="891">
        <v>17</v>
      </c>
      <c r="U76" s="891">
        <v>529</v>
      </c>
    </row>
    <row r="77" spans="1:21" s="358" customFormat="1" ht="12.75">
      <c r="A77" s="380"/>
      <c r="B77" s="439">
        <v>4</v>
      </c>
      <c r="C77" s="442">
        <v>1</v>
      </c>
      <c r="D77" s="888">
        <v>28</v>
      </c>
      <c r="E77" s="888">
        <v>41</v>
      </c>
      <c r="F77" s="888">
        <v>58</v>
      </c>
      <c r="G77" s="888">
        <v>91</v>
      </c>
      <c r="H77" s="888">
        <v>70</v>
      </c>
      <c r="I77" s="888">
        <v>0</v>
      </c>
      <c r="J77" s="888">
        <v>288</v>
      </c>
      <c r="L77" s="380"/>
      <c r="M77" s="439">
        <v>4</v>
      </c>
      <c r="N77" s="442">
        <v>1</v>
      </c>
      <c r="O77" s="888">
        <v>25</v>
      </c>
      <c r="P77" s="888">
        <v>30</v>
      </c>
      <c r="Q77" s="888">
        <v>42</v>
      </c>
      <c r="R77" s="888">
        <v>81</v>
      </c>
      <c r="S77" s="888">
        <v>52</v>
      </c>
      <c r="T77" s="888">
        <v>0</v>
      </c>
      <c r="U77" s="888">
        <v>230</v>
      </c>
    </row>
    <row r="78" spans="1:21" ht="12.75">
      <c r="A78" s="380"/>
      <c r="B78" s="441"/>
      <c r="C78" s="444">
        <v>2</v>
      </c>
      <c r="D78" s="890">
        <v>22</v>
      </c>
      <c r="E78" s="890">
        <v>37</v>
      </c>
      <c r="F78" s="890">
        <v>50</v>
      </c>
      <c r="G78" s="890">
        <v>90</v>
      </c>
      <c r="H78" s="890">
        <v>80</v>
      </c>
      <c r="I78" s="890">
        <v>0</v>
      </c>
      <c r="J78" s="890">
        <v>279</v>
      </c>
      <c r="L78" s="380"/>
      <c r="M78" s="441"/>
      <c r="N78" s="444">
        <v>2</v>
      </c>
      <c r="O78" s="890">
        <v>15</v>
      </c>
      <c r="P78" s="890">
        <v>24</v>
      </c>
      <c r="Q78" s="890">
        <v>39</v>
      </c>
      <c r="R78" s="890">
        <v>71</v>
      </c>
      <c r="S78" s="890">
        <v>52</v>
      </c>
      <c r="T78" s="890">
        <v>0</v>
      </c>
      <c r="U78" s="890">
        <v>201</v>
      </c>
    </row>
    <row r="79" spans="1:21" ht="12.75">
      <c r="A79" s="380"/>
      <c r="B79" s="441"/>
      <c r="C79" s="444">
        <v>3</v>
      </c>
      <c r="D79" s="890">
        <v>24</v>
      </c>
      <c r="E79" s="890">
        <v>36</v>
      </c>
      <c r="F79" s="890">
        <v>43</v>
      </c>
      <c r="G79" s="890">
        <v>79</v>
      </c>
      <c r="H79" s="890">
        <v>56</v>
      </c>
      <c r="I79" s="890">
        <v>0</v>
      </c>
      <c r="J79" s="890">
        <v>238</v>
      </c>
      <c r="L79" s="380"/>
      <c r="M79" s="441"/>
      <c r="N79" s="444">
        <v>3</v>
      </c>
      <c r="O79" s="890">
        <v>20</v>
      </c>
      <c r="P79" s="890">
        <v>27</v>
      </c>
      <c r="Q79" s="890">
        <v>37</v>
      </c>
      <c r="R79" s="890">
        <v>70</v>
      </c>
      <c r="S79" s="890">
        <v>38</v>
      </c>
      <c r="T79" s="890">
        <v>0</v>
      </c>
      <c r="U79" s="890">
        <v>192</v>
      </c>
    </row>
    <row r="80" spans="1:21" ht="12.75">
      <c r="A80" s="380"/>
      <c r="B80" s="440"/>
      <c r="C80" s="443">
        <v>4</v>
      </c>
      <c r="D80" s="891">
        <v>23</v>
      </c>
      <c r="E80" s="891">
        <v>32</v>
      </c>
      <c r="F80" s="891">
        <v>47</v>
      </c>
      <c r="G80" s="891">
        <v>52</v>
      </c>
      <c r="H80" s="891">
        <v>42</v>
      </c>
      <c r="I80" s="891">
        <v>0</v>
      </c>
      <c r="J80" s="891">
        <v>196</v>
      </c>
      <c r="L80" s="380"/>
      <c r="M80" s="440"/>
      <c r="N80" s="443">
        <v>4</v>
      </c>
      <c r="O80" s="891">
        <v>18</v>
      </c>
      <c r="P80" s="891">
        <v>25</v>
      </c>
      <c r="Q80" s="891">
        <v>32</v>
      </c>
      <c r="R80" s="891">
        <v>50</v>
      </c>
      <c r="S80" s="891">
        <v>35</v>
      </c>
      <c r="T80" s="891">
        <v>0</v>
      </c>
      <c r="U80" s="891">
        <v>160</v>
      </c>
    </row>
    <row r="81" spans="1:21" ht="12.75">
      <c r="A81" s="379" t="s">
        <v>41</v>
      </c>
      <c r="B81" s="439">
        <v>2</v>
      </c>
      <c r="C81" s="442">
        <v>1</v>
      </c>
      <c r="D81" s="888">
        <v>3</v>
      </c>
      <c r="E81" s="888">
        <v>12</v>
      </c>
      <c r="F81" s="888">
        <v>21</v>
      </c>
      <c r="G81" s="888">
        <v>63</v>
      </c>
      <c r="H81" s="888">
        <v>186</v>
      </c>
      <c r="I81" s="888">
        <v>95</v>
      </c>
      <c r="J81" s="888">
        <v>380</v>
      </c>
      <c r="L81" s="379" t="s">
        <v>41</v>
      </c>
      <c r="M81" s="439">
        <v>2</v>
      </c>
      <c r="N81" s="442">
        <v>1</v>
      </c>
      <c r="O81" s="888">
        <v>1</v>
      </c>
      <c r="P81" s="888">
        <v>2</v>
      </c>
      <c r="Q81" s="888">
        <v>10</v>
      </c>
      <c r="R81" s="888">
        <v>44</v>
      </c>
      <c r="S81" s="888">
        <v>86</v>
      </c>
      <c r="T81" s="888">
        <v>44</v>
      </c>
      <c r="U81" s="888">
        <v>187</v>
      </c>
    </row>
    <row r="82" spans="1:21" ht="12.75">
      <c r="A82" s="380"/>
      <c r="B82" s="440"/>
      <c r="C82" s="443">
        <v>2</v>
      </c>
      <c r="D82" s="889">
        <v>8</v>
      </c>
      <c r="E82" s="889">
        <v>19</v>
      </c>
      <c r="F82" s="889">
        <v>28</v>
      </c>
      <c r="G82" s="889">
        <v>65</v>
      </c>
      <c r="H82" s="889">
        <v>201</v>
      </c>
      <c r="I82" s="889">
        <v>120</v>
      </c>
      <c r="J82" s="889">
        <v>441</v>
      </c>
      <c r="L82" s="380"/>
      <c r="M82" s="440"/>
      <c r="N82" s="443">
        <v>2</v>
      </c>
      <c r="O82" s="889">
        <v>3</v>
      </c>
      <c r="P82" s="889">
        <v>10</v>
      </c>
      <c r="Q82" s="889">
        <v>11</v>
      </c>
      <c r="R82" s="889">
        <v>38</v>
      </c>
      <c r="S82" s="889">
        <v>118</v>
      </c>
      <c r="T82" s="889">
        <v>70</v>
      </c>
      <c r="U82" s="889">
        <v>250</v>
      </c>
    </row>
    <row r="83" spans="1:21" ht="12.75">
      <c r="A83" s="380"/>
      <c r="B83" s="439">
        <v>3</v>
      </c>
      <c r="C83" s="442">
        <v>1</v>
      </c>
      <c r="D83" s="888">
        <v>26</v>
      </c>
      <c r="E83" s="888">
        <v>17</v>
      </c>
      <c r="F83" s="888">
        <v>32</v>
      </c>
      <c r="G83" s="888">
        <v>70</v>
      </c>
      <c r="H83" s="888">
        <v>97</v>
      </c>
      <c r="I83" s="888">
        <v>11</v>
      </c>
      <c r="J83" s="888">
        <v>253</v>
      </c>
      <c r="L83" s="380"/>
      <c r="M83" s="439">
        <v>3</v>
      </c>
      <c r="N83" s="442">
        <v>1</v>
      </c>
      <c r="O83" s="888">
        <v>15</v>
      </c>
      <c r="P83" s="888">
        <v>13</v>
      </c>
      <c r="Q83" s="888">
        <v>21</v>
      </c>
      <c r="R83" s="888">
        <v>50</v>
      </c>
      <c r="S83" s="888">
        <v>78</v>
      </c>
      <c r="T83" s="888">
        <v>11</v>
      </c>
      <c r="U83" s="888">
        <v>188</v>
      </c>
    </row>
    <row r="84" spans="1:21" ht="12.75">
      <c r="A84" s="380"/>
      <c r="B84" s="441"/>
      <c r="C84" s="444">
        <v>2</v>
      </c>
      <c r="D84" s="890">
        <v>23</v>
      </c>
      <c r="E84" s="890">
        <v>24</v>
      </c>
      <c r="F84" s="890">
        <v>32</v>
      </c>
      <c r="G84" s="890">
        <v>64</v>
      </c>
      <c r="H84" s="890">
        <v>99</v>
      </c>
      <c r="I84" s="890">
        <v>7</v>
      </c>
      <c r="J84" s="890">
        <v>249</v>
      </c>
      <c r="L84" s="380"/>
      <c r="M84" s="441"/>
      <c r="N84" s="444">
        <v>2</v>
      </c>
      <c r="O84" s="890">
        <v>12</v>
      </c>
      <c r="P84" s="890">
        <v>12</v>
      </c>
      <c r="Q84" s="890">
        <v>22</v>
      </c>
      <c r="R84" s="890">
        <v>36</v>
      </c>
      <c r="S84" s="890">
        <v>72</v>
      </c>
      <c r="T84" s="890">
        <v>7</v>
      </c>
      <c r="U84" s="890">
        <v>161</v>
      </c>
    </row>
    <row r="85" spans="1:21" ht="12.75">
      <c r="A85" s="380"/>
      <c r="B85" s="440"/>
      <c r="C85" s="443">
        <v>3</v>
      </c>
      <c r="D85" s="891">
        <v>34</v>
      </c>
      <c r="E85" s="891">
        <v>34</v>
      </c>
      <c r="F85" s="891">
        <v>64</v>
      </c>
      <c r="G85" s="891">
        <v>83</v>
      </c>
      <c r="H85" s="891">
        <v>135</v>
      </c>
      <c r="I85" s="891">
        <v>10</v>
      </c>
      <c r="J85" s="891">
        <v>360</v>
      </c>
      <c r="L85" s="380"/>
      <c r="M85" s="440"/>
      <c r="N85" s="443">
        <v>3</v>
      </c>
      <c r="O85" s="891">
        <v>22</v>
      </c>
      <c r="P85" s="891">
        <v>20</v>
      </c>
      <c r="Q85" s="891">
        <v>39</v>
      </c>
      <c r="R85" s="891">
        <v>39</v>
      </c>
      <c r="S85" s="891">
        <v>100</v>
      </c>
      <c r="T85" s="891">
        <v>9</v>
      </c>
      <c r="U85" s="891">
        <v>229</v>
      </c>
    </row>
    <row r="86" spans="1:21" ht="12.75">
      <c r="A86" s="380"/>
      <c r="B86" s="439">
        <v>4</v>
      </c>
      <c r="C86" s="442">
        <v>1</v>
      </c>
      <c r="D86" s="888">
        <v>12</v>
      </c>
      <c r="E86" s="888">
        <v>17</v>
      </c>
      <c r="F86" s="888">
        <v>25</v>
      </c>
      <c r="G86" s="888">
        <v>36</v>
      </c>
      <c r="H86" s="888">
        <v>38</v>
      </c>
      <c r="I86" s="888">
        <v>0</v>
      </c>
      <c r="J86" s="888">
        <v>128</v>
      </c>
      <c r="L86" s="380"/>
      <c r="M86" s="439">
        <v>4</v>
      </c>
      <c r="N86" s="442">
        <v>1</v>
      </c>
      <c r="O86" s="888">
        <v>10</v>
      </c>
      <c r="P86" s="888">
        <v>10</v>
      </c>
      <c r="Q86" s="888">
        <v>18</v>
      </c>
      <c r="R86" s="888">
        <v>33</v>
      </c>
      <c r="S86" s="888">
        <v>24</v>
      </c>
      <c r="T86" s="888">
        <v>0</v>
      </c>
      <c r="U86" s="888">
        <v>95</v>
      </c>
    </row>
    <row r="87" spans="1:21" ht="12.75">
      <c r="A87" s="380"/>
      <c r="B87" s="441"/>
      <c r="C87" s="444">
        <v>2</v>
      </c>
      <c r="D87" s="890">
        <v>13</v>
      </c>
      <c r="E87" s="890">
        <v>22</v>
      </c>
      <c r="F87" s="890">
        <v>27</v>
      </c>
      <c r="G87" s="890">
        <v>46</v>
      </c>
      <c r="H87" s="890">
        <v>32</v>
      </c>
      <c r="I87" s="890">
        <v>0</v>
      </c>
      <c r="J87" s="890">
        <v>140</v>
      </c>
      <c r="L87" s="380"/>
      <c r="M87" s="441"/>
      <c r="N87" s="444">
        <v>2</v>
      </c>
      <c r="O87" s="890">
        <v>11</v>
      </c>
      <c r="P87" s="890">
        <v>13</v>
      </c>
      <c r="Q87" s="890">
        <v>22</v>
      </c>
      <c r="R87" s="890">
        <v>38</v>
      </c>
      <c r="S87" s="890">
        <v>21</v>
      </c>
      <c r="T87" s="890">
        <v>0</v>
      </c>
      <c r="U87" s="890">
        <v>105</v>
      </c>
    </row>
    <row r="88" spans="1:21" ht="12.75">
      <c r="A88" s="380"/>
      <c r="B88" s="441"/>
      <c r="C88" s="444">
        <v>3</v>
      </c>
      <c r="D88" s="890">
        <v>21</v>
      </c>
      <c r="E88" s="890">
        <v>28</v>
      </c>
      <c r="F88" s="890">
        <v>30</v>
      </c>
      <c r="G88" s="890">
        <v>58</v>
      </c>
      <c r="H88" s="890">
        <v>28</v>
      </c>
      <c r="I88" s="890">
        <v>0</v>
      </c>
      <c r="J88" s="890">
        <v>165</v>
      </c>
      <c r="L88" s="380"/>
      <c r="M88" s="441"/>
      <c r="N88" s="444">
        <v>3</v>
      </c>
      <c r="O88" s="890">
        <v>17</v>
      </c>
      <c r="P88" s="890">
        <v>23</v>
      </c>
      <c r="Q88" s="890">
        <v>26</v>
      </c>
      <c r="R88" s="890">
        <v>49</v>
      </c>
      <c r="S88" s="890">
        <v>15</v>
      </c>
      <c r="T88" s="890">
        <v>0</v>
      </c>
      <c r="U88" s="890">
        <v>130</v>
      </c>
    </row>
    <row r="89" spans="1:21" ht="12.75">
      <c r="A89" s="381"/>
      <c r="B89" s="440"/>
      <c r="C89" s="443">
        <v>4</v>
      </c>
      <c r="D89" s="891">
        <v>8</v>
      </c>
      <c r="E89" s="891">
        <v>13</v>
      </c>
      <c r="F89" s="891">
        <v>8</v>
      </c>
      <c r="G89" s="891">
        <v>26</v>
      </c>
      <c r="H89" s="891">
        <v>22</v>
      </c>
      <c r="I89" s="891">
        <v>0</v>
      </c>
      <c r="J89" s="891">
        <v>77</v>
      </c>
      <c r="L89" s="381"/>
      <c r="M89" s="440"/>
      <c r="N89" s="443">
        <v>4</v>
      </c>
      <c r="O89" s="891">
        <v>4</v>
      </c>
      <c r="P89" s="891">
        <v>11</v>
      </c>
      <c r="Q89" s="891">
        <v>6</v>
      </c>
      <c r="R89" s="891">
        <v>22</v>
      </c>
      <c r="S89" s="891">
        <v>17</v>
      </c>
      <c r="T89" s="891">
        <v>0</v>
      </c>
      <c r="U89" s="891">
        <v>60</v>
      </c>
    </row>
    <row r="90" ht="12.75">
      <c r="A90" s="358" t="s">
        <v>299</v>
      </c>
    </row>
    <row r="92" ht="12.75">
      <c r="B92" s="142" t="s">
        <v>381</v>
      </c>
    </row>
    <row r="93" ht="12.75">
      <c r="B93" s="142" t="s">
        <v>382</v>
      </c>
    </row>
  </sheetData>
  <sheetProtection/>
  <mergeCells count="19">
    <mergeCell ref="D51:I51"/>
    <mergeCell ref="O51:T51"/>
    <mergeCell ref="B51:C51"/>
    <mergeCell ref="M51:N51"/>
    <mergeCell ref="A9:J9"/>
    <mergeCell ref="L9:U9"/>
    <mergeCell ref="A50:J50"/>
    <mergeCell ref="L50:U50"/>
    <mergeCell ref="B10:C10"/>
    <mergeCell ref="M10:N10"/>
    <mergeCell ref="O10:T10"/>
    <mergeCell ref="D10:I10"/>
    <mergeCell ref="A1:U1"/>
    <mergeCell ref="A2:U2"/>
    <mergeCell ref="A3:U3"/>
    <mergeCell ref="A5:U5"/>
    <mergeCell ref="A7:J7"/>
    <mergeCell ref="L7:U7"/>
    <mergeCell ref="A4:U4"/>
  </mergeCells>
  <printOptions horizontalCentered="1"/>
  <pageMargins left="0.7" right="0.7" top="0.75" bottom="0.75" header="0.3" footer="0.3"/>
  <pageSetup fitToHeight="0" fitToWidth="1" horizontalDpi="300" verticalDpi="300" orientation="landscape" scale="61" r:id="rId1"/>
  <headerFooter>
    <oddHeader>&amp;C&amp;A&amp;R&amp;8&amp;P of &amp;N</oddHeader>
    <oddFooter>&amp;L&amp;8&amp;F&amp;CSOA U.S. Individual Life Mortality Experience 2007-2009 Report Appendices&amp;R03/01/2013</oddFoot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R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5.00390625" style="18" customWidth="1"/>
    <col min="2" max="2" width="18.421875" style="152" customWidth="1"/>
    <col min="3" max="3" width="13.57421875" style="152" bestFit="1" customWidth="1"/>
    <col min="4" max="4" width="13.57421875" style="152" customWidth="1"/>
    <col min="5" max="5" width="10.8515625" style="158" customWidth="1"/>
    <col min="6" max="6" width="13.7109375" style="159" customWidth="1"/>
    <col min="7" max="7" width="13.57421875" style="159" customWidth="1"/>
    <col min="8" max="8" width="11.8515625" style="158" customWidth="1"/>
    <col min="9" max="9" width="12.00390625" style="187" customWidth="1"/>
    <col min="10" max="10" width="13.00390625" style="187" customWidth="1"/>
    <col min="11" max="11" width="13.00390625" style="159" customWidth="1"/>
    <col min="12" max="12" width="14.140625" style="158" customWidth="1"/>
    <col min="13" max="13" width="12.00390625" style="160" customWidth="1"/>
    <col min="14" max="16384" width="9.140625" style="153" customWidth="1"/>
  </cols>
  <sheetData>
    <row r="1" spans="2:13" ht="15.75">
      <c r="B1" s="929" t="s">
        <v>228</v>
      </c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</row>
    <row r="2" spans="2:13" ht="15.75">
      <c r="B2" s="930" t="s">
        <v>303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2:17" ht="15.75">
      <c r="B3" s="931" t="s">
        <v>239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394"/>
      <c r="O3" s="394"/>
      <c r="P3" s="394"/>
      <c r="Q3" s="394"/>
    </row>
    <row r="4" spans="2:13" ht="15.75">
      <c r="B4" s="930" t="s">
        <v>240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</row>
    <row r="5" spans="1:18" ht="12.75">
      <c r="A5" s="191"/>
      <c r="B5" s="932" t="s">
        <v>114</v>
      </c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191"/>
      <c r="O5" s="191"/>
      <c r="P5" s="191"/>
      <c r="Q5" s="191"/>
      <c r="R5" s="191"/>
    </row>
    <row r="6" spans="2:10" ht="7.5" customHeight="1">
      <c r="B6" s="19"/>
      <c r="C6" s="19"/>
      <c r="D6" s="19"/>
      <c r="E6" s="33"/>
      <c r="F6" s="20"/>
      <c r="G6" s="20"/>
      <c r="H6" s="33"/>
      <c r="I6" s="21"/>
      <c r="J6" s="21"/>
    </row>
    <row r="7" spans="3:13" ht="51">
      <c r="C7" s="161" t="s">
        <v>249</v>
      </c>
      <c r="D7" s="161" t="s">
        <v>250</v>
      </c>
      <c r="E7" s="162" t="s">
        <v>141</v>
      </c>
      <c r="F7" s="163" t="s">
        <v>251</v>
      </c>
      <c r="G7" s="163" t="s">
        <v>252</v>
      </c>
      <c r="H7" s="162" t="s">
        <v>64</v>
      </c>
      <c r="I7" s="164" t="s">
        <v>145</v>
      </c>
      <c r="J7" s="165" t="s">
        <v>3</v>
      </c>
      <c r="K7" s="163" t="s">
        <v>143</v>
      </c>
      <c r="L7" s="166" t="s">
        <v>4</v>
      </c>
      <c r="M7" s="22" t="s">
        <v>5</v>
      </c>
    </row>
    <row r="8" spans="1:13" ht="12.75">
      <c r="A8" s="23" t="s">
        <v>6</v>
      </c>
      <c r="B8" s="167"/>
      <c r="C8" s="503">
        <v>219608</v>
      </c>
      <c r="D8" s="503">
        <v>258778.385280008</v>
      </c>
      <c r="E8" s="510">
        <v>0.8486334736279301</v>
      </c>
      <c r="F8" s="401">
        <v>16603.887376</v>
      </c>
      <c r="G8" s="401">
        <v>25828.463611802887</v>
      </c>
      <c r="H8" s="510">
        <v>0.6428523053307935</v>
      </c>
      <c r="I8" s="518">
        <v>51918860.24790986</v>
      </c>
      <c r="J8" s="524">
        <f aca="true" t="shared" si="0" ref="J8:J53">I8/$I$8</f>
        <v>1</v>
      </c>
      <c r="K8" s="401">
        <v>9414191.45565346</v>
      </c>
      <c r="L8" s="524">
        <f>K8/$K$8</f>
        <v>1</v>
      </c>
      <c r="M8" s="531">
        <f>G8/$G$8</f>
        <v>1</v>
      </c>
    </row>
    <row r="9" spans="3:13" ht="12.75">
      <c r="C9" s="504"/>
      <c r="D9" s="504"/>
      <c r="E9" s="511"/>
      <c r="F9" s="168"/>
      <c r="G9" s="168"/>
      <c r="H9" s="511"/>
      <c r="I9" s="519"/>
      <c r="J9" s="525"/>
      <c r="K9" s="169"/>
      <c r="L9" s="511"/>
      <c r="M9" s="513"/>
    </row>
    <row r="10" spans="1:13" ht="12.75">
      <c r="A10" s="18" t="s">
        <v>7</v>
      </c>
      <c r="B10" s="171" t="s">
        <v>8</v>
      </c>
      <c r="C10" s="505">
        <v>894</v>
      </c>
      <c r="D10" s="505">
        <v>1088.4818700000112</v>
      </c>
      <c r="E10" s="512">
        <v>0.8213274144841667</v>
      </c>
      <c r="F10" s="130">
        <v>25.448239</v>
      </c>
      <c r="G10" s="130">
        <v>36.782953000309966</v>
      </c>
      <c r="H10" s="512">
        <v>0.6918487213298385</v>
      </c>
      <c r="I10" s="520">
        <v>2853200.6398299965</v>
      </c>
      <c r="J10" s="526">
        <f t="shared" si="0"/>
        <v>0.05495499373842399</v>
      </c>
      <c r="K10" s="130">
        <v>106860.0170213207</v>
      </c>
      <c r="L10" s="512">
        <f>K10/$K$8</f>
        <v>0.011350950054998993</v>
      </c>
      <c r="M10" s="532">
        <f>G10/$G$8</f>
        <v>0.0014241247002977438</v>
      </c>
    </row>
    <row r="11" spans="2:13" ht="12.75">
      <c r="B11" s="173" t="s">
        <v>9</v>
      </c>
      <c r="C11" s="506">
        <v>907</v>
      </c>
      <c r="D11" s="506">
        <v>980.0378100000098</v>
      </c>
      <c r="E11" s="513">
        <v>0.9254744977645208</v>
      </c>
      <c r="F11" s="174">
        <v>29.411785</v>
      </c>
      <c r="G11" s="174">
        <v>36.573087684769924</v>
      </c>
      <c r="H11" s="513">
        <v>0.8041920128129599</v>
      </c>
      <c r="I11" s="517">
        <v>2543448.6976900008</v>
      </c>
      <c r="J11" s="527">
        <f t="shared" si="0"/>
        <v>0.04898891627329963</v>
      </c>
      <c r="K11" s="174">
        <v>110285.88690024421</v>
      </c>
      <c r="L11" s="513">
        <f aca="true" t="shared" si="1" ref="L11:L49">K11/$K$8</f>
        <v>0.011714854899622287</v>
      </c>
      <c r="M11" s="533">
        <f aca="true" t="shared" si="2" ref="M11:M49">G11/$G$8</f>
        <v>0.0014159993499596717</v>
      </c>
    </row>
    <row r="12" spans="2:13" ht="12.75">
      <c r="B12" s="173" t="s">
        <v>10</v>
      </c>
      <c r="C12" s="506">
        <v>914</v>
      </c>
      <c r="D12" s="506">
        <v>865.4534300000228</v>
      </c>
      <c r="E12" s="513">
        <v>1.0560937981376721</v>
      </c>
      <c r="F12" s="174">
        <v>30.43795</v>
      </c>
      <c r="G12" s="174">
        <v>33.85351390312993</v>
      </c>
      <c r="H12" s="513">
        <v>0.8991075516443171</v>
      </c>
      <c r="I12" s="517">
        <v>1814812.9556400012</v>
      </c>
      <c r="J12" s="527">
        <f t="shared" si="0"/>
        <v>0.03495479189979063</v>
      </c>
      <c r="K12" s="174">
        <v>81140.62788305013</v>
      </c>
      <c r="L12" s="513">
        <f t="shared" si="1"/>
        <v>0.008618969378865046</v>
      </c>
      <c r="M12" s="533">
        <f t="shared" si="2"/>
        <v>0.0013107056777337627</v>
      </c>
    </row>
    <row r="13" spans="2:13" ht="12.75">
      <c r="B13" s="173" t="s">
        <v>11</v>
      </c>
      <c r="C13" s="506">
        <v>2059</v>
      </c>
      <c r="D13" s="506">
        <v>1678.5570300000327</v>
      </c>
      <c r="E13" s="513">
        <v>1.2266488199093002</v>
      </c>
      <c r="F13" s="174">
        <v>71.937488</v>
      </c>
      <c r="G13" s="174">
        <v>71.94485931744966</v>
      </c>
      <c r="H13" s="513">
        <v>0.9998975421243492</v>
      </c>
      <c r="I13" s="517">
        <v>2550813.835150001</v>
      </c>
      <c r="J13" s="527">
        <f t="shared" si="0"/>
        <v>0.04913077488546547</v>
      </c>
      <c r="K13" s="174">
        <v>118619.5658998404</v>
      </c>
      <c r="L13" s="513">
        <f t="shared" si="1"/>
        <v>0.012600080044963005</v>
      </c>
      <c r="M13" s="533">
        <f t="shared" si="2"/>
        <v>0.0027854873754307578</v>
      </c>
    </row>
    <row r="14" spans="2:13" ht="12.75">
      <c r="B14" s="175" t="s">
        <v>12</v>
      </c>
      <c r="C14" s="506">
        <v>3935</v>
      </c>
      <c r="D14" s="506">
        <v>3425.4374700001154</v>
      </c>
      <c r="E14" s="513">
        <v>1.1487583803419619</v>
      </c>
      <c r="F14" s="174">
        <v>210.443634</v>
      </c>
      <c r="G14" s="174">
        <v>230.70965988913832</v>
      </c>
      <c r="H14" s="513">
        <v>0.9121578788730536</v>
      </c>
      <c r="I14" s="517">
        <v>3812567.4410200086</v>
      </c>
      <c r="J14" s="527">
        <f t="shared" si="0"/>
        <v>0.07343318830219302</v>
      </c>
      <c r="K14" s="174">
        <v>327022.2237213779</v>
      </c>
      <c r="L14" s="513">
        <f t="shared" si="1"/>
        <v>0.03473715456732004</v>
      </c>
      <c r="M14" s="533">
        <f t="shared" si="2"/>
        <v>0.008932380313311027</v>
      </c>
    </row>
    <row r="15" spans="2:13" ht="12.75">
      <c r="B15" s="175" t="s">
        <v>13</v>
      </c>
      <c r="C15" s="506">
        <v>5845</v>
      </c>
      <c r="D15" s="506">
        <v>6937.1629799997945</v>
      </c>
      <c r="E15" s="513">
        <v>0.8425634537996933</v>
      </c>
      <c r="F15" s="174">
        <v>490.801383</v>
      </c>
      <c r="G15" s="174">
        <v>736.8907910008376</v>
      </c>
      <c r="H15" s="513">
        <v>0.666043583382822</v>
      </c>
      <c r="I15" s="517">
        <v>5730613.254850058</v>
      </c>
      <c r="J15" s="527">
        <f t="shared" si="0"/>
        <v>0.11037633005591181</v>
      </c>
      <c r="K15" s="174">
        <v>921057.6455944569</v>
      </c>
      <c r="L15" s="513">
        <f t="shared" si="1"/>
        <v>0.09783714830245337</v>
      </c>
      <c r="M15" s="533">
        <f t="shared" si="2"/>
        <v>0.028530182905037334</v>
      </c>
    </row>
    <row r="16" spans="2:13" ht="12.75">
      <c r="B16" s="175" t="s">
        <v>14</v>
      </c>
      <c r="C16" s="506">
        <v>9536</v>
      </c>
      <c r="D16" s="506">
        <v>12558.9106699995</v>
      </c>
      <c r="E16" s="513">
        <v>0.7593015230834809</v>
      </c>
      <c r="F16" s="174">
        <v>1105.941948</v>
      </c>
      <c r="G16" s="174">
        <v>1750.446738225763</v>
      </c>
      <c r="H16" s="513">
        <v>0.6318055407506844</v>
      </c>
      <c r="I16" s="517">
        <v>7317568.149299933</v>
      </c>
      <c r="J16" s="527">
        <f t="shared" si="0"/>
        <v>0.14094238807167425</v>
      </c>
      <c r="K16" s="174">
        <v>1740630.7352568216</v>
      </c>
      <c r="L16" s="513">
        <f t="shared" si="1"/>
        <v>0.18489434206391975</v>
      </c>
      <c r="M16" s="533">
        <f t="shared" si="2"/>
        <v>0.06777200396177874</v>
      </c>
    </row>
    <row r="17" spans="2:13" ht="12.75">
      <c r="B17" s="175" t="s">
        <v>15</v>
      </c>
      <c r="C17" s="506">
        <v>13679</v>
      </c>
      <c r="D17" s="506">
        <v>18553.04392999945</v>
      </c>
      <c r="E17" s="513">
        <v>0.7372914143690278</v>
      </c>
      <c r="F17" s="174">
        <v>1692.581548</v>
      </c>
      <c r="G17" s="174">
        <v>2747.280200212358</v>
      </c>
      <c r="H17" s="513">
        <v>0.6160935269249812</v>
      </c>
      <c r="I17" s="517">
        <v>7177091.1308799535</v>
      </c>
      <c r="J17" s="527">
        <f t="shared" si="0"/>
        <v>0.13823668502370268</v>
      </c>
      <c r="K17" s="174">
        <v>1961297.6893376315</v>
      </c>
      <c r="L17" s="513">
        <f t="shared" si="1"/>
        <v>0.20833416216108738</v>
      </c>
      <c r="M17" s="533">
        <f t="shared" si="2"/>
        <v>0.10636638096262635</v>
      </c>
    </row>
    <row r="18" spans="2:13" ht="12.75">
      <c r="B18" s="175" t="s">
        <v>16</v>
      </c>
      <c r="C18" s="506">
        <v>39071</v>
      </c>
      <c r="D18" s="506">
        <v>51573.820749999344</v>
      </c>
      <c r="E18" s="513">
        <v>0.7575742776435755</v>
      </c>
      <c r="F18" s="174">
        <v>3994.693542</v>
      </c>
      <c r="G18" s="174">
        <v>6751.35026424781</v>
      </c>
      <c r="H18" s="513">
        <v>0.5916880898853886</v>
      </c>
      <c r="I18" s="517">
        <v>10291552.871160071</v>
      </c>
      <c r="J18" s="527">
        <f t="shared" si="0"/>
        <v>0.19822378268741728</v>
      </c>
      <c r="K18" s="174">
        <v>2616061.753351202</v>
      </c>
      <c r="L18" s="513">
        <f t="shared" si="1"/>
        <v>0.27788491084703726</v>
      </c>
      <c r="M18" s="533">
        <f t="shared" si="2"/>
        <v>0.26139186463892616</v>
      </c>
    </row>
    <row r="19" spans="2:13" ht="12.75">
      <c r="B19" s="175" t="s">
        <v>17</v>
      </c>
      <c r="C19" s="506">
        <v>56117</v>
      </c>
      <c r="D19" s="506">
        <v>69294.52660000061</v>
      </c>
      <c r="E19" s="513">
        <v>0.8098330813908686</v>
      </c>
      <c r="F19" s="174">
        <v>4104.197891</v>
      </c>
      <c r="G19" s="174">
        <v>6371.883180956862</v>
      </c>
      <c r="H19" s="513">
        <v>0.6441106615491459</v>
      </c>
      <c r="I19" s="517">
        <v>5347548.778349987</v>
      </c>
      <c r="J19" s="527">
        <f t="shared" si="0"/>
        <v>0.10299819281116188</v>
      </c>
      <c r="K19" s="174">
        <v>1059517.4745575292</v>
      </c>
      <c r="L19" s="513">
        <f t="shared" si="1"/>
        <v>0.11254471289950897</v>
      </c>
      <c r="M19" s="533">
        <f t="shared" si="2"/>
        <v>0.24670004676720644</v>
      </c>
    </row>
    <row r="20" spans="2:13" ht="12.75">
      <c r="B20" s="175" t="s">
        <v>18</v>
      </c>
      <c r="C20" s="506">
        <v>63947</v>
      </c>
      <c r="D20" s="506">
        <v>69810.97736999906</v>
      </c>
      <c r="E20" s="513">
        <v>0.9160020731564907</v>
      </c>
      <c r="F20" s="174">
        <v>2965.043836</v>
      </c>
      <c r="G20" s="174">
        <v>4174.553622327379</v>
      </c>
      <c r="H20" s="513">
        <v>0.7102660797412255</v>
      </c>
      <c r="I20" s="517">
        <v>2061077.8848300267</v>
      </c>
      <c r="J20" s="527">
        <f t="shared" si="0"/>
        <v>0.03969805721829191</v>
      </c>
      <c r="K20" s="174">
        <v>266903.7913385292</v>
      </c>
      <c r="L20" s="513">
        <f t="shared" si="1"/>
        <v>0.02835121769042064</v>
      </c>
      <c r="M20" s="533">
        <f t="shared" si="2"/>
        <v>0.16162609147296414</v>
      </c>
    </row>
    <row r="21" spans="2:13" ht="12.75">
      <c r="B21" s="175" t="s">
        <v>19</v>
      </c>
      <c r="C21" s="506">
        <v>20981</v>
      </c>
      <c r="D21" s="506">
        <v>20107.22962000005</v>
      </c>
      <c r="E21" s="513">
        <v>1.0434555329855506</v>
      </c>
      <c r="F21" s="174">
        <v>1491.204971</v>
      </c>
      <c r="G21" s="174">
        <v>2053.105032072591</v>
      </c>
      <c r="H21" s="513">
        <v>0.726316943217777</v>
      </c>
      <c r="I21" s="517">
        <v>387555.75321000087</v>
      </c>
      <c r="J21" s="527">
        <f t="shared" si="0"/>
        <v>0.007464642932441935</v>
      </c>
      <c r="K21" s="174">
        <v>87037.3236628593</v>
      </c>
      <c r="L21" s="513">
        <f t="shared" si="1"/>
        <v>0.00924533180282744</v>
      </c>
      <c r="M21" s="533">
        <f t="shared" si="2"/>
        <v>0.07949001779317524</v>
      </c>
    </row>
    <row r="22" spans="2:13" ht="12.75">
      <c r="B22" s="176" t="s">
        <v>20</v>
      </c>
      <c r="C22" s="507">
        <v>1723</v>
      </c>
      <c r="D22" s="507">
        <v>1904.7457500000025</v>
      </c>
      <c r="E22" s="514">
        <v>0.9045826719917857</v>
      </c>
      <c r="F22" s="177">
        <v>391.743161</v>
      </c>
      <c r="G22" s="177">
        <v>833.0897089648644</v>
      </c>
      <c r="H22" s="514">
        <v>0.470229264369081</v>
      </c>
      <c r="I22" s="521">
        <v>31008.85599999992</v>
      </c>
      <c r="J22" s="528">
        <f t="shared" si="0"/>
        <v>0.0005972561002289774</v>
      </c>
      <c r="K22" s="177">
        <v>17756.721128812707</v>
      </c>
      <c r="L22" s="514">
        <f t="shared" si="1"/>
        <v>0.0018861652869986351</v>
      </c>
      <c r="M22" s="534">
        <f t="shared" si="2"/>
        <v>0.032254714081567194</v>
      </c>
    </row>
    <row r="23" spans="2:13" ht="12.75">
      <c r="B23" s="24"/>
      <c r="C23" s="506"/>
      <c r="D23" s="506"/>
      <c r="E23" s="513"/>
      <c r="F23" s="178"/>
      <c r="G23" s="178"/>
      <c r="H23" s="513"/>
      <c r="I23" s="517"/>
      <c r="J23" s="527"/>
      <c r="K23" s="178"/>
      <c r="L23" s="513"/>
      <c r="M23" s="513"/>
    </row>
    <row r="24" spans="1:13" ht="12.75">
      <c r="A24" s="18" t="s">
        <v>21</v>
      </c>
      <c r="B24" s="179" t="s">
        <v>23</v>
      </c>
      <c r="C24" s="505">
        <v>121549</v>
      </c>
      <c r="D24" s="505">
        <v>148276.70795999657</v>
      </c>
      <c r="E24" s="512">
        <v>0.8197443932515186</v>
      </c>
      <c r="F24" s="130">
        <v>11979.254977</v>
      </c>
      <c r="G24" s="130">
        <v>18875.96465624884</v>
      </c>
      <c r="H24" s="512">
        <v>0.6346300809073775</v>
      </c>
      <c r="I24" s="520">
        <v>27958978.286809202</v>
      </c>
      <c r="J24" s="526">
        <f t="shared" si="0"/>
        <v>0.5385129441075273</v>
      </c>
      <c r="K24" s="130">
        <v>6299185.529279538</v>
      </c>
      <c r="L24" s="512">
        <f t="shared" si="1"/>
        <v>0.6691159361855465</v>
      </c>
      <c r="M24" s="532">
        <f t="shared" si="2"/>
        <v>0.7308202663523142</v>
      </c>
    </row>
    <row r="25" spans="2:13" ht="12.75">
      <c r="B25" s="180" t="s">
        <v>22</v>
      </c>
      <c r="C25" s="507">
        <v>98059</v>
      </c>
      <c r="D25" s="507">
        <v>110501.67731999273</v>
      </c>
      <c r="E25" s="514">
        <v>0.887398294561982</v>
      </c>
      <c r="F25" s="177">
        <v>4624.632399</v>
      </c>
      <c r="G25" s="177">
        <v>6952.498955554942</v>
      </c>
      <c r="H25" s="514">
        <v>0.6651755618467211</v>
      </c>
      <c r="I25" s="521">
        <v>23959881.9611001</v>
      </c>
      <c r="J25" s="528">
        <f t="shared" si="0"/>
        <v>0.46148705589246203</v>
      </c>
      <c r="K25" s="177">
        <v>3115005.9263742073</v>
      </c>
      <c r="L25" s="514">
        <f t="shared" si="1"/>
        <v>0.33088406381448376</v>
      </c>
      <c r="M25" s="534">
        <f t="shared" si="2"/>
        <v>0.2691797336477205</v>
      </c>
    </row>
    <row r="26" spans="2:13" ht="12.75">
      <c r="B26" s="24"/>
      <c r="C26" s="506"/>
      <c r="D26" s="506"/>
      <c r="E26" s="513"/>
      <c r="F26" s="172"/>
      <c r="G26" s="172"/>
      <c r="H26" s="513"/>
      <c r="I26" s="517"/>
      <c r="J26" s="527"/>
      <c r="K26" s="178"/>
      <c r="L26" s="513"/>
      <c r="M26" s="513"/>
    </row>
    <row r="27" spans="1:13" ht="12.75">
      <c r="A27" s="18" t="s">
        <v>24</v>
      </c>
      <c r="B27" s="181" t="s">
        <v>25</v>
      </c>
      <c r="C27" s="505">
        <v>2055</v>
      </c>
      <c r="D27" s="505">
        <v>1993.2261600000452</v>
      </c>
      <c r="E27" s="512">
        <v>1.0309918870420371</v>
      </c>
      <c r="F27" s="130">
        <v>458.693578</v>
      </c>
      <c r="G27" s="130">
        <v>779.5866354102762</v>
      </c>
      <c r="H27" s="512">
        <v>0.588380504699906</v>
      </c>
      <c r="I27" s="520">
        <v>3327142.426309982</v>
      </c>
      <c r="J27" s="526">
        <f t="shared" si="0"/>
        <v>0.06408350280462725</v>
      </c>
      <c r="K27" s="130">
        <v>1117370.8853286593</v>
      </c>
      <c r="L27" s="512">
        <f t="shared" si="1"/>
        <v>0.11869005326608795</v>
      </c>
      <c r="M27" s="532">
        <f t="shared" si="2"/>
        <v>0.030183236878790844</v>
      </c>
    </row>
    <row r="28" spans="2:13" ht="12.75">
      <c r="B28" s="182" t="s">
        <v>26</v>
      </c>
      <c r="C28" s="506">
        <v>2334</v>
      </c>
      <c r="D28" s="506">
        <v>2590.2514500000725</v>
      </c>
      <c r="E28" s="513">
        <v>0.901070820749829</v>
      </c>
      <c r="F28" s="174">
        <v>553.163047</v>
      </c>
      <c r="G28" s="174">
        <v>1103.574297614711</v>
      </c>
      <c r="H28" s="513">
        <v>0.501246765347488</v>
      </c>
      <c r="I28" s="517">
        <v>3051686.537180066</v>
      </c>
      <c r="J28" s="527">
        <f t="shared" si="0"/>
        <v>0.0587779955609276</v>
      </c>
      <c r="K28" s="174">
        <v>1056080.0765931576</v>
      </c>
      <c r="L28" s="513">
        <f t="shared" si="1"/>
        <v>0.11217958351154572</v>
      </c>
      <c r="M28" s="533">
        <f t="shared" si="2"/>
        <v>0.042727059348214906</v>
      </c>
    </row>
    <row r="29" spans="2:13" ht="12.75">
      <c r="B29" s="182" t="s">
        <v>27</v>
      </c>
      <c r="C29" s="506">
        <v>2938</v>
      </c>
      <c r="D29" s="506">
        <v>3071.125040000131</v>
      </c>
      <c r="E29" s="513">
        <v>0.956652679957269</v>
      </c>
      <c r="F29" s="174">
        <v>745.010304</v>
      </c>
      <c r="G29" s="174">
        <v>1231.241723920632</v>
      </c>
      <c r="H29" s="513">
        <v>0.6050885780800787</v>
      </c>
      <c r="I29" s="517">
        <v>2777924.6780900583</v>
      </c>
      <c r="J29" s="527">
        <f t="shared" si="0"/>
        <v>0.05350511673071428</v>
      </c>
      <c r="K29" s="174">
        <v>920587.8686244274</v>
      </c>
      <c r="L29" s="513">
        <f t="shared" si="1"/>
        <v>0.09778724736595314</v>
      </c>
      <c r="M29" s="533">
        <f t="shared" si="2"/>
        <v>0.04766995599993756</v>
      </c>
    </row>
    <row r="30" spans="2:13" ht="12.75">
      <c r="B30" s="182" t="s">
        <v>28</v>
      </c>
      <c r="C30" s="506">
        <v>7623</v>
      </c>
      <c r="D30" s="506">
        <v>8098.424609999553</v>
      </c>
      <c r="E30" s="513">
        <v>0.9412941858577629</v>
      </c>
      <c r="F30" s="174">
        <v>1736.923607</v>
      </c>
      <c r="G30" s="174">
        <v>2653.381324777424</v>
      </c>
      <c r="H30" s="513">
        <v>0.6546076098374966</v>
      </c>
      <c r="I30" s="517">
        <v>5331417.828339956</v>
      </c>
      <c r="J30" s="527">
        <f t="shared" si="0"/>
        <v>0.10268749743123622</v>
      </c>
      <c r="K30" s="174">
        <v>1630802.3974541745</v>
      </c>
      <c r="L30" s="513">
        <f t="shared" si="1"/>
        <v>0.1732280892242569</v>
      </c>
      <c r="M30" s="533">
        <f t="shared" si="2"/>
        <v>0.1027309004769801</v>
      </c>
    </row>
    <row r="31" spans="2:13" ht="12.75">
      <c r="B31" s="182" t="s">
        <v>29</v>
      </c>
      <c r="C31" s="506">
        <v>24984</v>
      </c>
      <c r="D31" s="506">
        <v>28960.91703999986</v>
      </c>
      <c r="E31" s="513">
        <v>0.8626798649190883</v>
      </c>
      <c r="F31" s="174">
        <v>3960.819619</v>
      </c>
      <c r="G31" s="174">
        <v>6283.034821794843</v>
      </c>
      <c r="H31" s="513">
        <v>0.630399119428807</v>
      </c>
      <c r="I31" s="517">
        <v>11586753.382560037</v>
      </c>
      <c r="J31" s="527">
        <f t="shared" si="0"/>
        <v>0.2231704110458876</v>
      </c>
      <c r="K31" s="174">
        <v>2575460.6712690825</v>
      </c>
      <c r="L31" s="513">
        <f t="shared" si="1"/>
        <v>0.273572157885365</v>
      </c>
      <c r="M31" s="533">
        <f t="shared" si="2"/>
        <v>0.243260106997757</v>
      </c>
    </row>
    <row r="32" spans="2:13" ht="12.75">
      <c r="B32" s="182" t="s">
        <v>30</v>
      </c>
      <c r="C32" s="506">
        <v>34441</v>
      </c>
      <c r="D32" s="506">
        <v>41298.915329999894</v>
      </c>
      <c r="E32" s="513">
        <v>0.8339444202056744</v>
      </c>
      <c r="F32" s="174">
        <v>2659.735809</v>
      </c>
      <c r="G32" s="174">
        <v>4192.911352769725</v>
      </c>
      <c r="H32" s="513">
        <v>0.6343410545140787</v>
      </c>
      <c r="I32" s="517">
        <v>8464644.468279934</v>
      </c>
      <c r="J32" s="527">
        <f t="shared" si="0"/>
        <v>0.16303602251400928</v>
      </c>
      <c r="K32" s="174">
        <v>984813.0589624507</v>
      </c>
      <c r="L32" s="513">
        <f t="shared" si="1"/>
        <v>0.10460941479696012</v>
      </c>
      <c r="M32" s="533">
        <f t="shared" si="2"/>
        <v>0.16233684727781028</v>
      </c>
    </row>
    <row r="33" spans="2:13" ht="12.75">
      <c r="B33" s="183" t="s">
        <v>31</v>
      </c>
      <c r="C33" s="506">
        <v>60136</v>
      </c>
      <c r="D33" s="506">
        <v>72527.16696000016</v>
      </c>
      <c r="E33" s="513">
        <v>0.8291513721081359</v>
      </c>
      <c r="F33" s="174">
        <v>3154.171761</v>
      </c>
      <c r="G33" s="174">
        <v>4768.996295289798</v>
      </c>
      <c r="H33" s="513">
        <v>0.6613911116088066</v>
      </c>
      <c r="I33" s="517">
        <v>9027679.068189979</v>
      </c>
      <c r="J33" s="527">
        <f t="shared" si="0"/>
        <v>0.173880532528705</v>
      </c>
      <c r="K33" s="174">
        <v>685181.3548501176</v>
      </c>
      <c r="L33" s="513">
        <f t="shared" si="1"/>
        <v>0.07278175274825634</v>
      </c>
      <c r="M33" s="533">
        <f t="shared" si="2"/>
        <v>0.18464111404251315</v>
      </c>
    </row>
    <row r="34" spans="2:13" ht="12.75">
      <c r="B34" s="180" t="s">
        <v>32</v>
      </c>
      <c r="C34" s="507">
        <v>85097</v>
      </c>
      <c r="D34" s="507">
        <v>100238.35869000162</v>
      </c>
      <c r="E34" s="514">
        <v>0.8489464623335666</v>
      </c>
      <c r="F34" s="177">
        <v>3335.369651</v>
      </c>
      <c r="G34" s="177">
        <v>4815.737160225769</v>
      </c>
      <c r="H34" s="514">
        <v>0.6925979429582558</v>
      </c>
      <c r="I34" s="521">
        <v>8351611.858960039</v>
      </c>
      <c r="J34" s="528">
        <f t="shared" si="0"/>
        <v>0.16085892138389646</v>
      </c>
      <c r="K34" s="177">
        <v>443895.1425715679</v>
      </c>
      <c r="L34" s="514">
        <f t="shared" si="1"/>
        <v>0.04715170120159364</v>
      </c>
      <c r="M34" s="534">
        <f t="shared" si="2"/>
        <v>0.1864507789780075</v>
      </c>
    </row>
    <row r="35" spans="2:13" ht="12.75">
      <c r="B35" s="24"/>
      <c r="C35" s="506"/>
      <c r="D35" s="506"/>
      <c r="E35" s="513"/>
      <c r="F35" s="172"/>
      <c r="G35" s="172"/>
      <c r="H35" s="513"/>
      <c r="I35" s="517"/>
      <c r="J35" s="527"/>
      <c r="K35" s="178"/>
      <c r="L35" s="513"/>
      <c r="M35" s="513"/>
    </row>
    <row r="36" spans="1:13" ht="12.75">
      <c r="A36" s="18" t="s">
        <v>33</v>
      </c>
      <c r="B36" s="184" t="s">
        <v>34</v>
      </c>
      <c r="C36" s="505">
        <v>53665</v>
      </c>
      <c r="D36" s="505">
        <v>47289.1372899999</v>
      </c>
      <c r="E36" s="512">
        <v>1.1348272156224848</v>
      </c>
      <c r="F36" s="130">
        <v>219.683349</v>
      </c>
      <c r="G36" s="130">
        <v>203.75975334422003</v>
      </c>
      <c r="H36" s="512">
        <v>1.0781488757933444</v>
      </c>
      <c r="I36" s="520">
        <v>1916875.5986499959</v>
      </c>
      <c r="J36" s="526">
        <f t="shared" si="0"/>
        <v>0.03692060244575891</v>
      </c>
      <c r="K36" s="130">
        <v>8851.963446932908</v>
      </c>
      <c r="L36" s="512">
        <f t="shared" si="1"/>
        <v>0.0009402786727496476</v>
      </c>
      <c r="M36" s="532">
        <f t="shared" si="2"/>
        <v>0.007888961434434974</v>
      </c>
    </row>
    <row r="37" spans="2:13" ht="12.75">
      <c r="B37" s="175" t="s">
        <v>35</v>
      </c>
      <c r="C37" s="506">
        <v>49123</v>
      </c>
      <c r="D37" s="506">
        <v>52985.53220000031</v>
      </c>
      <c r="E37" s="513">
        <v>0.9271021344954937</v>
      </c>
      <c r="F37" s="174">
        <v>606.536507</v>
      </c>
      <c r="G37" s="174">
        <v>664.3570250559529</v>
      </c>
      <c r="H37" s="513">
        <v>0.9129677027934141</v>
      </c>
      <c r="I37" s="517">
        <v>6775789.121860027</v>
      </c>
      <c r="J37" s="527">
        <f t="shared" si="0"/>
        <v>0.13050727788526148</v>
      </c>
      <c r="K37" s="174">
        <v>88666.5003802986</v>
      </c>
      <c r="L37" s="513">
        <f t="shared" si="1"/>
        <v>0.009418387208075328</v>
      </c>
      <c r="M37" s="533">
        <f t="shared" si="2"/>
        <v>0.02572189484597761</v>
      </c>
    </row>
    <row r="38" spans="2:13" ht="12.75">
      <c r="B38" s="175" t="s">
        <v>36</v>
      </c>
      <c r="C38" s="506">
        <v>34584</v>
      </c>
      <c r="D38" s="506">
        <v>40833.1229200002</v>
      </c>
      <c r="E38" s="513">
        <v>0.8469594664056577</v>
      </c>
      <c r="F38" s="174">
        <v>1002.511842</v>
      </c>
      <c r="G38" s="174">
        <v>1189.2909066379216</v>
      </c>
      <c r="H38" s="513">
        <v>0.8429492199129491</v>
      </c>
      <c r="I38" s="517">
        <v>7802591.444929992</v>
      </c>
      <c r="J38" s="527">
        <f t="shared" si="0"/>
        <v>0.15028433612897169</v>
      </c>
      <c r="K38" s="174">
        <v>217906.19706189923</v>
      </c>
      <c r="L38" s="513">
        <f t="shared" si="1"/>
        <v>0.023146565277365486</v>
      </c>
      <c r="M38" s="533">
        <f t="shared" si="2"/>
        <v>0.04604574722340236</v>
      </c>
    </row>
    <row r="39" spans="2:13" ht="12.75">
      <c r="B39" s="175" t="s">
        <v>37</v>
      </c>
      <c r="C39" s="506">
        <v>37077</v>
      </c>
      <c r="D39" s="506">
        <v>47729.669020000314</v>
      </c>
      <c r="E39" s="513">
        <v>0.7768124263435288</v>
      </c>
      <c r="F39" s="174">
        <v>2112.877058</v>
      </c>
      <c r="G39" s="174">
        <v>2726.8484782991673</v>
      </c>
      <c r="H39" s="513">
        <v>0.7748421207906194</v>
      </c>
      <c r="I39" s="517">
        <v>10277246.611279946</v>
      </c>
      <c r="J39" s="527">
        <f t="shared" si="0"/>
        <v>0.19794823234190095</v>
      </c>
      <c r="K39" s="174">
        <v>570470.3964813248</v>
      </c>
      <c r="L39" s="513">
        <f t="shared" si="1"/>
        <v>0.06059685520191358</v>
      </c>
      <c r="M39" s="533">
        <f t="shared" si="2"/>
        <v>0.10557532648024305</v>
      </c>
    </row>
    <row r="40" spans="2:13" ht="12.75">
      <c r="B40" s="175" t="s">
        <v>38</v>
      </c>
      <c r="C40" s="506">
        <v>30612</v>
      </c>
      <c r="D40" s="506">
        <v>45245.49475999913</v>
      </c>
      <c r="E40" s="513">
        <v>0.6765756494072779</v>
      </c>
      <c r="F40" s="174">
        <v>3809.057902</v>
      </c>
      <c r="G40" s="174">
        <v>5680.076161033316</v>
      </c>
      <c r="H40" s="513">
        <v>0.670599793737107</v>
      </c>
      <c r="I40" s="517">
        <v>13126529.910409978</v>
      </c>
      <c r="J40" s="527">
        <f t="shared" si="0"/>
        <v>0.25282777487278185</v>
      </c>
      <c r="K40" s="174">
        <v>1644670.2981866002</v>
      </c>
      <c r="L40" s="513">
        <f t="shared" si="1"/>
        <v>0.1747011738537497</v>
      </c>
      <c r="M40" s="533">
        <f t="shared" si="2"/>
        <v>0.2199153711348777</v>
      </c>
    </row>
    <row r="41" spans="2:13" ht="12.75">
      <c r="B41" s="175" t="s">
        <v>39</v>
      </c>
      <c r="C41" s="506">
        <v>8268</v>
      </c>
      <c r="D41" s="506">
        <v>13746.143989999582</v>
      </c>
      <c r="E41" s="513">
        <v>0.6014777675844971</v>
      </c>
      <c r="F41" s="174">
        <v>2411.858122</v>
      </c>
      <c r="G41" s="174">
        <v>4013.030334815066</v>
      </c>
      <c r="H41" s="513">
        <v>0.6010067008654064</v>
      </c>
      <c r="I41" s="517">
        <v>6381247.762349979</v>
      </c>
      <c r="J41" s="527">
        <f t="shared" si="0"/>
        <v>0.12290808642331232</v>
      </c>
      <c r="K41" s="174">
        <v>1822690.0473373877</v>
      </c>
      <c r="L41" s="513">
        <f t="shared" si="1"/>
        <v>0.1936108964772345</v>
      </c>
      <c r="M41" s="533">
        <f t="shared" si="2"/>
        <v>0.15537239826302418</v>
      </c>
    </row>
    <row r="42" spans="2:13" ht="12.75">
      <c r="B42" s="175" t="s">
        <v>40</v>
      </c>
      <c r="C42" s="506">
        <v>3923</v>
      </c>
      <c r="D42" s="506">
        <v>6782.0955299998</v>
      </c>
      <c r="E42" s="513">
        <v>0.578434789461026</v>
      </c>
      <c r="F42" s="174">
        <v>2211.000273</v>
      </c>
      <c r="G42" s="174">
        <v>3837.8044986601312</v>
      </c>
      <c r="H42" s="513">
        <v>0.5761107095924017</v>
      </c>
      <c r="I42" s="517">
        <v>3653727.239700026</v>
      </c>
      <c r="J42" s="527">
        <f t="shared" si="0"/>
        <v>0.07037379523074405</v>
      </c>
      <c r="K42" s="174">
        <v>2028789.6837650202</v>
      </c>
      <c r="L42" s="513">
        <f t="shared" si="1"/>
        <v>0.2155033380531772</v>
      </c>
      <c r="M42" s="533">
        <f t="shared" si="2"/>
        <v>0.1485881838092128</v>
      </c>
    </row>
    <row r="43" spans="2:13" ht="12.75">
      <c r="B43" s="175" t="s">
        <v>41</v>
      </c>
      <c r="C43" s="506">
        <v>2003</v>
      </c>
      <c r="D43" s="506">
        <v>3538.470470000115</v>
      </c>
      <c r="E43" s="513">
        <v>0.5660637885724492</v>
      </c>
      <c r="F43" s="174">
        <v>2433.357039</v>
      </c>
      <c r="G43" s="174">
        <v>4378.75365441908</v>
      </c>
      <c r="H43" s="513">
        <v>0.5557190997817913</v>
      </c>
      <c r="I43" s="517">
        <v>1795945.0950700056</v>
      </c>
      <c r="J43" s="527">
        <f t="shared" si="0"/>
        <v>0.03459138136882168</v>
      </c>
      <c r="K43" s="174">
        <v>2164134.0150624854</v>
      </c>
      <c r="L43" s="513">
        <f t="shared" si="1"/>
        <v>0.22987996635259292</v>
      </c>
      <c r="M43" s="533">
        <f t="shared" si="2"/>
        <v>0.1695320991690002</v>
      </c>
    </row>
    <row r="44" spans="2:13" ht="12.75">
      <c r="B44" s="175" t="s">
        <v>42</v>
      </c>
      <c r="C44" s="506">
        <v>206</v>
      </c>
      <c r="D44" s="506">
        <v>370.38532000000407</v>
      </c>
      <c r="E44" s="513">
        <v>0.5561775504493476</v>
      </c>
      <c r="F44" s="174">
        <v>651.471339</v>
      </c>
      <c r="G44" s="174">
        <v>1182.1376561376144</v>
      </c>
      <c r="H44" s="513">
        <v>0.5510960044438016</v>
      </c>
      <c r="I44" s="517">
        <v>128634.47447000007</v>
      </c>
      <c r="J44" s="527">
        <f t="shared" si="0"/>
        <v>0.0024776058999711695</v>
      </c>
      <c r="K44" s="174">
        <v>400646.8986287235</v>
      </c>
      <c r="L44" s="513">
        <f t="shared" si="1"/>
        <v>0.04255775979445637</v>
      </c>
      <c r="M44" s="533">
        <f t="shared" si="2"/>
        <v>0.04576879499705939</v>
      </c>
    </row>
    <row r="45" spans="2:13" ht="12.75">
      <c r="B45" s="183" t="s">
        <v>152</v>
      </c>
      <c r="C45" s="506">
        <v>112</v>
      </c>
      <c r="D45" s="506">
        <v>194.84565000000134</v>
      </c>
      <c r="E45" s="513">
        <v>0.5748139617178994</v>
      </c>
      <c r="F45" s="174">
        <v>617.300227</v>
      </c>
      <c r="G45" s="174">
        <v>1112.2422990261161</v>
      </c>
      <c r="H45" s="513">
        <v>0.5550051706723531</v>
      </c>
      <c r="I45" s="517">
        <v>44720.70412000008</v>
      </c>
      <c r="J45" s="527">
        <f t="shared" si="0"/>
        <v>0.0008613575857879207</v>
      </c>
      <c r="K45" s="174">
        <v>250882.12198600968</v>
      </c>
      <c r="L45" s="513">
        <f t="shared" si="1"/>
        <v>0.02664935413389629</v>
      </c>
      <c r="M45" s="533">
        <f t="shared" si="2"/>
        <v>0.04306265814889015</v>
      </c>
    </row>
    <row r="46" spans="2:13" ht="12.75">
      <c r="B46" s="180" t="s">
        <v>153</v>
      </c>
      <c r="C46" s="507">
        <v>35</v>
      </c>
      <c r="D46" s="507">
        <v>63.48813000000016</v>
      </c>
      <c r="E46" s="514">
        <v>0.551284153431514</v>
      </c>
      <c r="F46" s="177">
        <v>528.233718</v>
      </c>
      <c r="G46" s="177">
        <v>840.1628443746167</v>
      </c>
      <c r="H46" s="514">
        <v>0.6287277776407689</v>
      </c>
      <c r="I46" s="521">
        <v>15552.285070000069</v>
      </c>
      <c r="J46" s="528">
        <f t="shared" si="0"/>
        <v>0.00029954981668971</v>
      </c>
      <c r="K46" s="177">
        <v>216483.3333169797</v>
      </c>
      <c r="L46" s="514">
        <f t="shared" si="1"/>
        <v>0.02299542497481034</v>
      </c>
      <c r="M46" s="534">
        <f t="shared" si="2"/>
        <v>0.03252856449388983</v>
      </c>
    </row>
    <row r="47" spans="2:13" ht="12.75">
      <c r="B47" s="24"/>
      <c r="C47" s="506"/>
      <c r="D47" s="506"/>
      <c r="E47" s="513"/>
      <c r="F47" s="178"/>
      <c r="G47" s="178"/>
      <c r="H47" s="513"/>
      <c r="I47" s="517"/>
      <c r="J47" s="527"/>
      <c r="K47" s="178"/>
      <c r="L47" s="513"/>
      <c r="M47" s="513"/>
    </row>
    <row r="48" spans="1:13" ht="12.75">
      <c r="A48" s="18" t="s">
        <v>171</v>
      </c>
      <c r="B48" s="184" t="s">
        <v>98</v>
      </c>
      <c r="C48" s="505">
        <v>140866</v>
      </c>
      <c r="D48" s="505">
        <v>183173.45183999694</v>
      </c>
      <c r="E48" s="512">
        <v>0.7690306569264593</v>
      </c>
      <c r="F48" s="130">
        <v>13726.266448</v>
      </c>
      <c r="G48" s="130">
        <v>22218.908720025207</v>
      </c>
      <c r="H48" s="512">
        <v>0.617774104973434</v>
      </c>
      <c r="I48" s="520">
        <v>36863824.72272968</v>
      </c>
      <c r="J48" s="526">
        <f t="shared" si="0"/>
        <v>0.7100276189944624</v>
      </c>
      <c r="K48" s="130">
        <v>8420222.353819672</v>
      </c>
      <c r="L48" s="512">
        <f t="shared" si="1"/>
        <v>0.8944180064197775</v>
      </c>
      <c r="M48" s="532">
        <f t="shared" si="2"/>
        <v>0.8602489506914297</v>
      </c>
    </row>
    <row r="49" spans="2:13" ht="12.75">
      <c r="B49" s="175" t="s">
        <v>44</v>
      </c>
      <c r="C49" s="506">
        <v>48122</v>
      </c>
      <c r="D49" s="506">
        <v>51361.724209999775</v>
      </c>
      <c r="E49" s="513">
        <v>0.9369233751430599</v>
      </c>
      <c r="F49" s="174">
        <v>2419.174444</v>
      </c>
      <c r="G49" s="174">
        <v>3065.4667669161204</v>
      </c>
      <c r="H49" s="513">
        <v>0.789170011597844</v>
      </c>
      <c r="I49" s="517">
        <v>4250988.458030012</v>
      </c>
      <c r="J49" s="527">
        <f t="shared" si="0"/>
        <v>0.08187753809948377</v>
      </c>
      <c r="K49" s="174">
        <v>508332.22620922734</v>
      </c>
      <c r="L49" s="513">
        <f t="shared" si="1"/>
        <v>0.05399637649221176</v>
      </c>
      <c r="M49" s="533">
        <f t="shared" si="2"/>
        <v>0.11868560255807425</v>
      </c>
    </row>
    <row r="50" spans="2:13" ht="12.75">
      <c r="B50" s="176" t="s">
        <v>136</v>
      </c>
      <c r="C50" s="507">
        <v>30620</v>
      </c>
      <c r="D50" s="507">
        <v>24243.20922999985</v>
      </c>
      <c r="E50" s="514">
        <v>1.2630341020242966</v>
      </c>
      <c r="F50" s="177">
        <v>458.446484</v>
      </c>
      <c r="G50" s="177">
        <v>544.0881248614868</v>
      </c>
      <c r="H50" s="514">
        <v>0.8425960116602631</v>
      </c>
      <c r="I50" s="521">
        <v>10804047.067150054</v>
      </c>
      <c r="J50" s="528">
        <f t="shared" si="0"/>
        <v>0.2080948429060517</v>
      </c>
      <c r="K50" s="177">
        <v>485636.8756246861</v>
      </c>
      <c r="L50" s="514">
        <f>K50/$K$8</f>
        <v>0.051585617088023936</v>
      </c>
      <c r="M50" s="534">
        <f>G50/$G$8</f>
        <v>0.02106544675049327</v>
      </c>
    </row>
    <row r="51" spans="2:13" ht="12.75">
      <c r="B51" s="24"/>
      <c r="C51" s="506"/>
      <c r="D51" s="506"/>
      <c r="E51" s="513"/>
      <c r="F51" s="178"/>
      <c r="G51" s="178"/>
      <c r="H51" s="513"/>
      <c r="I51" s="517"/>
      <c r="J51" s="527"/>
      <c r="K51" s="178"/>
      <c r="L51" s="513"/>
      <c r="M51" s="513"/>
    </row>
    <row r="52" spans="1:13" ht="12.75">
      <c r="A52" s="18" t="s">
        <v>217</v>
      </c>
      <c r="B52" s="179">
        <v>2008</v>
      </c>
      <c r="C52" s="508">
        <v>111278</v>
      </c>
      <c r="D52" s="508">
        <v>129976.3336100018</v>
      </c>
      <c r="E52" s="515">
        <v>0.8561404750336569</v>
      </c>
      <c r="F52" s="185">
        <v>7984.903159</v>
      </c>
      <c r="G52" s="185">
        <v>12214.07520270231</v>
      </c>
      <c r="H52" s="515">
        <v>0.6537460287810718</v>
      </c>
      <c r="I52" s="522">
        <v>26148239.33799151</v>
      </c>
      <c r="J52" s="529">
        <f t="shared" si="0"/>
        <v>0.5036366209337999</v>
      </c>
      <c r="K52" s="185">
        <v>4561942.988176331</v>
      </c>
      <c r="L52" s="515">
        <f>K52/$K$8</f>
        <v>0.4845814969523239</v>
      </c>
      <c r="M52" s="535">
        <f>G52/$G$8</f>
        <v>0.47289205375424725</v>
      </c>
    </row>
    <row r="53" spans="1:13" ht="12.75">
      <c r="A53" s="18" t="s">
        <v>218</v>
      </c>
      <c r="B53" s="180">
        <v>2009</v>
      </c>
      <c r="C53" s="509">
        <v>108330</v>
      </c>
      <c r="D53" s="509">
        <v>128802.05166999919</v>
      </c>
      <c r="E53" s="516">
        <v>0.8410580312614107</v>
      </c>
      <c r="F53" s="186">
        <v>8618.984217</v>
      </c>
      <c r="G53" s="186">
        <v>13614.388409101348</v>
      </c>
      <c r="H53" s="516">
        <v>0.6330790600360813</v>
      </c>
      <c r="I53" s="523">
        <v>25770620.90991785</v>
      </c>
      <c r="J53" s="530">
        <f t="shared" si="0"/>
        <v>0.4963633790661905</v>
      </c>
      <c r="K53" s="186">
        <v>4852248.467477296</v>
      </c>
      <c r="L53" s="530">
        <f>K53/$K$8</f>
        <v>0.5154185030476938</v>
      </c>
      <c r="M53" s="536">
        <f>G53/$G$8</f>
        <v>0.5271079462457826</v>
      </c>
    </row>
    <row r="54" ht="12.75">
      <c r="J54" s="155"/>
    </row>
    <row r="55" ht="12.75">
      <c r="B55" s="152" t="s">
        <v>376</v>
      </c>
    </row>
    <row r="56" ht="12.75"/>
    <row r="59" spans="6:11" ht="12.75">
      <c r="F59" s="152"/>
      <c r="G59" s="152"/>
      <c r="I59" s="152"/>
      <c r="J59" s="152"/>
      <c r="K59" s="152"/>
    </row>
    <row r="63" ht="12.75">
      <c r="C63" s="159"/>
    </row>
    <row r="64" ht="12.75">
      <c r="C64" s="159"/>
    </row>
  </sheetData>
  <sheetProtection/>
  <mergeCells count="5">
    <mergeCell ref="B3:M3"/>
    <mergeCell ref="B2:M2"/>
    <mergeCell ref="B4:M4"/>
    <mergeCell ref="B5:M5"/>
    <mergeCell ref="B1:M1"/>
  </mergeCells>
  <printOptions horizontalCentered="1"/>
  <pageMargins left="0.7" right="0.7" top="0.75" bottom="0.75" header="0.3" footer="0.3"/>
  <pageSetup fitToHeight="0" fitToWidth="1" horizontalDpi="300" verticalDpi="300" orientation="landscape" scale="70" r:id="rId3"/>
  <headerFooter>
    <oddHeader>&amp;C&amp;A&amp;R&amp;8&amp;P of &amp;N</oddHeader>
    <oddFooter>&amp;L&amp;8&amp;F&amp;CSOA U.S. Individual Life Mortality Experience 2007-2009 Report Appendices&amp;R03/01/2013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F1">
      <selection activeCell="H18" sqref="H18"/>
    </sheetView>
  </sheetViews>
  <sheetFormatPr defaultColWidth="9.140625" defaultRowHeight="12.75"/>
  <cols>
    <col min="2" max="2" width="16.7109375" style="0" customWidth="1"/>
    <col min="3" max="3" width="12.57421875" style="0" customWidth="1"/>
    <col min="6" max="6" width="19.57421875" style="0" customWidth="1"/>
    <col min="7" max="7" width="12.421875" style="0" bestFit="1" customWidth="1"/>
    <col min="8" max="8" width="9.140625" style="17" customWidth="1"/>
    <col min="10" max="10" width="12.00390625" style="0" bestFit="1" customWidth="1"/>
    <col min="11" max="11" width="9.140625" style="13" customWidth="1"/>
  </cols>
  <sheetData>
    <row r="1" spans="1:6" ht="12.75">
      <c r="A1" s="14" t="s">
        <v>68</v>
      </c>
      <c r="B1" s="14" t="s">
        <v>69</v>
      </c>
      <c r="C1" s="14" t="s">
        <v>70</v>
      </c>
      <c r="D1" s="14" t="s">
        <v>71</v>
      </c>
      <c r="E1" s="14" t="s">
        <v>72</v>
      </c>
      <c r="F1" s="14" t="s">
        <v>73</v>
      </c>
    </row>
    <row r="2" spans="1:8" ht="25.5">
      <c r="A2" s="15" t="s">
        <v>43</v>
      </c>
      <c r="B2" s="15" t="s">
        <v>26</v>
      </c>
      <c r="C2" s="15" t="s">
        <v>25</v>
      </c>
      <c r="D2" s="15" t="s">
        <v>66</v>
      </c>
      <c r="E2" s="16">
        <v>999</v>
      </c>
      <c r="F2" s="16">
        <v>389569324184.581</v>
      </c>
      <c r="H2" s="17">
        <f>F2/G5</f>
        <v>0.7150359113033212</v>
      </c>
    </row>
    <row r="3" spans="1:8" ht="25.5">
      <c r="A3" s="15" t="s">
        <v>43</v>
      </c>
      <c r="B3" s="15" t="s">
        <v>26</v>
      </c>
      <c r="C3" s="15" t="s">
        <v>25</v>
      </c>
      <c r="D3" s="15" t="s">
        <v>17</v>
      </c>
      <c r="E3" s="16">
        <v>515</v>
      </c>
      <c r="F3" s="16">
        <v>49013867250.69295</v>
      </c>
      <c r="H3" s="17">
        <f>F3/G6</f>
        <v>0.6160444448730572</v>
      </c>
    </row>
    <row r="4" spans="1:8" ht="25.5">
      <c r="A4" s="15" t="s">
        <v>43</v>
      </c>
      <c r="B4" s="15" t="s">
        <v>26</v>
      </c>
      <c r="C4" s="15" t="s">
        <v>25</v>
      </c>
      <c r="D4" s="15" t="s">
        <v>67</v>
      </c>
      <c r="E4" s="16">
        <v>548</v>
      </c>
      <c r="F4" s="16">
        <v>18460867452.67236</v>
      </c>
      <c r="H4" s="17">
        <f>F4/G7</f>
        <v>0.5398462382367848</v>
      </c>
    </row>
    <row r="5" spans="1:8" ht="25.5">
      <c r="A5" s="15" t="s">
        <v>43</v>
      </c>
      <c r="B5" s="15" t="s">
        <v>26</v>
      </c>
      <c r="C5" s="15" t="s">
        <v>26</v>
      </c>
      <c r="D5" s="15" t="s">
        <v>66</v>
      </c>
      <c r="E5" s="16">
        <v>704</v>
      </c>
      <c r="F5" s="16">
        <v>155255513318.33444</v>
      </c>
      <c r="G5">
        <f>F2+F5</f>
        <v>544824837502.9154</v>
      </c>
      <c r="H5" s="17">
        <f>F5/G5</f>
        <v>0.2849640886966789</v>
      </c>
    </row>
    <row r="6" spans="1:8" ht="25.5">
      <c r="A6" s="15" t="s">
        <v>43</v>
      </c>
      <c r="B6" s="15" t="s">
        <v>26</v>
      </c>
      <c r="C6" s="15" t="s">
        <v>26</v>
      </c>
      <c r="D6" s="15" t="s">
        <v>17</v>
      </c>
      <c r="E6" s="16">
        <v>461</v>
      </c>
      <c r="F6" s="16">
        <v>30548358589.67284</v>
      </c>
      <c r="G6">
        <f>F3+F6</f>
        <v>79562225840.36578</v>
      </c>
      <c r="H6" s="17">
        <f>F6/G6</f>
        <v>0.38395555512694285</v>
      </c>
    </row>
    <row r="7" spans="1:8" ht="25.5">
      <c r="A7" s="15" t="s">
        <v>43</v>
      </c>
      <c r="B7" s="15" t="s">
        <v>26</v>
      </c>
      <c r="C7" s="15" t="s">
        <v>26</v>
      </c>
      <c r="D7" s="15" t="s">
        <v>67</v>
      </c>
      <c r="E7" s="16">
        <v>742</v>
      </c>
      <c r="F7" s="16">
        <v>15735661382.96091</v>
      </c>
      <c r="G7">
        <f>F4+F7</f>
        <v>34196528835.63327</v>
      </c>
      <c r="H7" s="17">
        <f>F7/G7</f>
        <v>0.4601537617632152</v>
      </c>
    </row>
    <row r="8" spans="1:8" ht="25.5">
      <c r="A8" s="15" t="s">
        <v>43</v>
      </c>
      <c r="B8" s="15" t="s">
        <v>27</v>
      </c>
      <c r="C8" s="15" t="s">
        <v>25</v>
      </c>
      <c r="D8" s="15" t="s">
        <v>66</v>
      </c>
      <c r="E8" s="16">
        <v>191</v>
      </c>
      <c r="F8" s="16">
        <v>254052647732.1879</v>
      </c>
      <c r="H8" s="17">
        <f>F8/G14</f>
        <v>0.40300748694347593</v>
      </c>
    </row>
    <row r="9" spans="1:8" ht="25.5">
      <c r="A9" s="15" t="s">
        <v>43</v>
      </c>
      <c r="B9" s="15" t="s">
        <v>27</v>
      </c>
      <c r="C9" s="15" t="s">
        <v>25</v>
      </c>
      <c r="D9" s="15" t="s">
        <v>17</v>
      </c>
      <c r="E9" s="16">
        <v>107</v>
      </c>
      <c r="F9" s="16">
        <v>28970310439.707367</v>
      </c>
      <c r="H9" s="17">
        <f>F9/G15</f>
        <v>0.28492241075988617</v>
      </c>
    </row>
    <row r="10" spans="1:8" ht="25.5">
      <c r="A10" s="15" t="s">
        <v>43</v>
      </c>
      <c r="B10" s="15" t="s">
        <v>27</v>
      </c>
      <c r="C10" s="15" t="s">
        <v>25</v>
      </c>
      <c r="D10" s="15" t="s">
        <v>67</v>
      </c>
      <c r="E10" s="16">
        <v>74</v>
      </c>
      <c r="F10" s="16">
        <v>5404204795.01761</v>
      </c>
      <c r="H10" s="17">
        <f>F10/G16</f>
        <v>0.2123711416029318</v>
      </c>
    </row>
    <row r="11" spans="1:8" ht="25.5">
      <c r="A11" s="15" t="s">
        <v>43</v>
      </c>
      <c r="B11" s="15" t="s">
        <v>27</v>
      </c>
      <c r="C11" s="15" t="s">
        <v>26</v>
      </c>
      <c r="D11" s="15" t="s">
        <v>66</v>
      </c>
      <c r="E11" s="16">
        <v>239</v>
      </c>
      <c r="F11" s="16">
        <v>209243889641.81732</v>
      </c>
      <c r="H11" s="17">
        <f>F11/G14</f>
        <v>0.33192668872209824</v>
      </c>
    </row>
    <row r="12" spans="1:8" ht="25.5">
      <c r="A12" s="15" t="s">
        <v>43</v>
      </c>
      <c r="B12" s="15" t="s">
        <v>27</v>
      </c>
      <c r="C12" s="15" t="s">
        <v>26</v>
      </c>
      <c r="D12" s="15" t="s">
        <v>17</v>
      </c>
      <c r="E12" s="16">
        <v>177</v>
      </c>
      <c r="F12" s="16">
        <v>36553591137.50719</v>
      </c>
      <c r="H12" s="17">
        <f>F12/G15</f>
        <v>0.3595038213520421</v>
      </c>
    </row>
    <row r="13" spans="1:8" ht="25.5">
      <c r="A13" s="15" t="s">
        <v>43</v>
      </c>
      <c r="B13" s="15" t="s">
        <v>27</v>
      </c>
      <c r="C13" s="15" t="s">
        <v>26</v>
      </c>
      <c r="D13" s="15" t="s">
        <v>67</v>
      </c>
      <c r="E13" s="16">
        <v>143</v>
      </c>
      <c r="F13" s="16">
        <v>9388948492.84484</v>
      </c>
      <c r="H13" s="17">
        <f>F13/G16</f>
        <v>0.3689611673700621</v>
      </c>
    </row>
    <row r="14" spans="1:8" ht="25.5">
      <c r="A14" s="15" t="s">
        <v>43</v>
      </c>
      <c r="B14" s="15" t="s">
        <v>27</v>
      </c>
      <c r="C14" s="15" t="s">
        <v>27</v>
      </c>
      <c r="D14" s="15" t="s">
        <v>66</v>
      </c>
      <c r="E14" s="16">
        <v>295</v>
      </c>
      <c r="F14" s="16">
        <v>167095343578.37073</v>
      </c>
      <c r="G14">
        <f>F8+F11+F14</f>
        <v>630391880952.376</v>
      </c>
      <c r="H14" s="17">
        <f>F14/G14</f>
        <v>0.26506582433442577</v>
      </c>
    </row>
    <row r="15" spans="1:8" ht="25.5">
      <c r="A15" s="15" t="s">
        <v>43</v>
      </c>
      <c r="B15" s="15" t="s">
        <v>27</v>
      </c>
      <c r="C15" s="15" t="s">
        <v>27</v>
      </c>
      <c r="D15" s="15" t="s">
        <v>17</v>
      </c>
      <c r="E15" s="16">
        <v>234</v>
      </c>
      <c r="F15" s="16">
        <v>36153991581.2904</v>
      </c>
      <c r="G15">
        <f>F9+F12+F15</f>
        <v>101677893158.50494</v>
      </c>
      <c r="H15" s="17">
        <f>F15/G15</f>
        <v>0.35557376788807177</v>
      </c>
    </row>
    <row r="16" spans="1:8" ht="25.5">
      <c r="A16" s="15" t="s">
        <v>43</v>
      </c>
      <c r="B16" s="15" t="s">
        <v>27</v>
      </c>
      <c r="C16" s="15" t="s">
        <v>27</v>
      </c>
      <c r="D16" s="15" t="s">
        <v>67</v>
      </c>
      <c r="E16" s="16">
        <v>246</v>
      </c>
      <c r="F16" s="16">
        <v>10653829547.13025</v>
      </c>
      <c r="G16">
        <f>F10+F13+F16</f>
        <v>25446982834.9927</v>
      </c>
      <c r="H16" s="17">
        <f>F16/G16</f>
        <v>0.41866769102700613</v>
      </c>
    </row>
    <row r="17" spans="1:8" ht="25.5">
      <c r="A17" s="15" t="s">
        <v>43</v>
      </c>
      <c r="B17" s="15" t="s">
        <v>57</v>
      </c>
      <c r="C17" s="15" t="s">
        <v>25</v>
      </c>
      <c r="D17" s="15" t="s">
        <v>66</v>
      </c>
      <c r="E17" s="16">
        <v>92</v>
      </c>
      <c r="F17" s="16">
        <v>140577697079.95395</v>
      </c>
      <c r="H17" s="17">
        <f>F17/G26</f>
        <v>0.4130967144840201</v>
      </c>
    </row>
    <row r="18" spans="1:8" ht="25.5">
      <c r="A18" s="15" t="s">
        <v>43</v>
      </c>
      <c r="B18" s="15" t="s">
        <v>57</v>
      </c>
      <c r="C18" s="15" t="s">
        <v>25</v>
      </c>
      <c r="D18" s="15" t="s">
        <v>17</v>
      </c>
      <c r="E18" s="16">
        <v>66</v>
      </c>
      <c r="F18" s="16">
        <v>29370757939.85202</v>
      </c>
      <c r="H18" s="17">
        <f>F18/G27</f>
        <v>0.31193051539789357</v>
      </c>
    </row>
    <row r="19" spans="1:8" ht="25.5">
      <c r="A19" s="15" t="s">
        <v>43</v>
      </c>
      <c r="B19" s="15" t="s">
        <v>57</v>
      </c>
      <c r="C19" s="15" t="s">
        <v>25</v>
      </c>
      <c r="D19" s="15" t="s">
        <v>67</v>
      </c>
      <c r="E19" s="16">
        <v>41</v>
      </c>
      <c r="F19" s="16">
        <v>5745224790.62022</v>
      </c>
      <c r="H19" s="17">
        <f>F19/G28</f>
        <v>0.26270311795747137</v>
      </c>
    </row>
    <row r="20" spans="1:8" ht="25.5">
      <c r="A20" s="15" t="s">
        <v>43</v>
      </c>
      <c r="B20" s="15" t="s">
        <v>57</v>
      </c>
      <c r="C20" s="15" t="s">
        <v>26</v>
      </c>
      <c r="D20" s="15" t="s">
        <v>66</v>
      </c>
      <c r="E20" s="16">
        <v>110</v>
      </c>
      <c r="F20" s="16">
        <v>95265726395.63069</v>
      </c>
      <c r="H20" s="17">
        <f>F20/G26</f>
        <v>0.27994453881675097</v>
      </c>
    </row>
    <row r="21" spans="1:8" ht="25.5">
      <c r="A21" s="15" t="s">
        <v>43</v>
      </c>
      <c r="B21" s="15" t="s">
        <v>57</v>
      </c>
      <c r="C21" s="15" t="s">
        <v>26</v>
      </c>
      <c r="D21" s="15" t="s">
        <v>17</v>
      </c>
      <c r="E21" s="16">
        <v>138</v>
      </c>
      <c r="F21" s="16">
        <v>33047945376.07968</v>
      </c>
      <c r="H21" s="17">
        <f>F21/G27</f>
        <v>0.3509838818294353</v>
      </c>
    </row>
    <row r="22" spans="1:8" ht="25.5">
      <c r="A22" s="15" t="s">
        <v>43</v>
      </c>
      <c r="B22" s="15" t="s">
        <v>57</v>
      </c>
      <c r="C22" s="15" t="s">
        <v>26</v>
      </c>
      <c r="D22" s="15" t="s">
        <v>67</v>
      </c>
      <c r="E22" s="16">
        <v>117</v>
      </c>
      <c r="F22" s="16">
        <v>8257973824.64194</v>
      </c>
      <c r="H22" s="17">
        <f>F22/G28</f>
        <v>0.3775997547191583</v>
      </c>
    </row>
    <row r="23" spans="1:8" ht="25.5">
      <c r="A23" s="15" t="s">
        <v>43</v>
      </c>
      <c r="B23" s="15" t="s">
        <v>57</v>
      </c>
      <c r="C23" s="15" t="s">
        <v>27</v>
      </c>
      <c r="D23" s="15" t="s">
        <v>66</v>
      </c>
      <c r="E23" s="16">
        <v>90</v>
      </c>
      <c r="F23" s="16">
        <v>67367623786.97782</v>
      </c>
      <c r="H23" s="17">
        <f>F23/G26</f>
        <v>0.19796414813345561</v>
      </c>
    </row>
    <row r="24" spans="1:8" ht="25.5">
      <c r="A24" s="15" t="s">
        <v>43</v>
      </c>
      <c r="B24" s="15" t="s">
        <v>57</v>
      </c>
      <c r="C24" s="15" t="s">
        <v>27</v>
      </c>
      <c r="D24" s="15" t="s">
        <v>17</v>
      </c>
      <c r="E24" s="16">
        <v>103</v>
      </c>
      <c r="F24" s="16">
        <v>20002606845.79109</v>
      </c>
      <c r="H24" s="17">
        <f>F24/G27</f>
        <v>0.21243658319906758</v>
      </c>
    </row>
    <row r="25" spans="1:8" ht="25.5">
      <c r="A25" s="15" t="s">
        <v>43</v>
      </c>
      <c r="B25" s="15" t="s">
        <v>57</v>
      </c>
      <c r="C25" s="15" t="s">
        <v>27</v>
      </c>
      <c r="D25" s="15" t="s">
        <v>67</v>
      </c>
      <c r="E25" s="16">
        <v>84</v>
      </c>
      <c r="F25" s="16">
        <v>4744491437.91944</v>
      </c>
      <c r="H25" s="17">
        <f>F25/G28</f>
        <v>0.21694411259570762</v>
      </c>
    </row>
    <row r="26" spans="1:8" ht="25.5">
      <c r="A26" s="15" t="s">
        <v>43</v>
      </c>
      <c r="B26" s="15" t="s">
        <v>57</v>
      </c>
      <c r="C26" s="15" t="s">
        <v>57</v>
      </c>
      <c r="D26" s="15" t="s">
        <v>66</v>
      </c>
      <c r="E26" s="16">
        <v>90</v>
      </c>
      <c r="F26" s="16">
        <v>37091095434.31907</v>
      </c>
      <c r="G26">
        <f>F17+F20+F23+F26</f>
        <v>340302142696.8816</v>
      </c>
      <c r="H26" s="17">
        <f>F26/G26</f>
        <v>0.10899459856577318</v>
      </c>
    </row>
    <row r="27" spans="1:8" ht="25.5">
      <c r="A27" s="15" t="s">
        <v>43</v>
      </c>
      <c r="B27" s="15" t="s">
        <v>57</v>
      </c>
      <c r="C27" s="15" t="s">
        <v>57</v>
      </c>
      <c r="D27" s="15" t="s">
        <v>17</v>
      </c>
      <c r="E27" s="16">
        <v>60</v>
      </c>
      <c r="F27" s="16">
        <v>11736704171.65255</v>
      </c>
      <c r="G27">
        <f>F18+F21+F24+F27</f>
        <v>94158014333.37534</v>
      </c>
      <c r="H27" s="17">
        <f>F27/G27</f>
        <v>0.1246490195736036</v>
      </c>
    </row>
    <row r="28" spans="1:8" ht="25.5">
      <c r="A28" s="15" t="s">
        <v>43</v>
      </c>
      <c r="B28" s="15" t="s">
        <v>57</v>
      </c>
      <c r="C28" s="15" t="s">
        <v>57</v>
      </c>
      <c r="D28" s="15" t="s">
        <v>67</v>
      </c>
      <c r="E28" s="16">
        <v>76</v>
      </c>
      <c r="F28" s="16">
        <v>3121958222.36839</v>
      </c>
      <c r="G28">
        <f>F19+F22+F25+F28</f>
        <v>21869648275.54999</v>
      </c>
      <c r="H28" s="17">
        <f>F28/G28</f>
        <v>0.14275301472766266</v>
      </c>
    </row>
    <row r="29" spans="1:6" ht="25.5">
      <c r="A29" s="15" t="s">
        <v>43</v>
      </c>
      <c r="B29" s="15" t="s">
        <v>58</v>
      </c>
      <c r="C29" s="15" t="s">
        <v>25</v>
      </c>
      <c r="D29" s="15" t="s">
        <v>66</v>
      </c>
      <c r="E29" s="16">
        <v>7</v>
      </c>
      <c r="F29" s="16">
        <v>5102296026.204</v>
      </c>
    </row>
    <row r="30" spans="1:6" ht="25.5">
      <c r="A30" s="15" t="s">
        <v>43</v>
      </c>
      <c r="B30" s="15" t="s">
        <v>58</v>
      </c>
      <c r="C30" s="15" t="s">
        <v>25</v>
      </c>
      <c r="D30" s="15" t="s">
        <v>17</v>
      </c>
      <c r="E30" s="16">
        <v>9</v>
      </c>
      <c r="F30" s="16">
        <v>1084181300.05737</v>
      </c>
    </row>
    <row r="31" spans="1:6" ht="25.5">
      <c r="A31" s="15" t="s">
        <v>43</v>
      </c>
      <c r="B31" s="15" t="s">
        <v>58</v>
      </c>
      <c r="C31" s="15" t="s">
        <v>25</v>
      </c>
      <c r="D31" s="15" t="s">
        <v>67</v>
      </c>
      <c r="E31" s="16">
        <v>8</v>
      </c>
      <c r="F31" s="16">
        <v>192901669.81407</v>
      </c>
    </row>
    <row r="32" spans="1:6" ht="25.5">
      <c r="A32" s="15" t="s">
        <v>43</v>
      </c>
      <c r="B32" s="15" t="s">
        <v>58</v>
      </c>
      <c r="C32" s="15" t="s">
        <v>26</v>
      </c>
      <c r="D32" s="15" t="s">
        <v>66</v>
      </c>
      <c r="E32" s="16">
        <v>0</v>
      </c>
      <c r="F32" s="16">
        <v>1442111862.31839</v>
      </c>
    </row>
    <row r="33" spans="1:6" ht="25.5">
      <c r="A33" s="15" t="s">
        <v>43</v>
      </c>
      <c r="B33" s="15" t="s">
        <v>58</v>
      </c>
      <c r="C33" s="15" t="s">
        <v>26</v>
      </c>
      <c r="D33" s="15" t="s">
        <v>17</v>
      </c>
      <c r="E33" s="16">
        <v>10</v>
      </c>
      <c r="F33" s="16">
        <v>585702724.38739</v>
      </c>
    </row>
    <row r="34" spans="1:6" ht="25.5">
      <c r="A34" s="15" t="s">
        <v>43</v>
      </c>
      <c r="B34" s="15" t="s">
        <v>58</v>
      </c>
      <c r="C34" s="15" t="s">
        <v>26</v>
      </c>
      <c r="D34" s="15" t="s">
        <v>67</v>
      </c>
      <c r="E34" s="16">
        <v>4</v>
      </c>
      <c r="F34" s="16">
        <v>120106071.64346</v>
      </c>
    </row>
    <row r="35" spans="1:6" ht="25.5">
      <c r="A35" s="15" t="s">
        <v>43</v>
      </c>
      <c r="B35" s="15" t="s">
        <v>58</v>
      </c>
      <c r="C35" s="15" t="s">
        <v>27</v>
      </c>
      <c r="D35" s="15" t="s">
        <v>66</v>
      </c>
      <c r="E35" s="16">
        <v>2</v>
      </c>
      <c r="F35" s="16">
        <v>1036737675.0505</v>
      </c>
    </row>
    <row r="36" spans="1:6" ht="25.5">
      <c r="A36" s="15" t="s">
        <v>43</v>
      </c>
      <c r="B36" s="15" t="s">
        <v>58</v>
      </c>
      <c r="C36" s="15" t="s">
        <v>27</v>
      </c>
      <c r="D36" s="15" t="s">
        <v>17</v>
      </c>
      <c r="E36" s="16">
        <v>6</v>
      </c>
      <c r="F36" s="16">
        <v>310391528.0822</v>
      </c>
    </row>
    <row r="37" spans="1:6" ht="25.5">
      <c r="A37" s="15" t="s">
        <v>43</v>
      </c>
      <c r="B37" s="15" t="s">
        <v>58</v>
      </c>
      <c r="C37" s="15" t="s">
        <v>27</v>
      </c>
      <c r="D37" s="15" t="s">
        <v>67</v>
      </c>
      <c r="E37" s="16">
        <v>2</v>
      </c>
      <c r="F37" s="16">
        <v>49475861.11236</v>
      </c>
    </row>
    <row r="38" spans="1:6" ht="25.5">
      <c r="A38" s="15" t="s">
        <v>43</v>
      </c>
      <c r="B38" s="15" t="s">
        <v>58</v>
      </c>
      <c r="C38" s="15" t="s">
        <v>57</v>
      </c>
      <c r="D38" s="15" t="s">
        <v>66</v>
      </c>
      <c r="E38" s="16">
        <v>3</v>
      </c>
      <c r="F38" s="16">
        <v>391559011.6775</v>
      </c>
    </row>
    <row r="39" spans="1:6" ht="25.5">
      <c r="A39" s="15" t="s">
        <v>43</v>
      </c>
      <c r="B39" s="15" t="s">
        <v>58</v>
      </c>
      <c r="C39" s="15" t="s">
        <v>57</v>
      </c>
      <c r="D39" s="15" t="s">
        <v>17</v>
      </c>
      <c r="E39" s="16">
        <v>2</v>
      </c>
      <c r="F39" s="16">
        <v>148479535.94581</v>
      </c>
    </row>
    <row r="40" spans="1:6" ht="25.5">
      <c r="A40" s="15" t="s">
        <v>43</v>
      </c>
      <c r="B40" s="15" t="s">
        <v>58</v>
      </c>
      <c r="C40" s="15" t="s">
        <v>57</v>
      </c>
      <c r="D40" s="15" t="s">
        <v>67</v>
      </c>
      <c r="E40" s="16">
        <v>3</v>
      </c>
      <c r="F40" s="16">
        <v>22310627.0411</v>
      </c>
    </row>
    <row r="41" spans="1:6" ht="25.5">
      <c r="A41" s="15" t="s">
        <v>43</v>
      </c>
      <c r="B41" s="15" t="s">
        <v>58</v>
      </c>
      <c r="C41" s="15" t="s">
        <v>58</v>
      </c>
      <c r="D41" s="15" t="s">
        <v>66</v>
      </c>
      <c r="E41" s="16">
        <v>0</v>
      </c>
      <c r="F41" s="16">
        <v>456511949.09641</v>
      </c>
    </row>
    <row r="42" spans="1:6" ht="25.5">
      <c r="A42" s="15" t="s">
        <v>43</v>
      </c>
      <c r="B42" s="15" t="s">
        <v>58</v>
      </c>
      <c r="C42" s="15" t="s">
        <v>58</v>
      </c>
      <c r="D42" s="15" t="s">
        <v>17</v>
      </c>
      <c r="E42" s="16">
        <v>2</v>
      </c>
      <c r="F42" s="16">
        <v>181838374.98948</v>
      </c>
    </row>
    <row r="43" spans="1:6" ht="25.5">
      <c r="A43" s="15" t="s">
        <v>43</v>
      </c>
      <c r="B43" s="15" t="s">
        <v>58</v>
      </c>
      <c r="C43" s="15" t="s">
        <v>58</v>
      </c>
      <c r="D43" s="15" t="s">
        <v>67</v>
      </c>
      <c r="E43" s="16">
        <v>5</v>
      </c>
      <c r="F43" s="16">
        <v>33979929.92193</v>
      </c>
    </row>
    <row r="44" spans="1:6" ht="25.5">
      <c r="A44" s="15" t="s">
        <v>43</v>
      </c>
      <c r="B44" s="15" t="s">
        <v>59</v>
      </c>
      <c r="C44" s="15" t="s">
        <v>25</v>
      </c>
      <c r="D44" s="15" t="s">
        <v>66</v>
      </c>
      <c r="E44" s="16">
        <v>4</v>
      </c>
      <c r="F44" s="16">
        <v>4223558846.81962</v>
      </c>
    </row>
    <row r="45" spans="1:6" ht="25.5">
      <c r="A45" s="15" t="s">
        <v>43</v>
      </c>
      <c r="B45" s="15" t="s">
        <v>59</v>
      </c>
      <c r="C45" s="15" t="s">
        <v>25</v>
      </c>
      <c r="D45" s="15" t="s">
        <v>17</v>
      </c>
      <c r="E45" s="16">
        <v>0</v>
      </c>
      <c r="F45" s="16">
        <v>663034079.00446</v>
      </c>
    </row>
    <row r="46" spans="1:6" ht="25.5">
      <c r="A46" s="15" t="s">
        <v>43</v>
      </c>
      <c r="B46" s="15" t="s">
        <v>59</v>
      </c>
      <c r="C46" s="15" t="s">
        <v>25</v>
      </c>
      <c r="D46" s="15" t="s">
        <v>67</v>
      </c>
      <c r="E46" s="16">
        <v>3</v>
      </c>
      <c r="F46" s="16">
        <v>347459888.18287</v>
      </c>
    </row>
    <row r="47" spans="1:6" ht="25.5">
      <c r="A47" s="15" t="s">
        <v>43</v>
      </c>
      <c r="B47" s="15" t="s">
        <v>59</v>
      </c>
      <c r="C47" s="15" t="s">
        <v>26</v>
      </c>
      <c r="D47" s="15" t="s">
        <v>66</v>
      </c>
      <c r="E47" s="16">
        <v>1</v>
      </c>
      <c r="F47" s="16">
        <v>807641751.11474</v>
      </c>
    </row>
    <row r="48" spans="1:6" ht="25.5">
      <c r="A48" s="15" t="s">
        <v>43</v>
      </c>
      <c r="B48" s="15" t="s">
        <v>59</v>
      </c>
      <c r="C48" s="15" t="s">
        <v>26</v>
      </c>
      <c r="D48" s="15" t="s">
        <v>17</v>
      </c>
      <c r="E48" s="16">
        <v>1</v>
      </c>
      <c r="F48" s="16">
        <v>197050243.36621</v>
      </c>
    </row>
    <row r="49" spans="1:6" ht="25.5">
      <c r="A49" s="15" t="s">
        <v>43</v>
      </c>
      <c r="B49" s="15" t="s">
        <v>59</v>
      </c>
      <c r="C49" s="15" t="s">
        <v>26</v>
      </c>
      <c r="D49" s="15" t="s">
        <v>67</v>
      </c>
      <c r="E49" s="16">
        <v>1</v>
      </c>
      <c r="F49" s="16">
        <v>90669761.48361</v>
      </c>
    </row>
    <row r="50" spans="1:6" ht="25.5">
      <c r="A50" s="15" t="s">
        <v>43</v>
      </c>
      <c r="B50" s="15" t="s">
        <v>59</v>
      </c>
      <c r="C50" s="15" t="s">
        <v>27</v>
      </c>
      <c r="D50" s="15" t="s">
        <v>66</v>
      </c>
      <c r="E50" s="16">
        <v>6</v>
      </c>
      <c r="F50" s="16">
        <v>2180298198.61124</v>
      </c>
    </row>
    <row r="51" spans="1:6" ht="25.5">
      <c r="A51" s="15" t="s">
        <v>43</v>
      </c>
      <c r="B51" s="15" t="s">
        <v>59</v>
      </c>
      <c r="C51" s="15" t="s">
        <v>27</v>
      </c>
      <c r="D51" s="15" t="s">
        <v>17</v>
      </c>
      <c r="E51" s="16">
        <v>2</v>
      </c>
      <c r="F51" s="16">
        <v>627591340.31127</v>
      </c>
    </row>
    <row r="52" spans="1:6" ht="25.5">
      <c r="A52" s="15" t="s">
        <v>43</v>
      </c>
      <c r="B52" s="15" t="s">
        <v>59</v>
      </c>
      <c r="C52" s="15" t="s">
        <v>27</v>
      </c>
      <c r="D52" s="15" t="s">
        <v>67</v>
      </c>
      <c r="E52" s="16">
        <v>6</v>
      </c>
      <c r="F52" s="16">
        <v>317901846.99861</v>
      </c>
    </row>
    <row r="53" spans="1:6" ht="25.5">
      <c r="A53" s="15" t="s">
        <v>43</v>
      </c>
      <c r="B53" s="15" t="s">
        <v>59</v>
      </c>
      <c r="C53" s="15" t="s">
        <v>57</v>
      </c>
      <c r="D53" s="15" t="s">
        <v>66</v>
      </c>
      <c r="E53" s="16">
        <v>0</v>
      </c>
      <c r="F53" s="16">
        <v>270109664.42902</v>
      </c>
    </row>
    <row r="54" spans="1:6" ht="25.5">
      <c r="A54" s="15" t="s">
        <v>43</v>
      </c>
      <c r="B54" s="15" t="s">
        <v>59</v>
      </c>
      <c r="C54" s="15" t="s">
        <v>57</v>
      </c>
      <c r="D54" s="15" t="s">
        <v>17</v>
      </c>
      <c r="E54" s="16">
        <v>1</v>
      </c>
      <c r="F54" s="16">
        <v>75864876.66394</v>
      </c>
    </row>
    <row r="55" spans="1:6" ht="25.5">
      <c r="A55" s="15" t="s">
        <v>43</v>
      </c>
      <c r="B55" s="15" t="s">
        <v>59</v>
      </c>
      <c r="C55" s="15" t="s">
        <v>57</v>
      </c>
      <c r="D55" s="15" t="s">
        <v>67</v>
      </c>
      <c r="E55" s="16">
        <v>1</v>
      </c>
      <c r="F55" s="16">
        <v>37577009.14756</v>
      </c>
    </row>
    <row r="56" spans="1:6" ht="25.5">
      <c r="A56" s="15" t="s">
        <v>43</v>
      </c>
      <c r="B56" s="15" t="s">
        <v>59</v>
      </c>
      <c r="C56" s="15" t="s">
        <v>58</v>
      </c>
      <c r="D56" s="15" t="s">
        <v>66</v>
      </c>
      <c r="E56" s="16">
        <v>6</v>
      </c>
      <c r="F56" s="16">
        <v>1242043924.24456</v>
      </c>
    </row>
    <row r="57" spans="1:6" ht="25.5">
      <c r="A57" s="15" t="s">
        <v>43</v>
      </c>
      <c r="B57" s="15" t="s">
        <v>59</v>
      </c>
      <c r="C57" s="15" t="s">
        <v>58</v>
      </c>
      <c r="D57" s="15" t="s">
        <v>17</v>
      </c>
      <c r="E57" s="16">
        <v>4</v>
      </c>
      <c r="F57" s="16">
        <v>353828478.24521</v>
      </c>
    </row>
    <row r="58" spans="1:6" ht="25.5">
      <c r="A58" s="15" t="s">
        <v>43</v>
      </c>
      <c r="B58" s="15" t="s">
        <v>59</v>
      </c>
      <c r="C58" s="15" t="s">
        <v>58</v>
      </c>
      <c r="D58" s="15" t="s">
        <v>67</v>
      </c>
      <c r="E58" s="16">
        <v>9</v>
      </c>
      <c r="F58" s="16">
        <v>169445588.69934</v>
      </c>
    </row>
    <row r="59" spans="1:6" ht="25.5">
      <c r="A59" s="15" t="s">
        <v>43</v>
      </c>
      <c r="B59" s="15" t="s">
        <v>59</v>
      </c>
      <c r="C59" s="15" t="s">
        <v>59</v>
      </c>
      <c r="D59" s="15" t="s">
        <v>66</v>
      </c>
      <c r="E59" s="16">
        <v>0</v>
      </c>
      <c r="F59" s="16">
        <v>105276021.36059</v>
      </c>
    </row>
    <row r="60" spans="1:6" ht="25.5">
      <c r="A60" s="15" t="s">
        <v>43</v>
      </c>
      <c r="B60" s="15" t="s">
        <v>59</v>
      </c>
      <c r="C60" s="15" t="s">
        <v>59</v>
      </c>
      <c r="D60" s="15" t="s">
        <v>17</v>
      </c>
      <c r="E60" s="16">
        <v>0</v>
      </c>
      <c r="F60" s="16">
        <v>25292922.40433</v>
      </c>
    </row>
    <row r="61" spans="1:6" ht="25.5">
      <c r="A61" s="15" t="s">
        <v>43</v>
      </c>
      <c r="B61" s="15" t="s">
        <v>59</v>
      </c>
      <c r="C61" s="15" t="s">
        <v>59</v>
      </c>
      <c r="D61" s="15" t="s">
        <v>67</v>
      </c>
      <c r="E61" s="16">
        <v>1</v>
      </c>
      <c r="F61" s="16">
        <v>6530023.03819</v>
      </c>
    </row>
    <row r="62" spans="1:6" ht="12.75">
      <c r="A62" s="15" t="s">
        <v>44</v>
      </c>
      <c r="B62" s="15" t="s">
        <v>26</v>
      </c>
      <c r="C62" s="15" t="s">
        <v>25</v>
      </c>
      <c r="D62" s="15" t="s">
        <v>66</v>
      </c>
      <c r="E62" s="16">
        <v>333</v>
      </c>
      <c r="F62" s="16">
        <v>51998127463.86341</v>
      </c>
    </row>
    <row r="63" spans="1:6" ht="12.75">
      <c r="A63" s="15" t="s">
        <v>44</v>
      </c>
      <c r="B63" s="15" t="s">
        <v>26</v>
      </c>
      <c r="C63" s="15" t="s">
        <v>25</v>
      </c>
      <c r="D63" s="15" t="s">
        <v>17</v>
      </c>
      <c r="E63" s="16">
        <v>193</v>
      </c>
      <c r="F63" s="16">
        <v>7491902616.88408</v>
      </c>
    </row>
    <row r="64" spans="1:6" ht="12.75">
      <c r="A64" s="15" t="s">
        <v>44</v>
      </c>
      <c r="B64" s="15" t="s">
        <v>26</v>
      </c>
      <c r="C64" s="15" t="s">
        <v>25</v>
      </c>
      <c r="D64" s="15" t="s">
        <v>67</v>
      </c>
      <c r="E64" s="16">
        <v>90</v>
      </c>
      <c r="F64" s="16">
        <v>1344581354.99671</v>
      </c>
    </row>
    <row r="65" spans="1:6" ht="12.75">
      <c r="A65" s="15" t="s">
        <v>44</v>
      </c>
      <c r="B65" s="15" t="s">
        <v>26</v>
      </c>
      <c r="C65" s="15" t="s">
        <v>26</v>
      </c>
      <c r="D65" s="15" t="s">
        <v>66</v>
      </c>
      <c r="E65" s="16">
        <v>218</v>
      </c>
      <c r="F65" s="16">
        <v>27436226033.16548</v>
      </c>
    </row>
    <row r="66" spans="1:6" ht="12.75">
      <c r="A66" s="15" t="s">
        <v>44</v>
      </c>
      <c r="B66" s="15" t="s">
        <v>26</v>
      </c>
      <c r="C66" s="15" t="s">
        <v>26</v>
      </c>
      <c r="D66" s="15" t="s">
        <v>17</v>
      </c>
      <c r="E66" s="16">
        <v>133</v>
      </c>
      <c r="F66" s="16">
        <v>5121110365.34982</v>
      </c>
    </row>
    <row r="67" spans="1:6" ht="12.75">
      <c r="A67" s="15" t="s">
        <v>44</v>
      </c>
      <c r="B67" s="15" t="s">
        <v>26</v>
      </c>
      <c r="C67" s="15" t="s">
        <v>26</v>
      </c>
      <c r="D67" s="15" t="s">
        <v>67</v>
      </c>
      <c r="E67" s="16">
        <v>117</v>
      </c>
      <c r="F67" s="16">
        <v>1221413828.04312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51"/>
  <sheetViews>
    <sheetView zoomScale="85" zoomScaleNormal="85" zoomScaleSheetLayoutView="85" zoomScalePageLayoutView="0" workbookViewId="0" topLeftCell="A1">
      <selection activeCell="A1" sqref="A1:U1"/>
    </sheetView>
  </sheetViews>
  <sheetFormatPr defaultColWidth="9.140625" defaultRowHeight="12.75"/>
  <cols>
    <col min="1" max="1" width="18.28125" style="358" customWidth="1"/>
    <col min="2" max="2" width="8.421875" style="358" customWidth="1"/>
    <col min="3" max="3" width="8.28125" style="358" customWidth="1"/>
    <col min="4" max="6" width="9.28125" style="358" customWidth="1"/>
    <col min="7" max="8" width="9.28125" style="359" customWidth="1"/>
    <col min="9" max="10" width="9.28125" style="358" customWidth="1"/>
    <col min="11" max="11" width="3.7109375" style="354" customWidth="1"/>
    <col min="12" max="12" width="18.57421875" style="354" customWidth="1"/>
    <col min="13" max="13" width="8.421875" style="358" customWidth="1"/>
    <col min="14" max="14" width="8.28125" style="358" customWidth="1"/>
    <col min="15" max="21" width="9.28125" style="354" customWidth="1"/>
    <col min="22" max="16384" width="9.140625" style="354" customWidth="1"/>
  </cols>
  <sheetData>
    <row r="1" spans="1:21" ht="15.75">
      <c r="A1" s="1006" t="s">
        <v>347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</row>
    <row r="2" spans="1:21" s="355" customFormat="1" ht="15.75">
      <c r="A2" s="1007" t="s">
        <v>330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</row>
    <row r="3" spans="1:21" s="355" customFormat="1" ht="14.25" customHeight="1">
      <c r="A3" s="1007" t="s">
        <v>361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</row>
    <row r="4" spans="1:21" s="356" customFormat="1" ht="15.75" customHeight="1">
      <c r="A4" s="1007" t="s">
        <v>246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1007"/>
      <c r="T4" s="1007"/>
      <c r="U4" s="1007"/>
    </row>
    <row r="5" spans="1:21" ht="12.75">
      <c r="A5" s="1008" t="s">
        <v>114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</row>
    <row r="6" spans="1:14" ht="7.5" customHeight="1">
      <c r="A6" s="357"/>
      <c r="B6" s="357"/>
      <c r="C6" s="357"/>
      <c r="M6" s="357"/>
      <c r="N6" s="357"/>
    </row>
    <row r="7" spans="1:21" s="358" customFormat="1" ht="15.75">
      <c r="A7" s="999" t="s">
        <v>125</v>
      </c>
      <c r="B7" s="999"/>
      <c r="C7" s="999"/>
      <c r="D7" s="999"/>
      <c r="E7" s="999"/>
      <c r="F7" s="999"/>
      <c r="G7" s="999"/>
      <c r="H7" s="999"/>
      <c r="I7" s="999"/>
      <c r="J7" s="999"/>
      <c r="L7" s="999" t="s">
        <v>126</v>
      </c>
      <c r="M7" s="999"/>
      <c r="N7" s="999"/>
      <c r="O7" s="999"/>
      <c r="P7" s="999"/>
      <c r="Q7" s="999"/>
      <c r="R7" s="999"/>
      <c r="S7" s="999"/>
      <c r="T7" s="999"/>
      <c r="U7" s="999"/>
    </row>
    <row r="8" spans="1:21" s="358" customFormat="1" ht="6.75" customHeight="1">
      <c r="A8" s="428"/>
      <c r="B8" s="428"/>
      <c r="C8" s="428"/>
      <c r="D8" s="428"/>
      <c r="E8" s="428"/>
      <c r="F8" s="428"/>
      <c r="G8" s="428"/>
      <c r="H8" s="428"/>
      <c r="I8" s="428"/>
      <c r="J8" s="428"/>
      <c r="L8" s="428"/>
      <c r="M8" s="428"/>
      <c r="N8" s="428"/>
      <c r="O8" s="428"/>
      <c r="P8" s="428"/>
      <c r="Q8" s="428"/>
      <c r="R8" s="428"/>
      <c r="S8" s="428"/>
      <c r="T8" s="428"/>
      <c r="U8" s="428"/>
    </row>
    <row r="9" spans="1:21" s="358" customFormat="1" ht="14.25">
      <c r="A9" s="1011" t="s">
        <v>300</v>
      </c>
      <c r="B9" s="1012"/>
      <c r="C9" s="1012"/>
      <c r="D9" s="1012"/>
      <c r="E9" s="1012"/>
      <c r="F9" s="1012"/>
      <c r="G9" s="1012"/>
      <c r="H9" s="1012"/>
      <c r="I9" s="1012"/>
      <c r="J9" s="1013"/>
      <c r="L9" s="1011" t="s">
        <v>300</v>
      </c>
      <c r="M9" s="1012"/>
      <c r="N9" s="1012"/>
      <c r="O9" s="1012"/>
      <c r="P9" s="1012"/>
      <c r="Q9" s="1012"/>
      <c r="R9" s="1012"/>
      <c r="S9" s="1012"/>
      <c r="T9" s="1012"/>
      <c r="U9" s="1013"/>
    </row>
    <row r="10" spans="2:21" s="378" customFormat="1" ht="12.75">
      <c r="B10" s="1009" t="s">
        <v>290</v>
      </c>
      <c r="C10" s="1010"/>
      <c r="D10" s="1003" t="s">
        <v>24</v>
      </c>
      <c r="E10" s="1004"/>
      <c r="F10" s="1004"/>
      <c r="G10" s="1004"/>
      <c r="H10" s="1004"/>
      <c r="I10" s="1005"/>
      <c r="J10" s="438"/>
      <c r="M10" s="1009" t="s">
        <v>290</v>
      </c>
      <c r="N10" s="1010"/>
      <c r="O10" s="1003" t="s">
        <v>24</v>
      </c>
      <c r="P10" s="1004"/>
      <c r="Q10" s="1004"/>
      <c r="R10" s="1004"/>
      <c r="S10" s="1004"/>
      <c r="T10" s="1005"/>
      <c r="U10" s="438"/>
    </row>
    <row r="11" spans="1:21" s="378" customFormat="1" ht="25.5">
      <c r="A11" s="446" t="s">
        <v>124</v>
      </c>
      <c r="B11" s="436" t="s">
        <v>291</v>
      </c>
      <c r="C11" s="437" t="s">
        <v>292</v>
      </c>
      <c r="D11" s="375">
        <v>1</v>
      </c>
      <c r="E11" s="375">
        <v>2</v>
      </c>
      <c r="F11" s="375">
        <v>3</v>
      </c>
      <c r="G11" s="376" t="s">
        <v>28</v>
      </c>
      <c r="H11" s="376" t="s">
        <v>29</v>
      </c>
      <c r="I11" s="377" t="s">
        <v>30</v>
      </c>
      <c r="J11" s="448" t="s">
        <v>94</v>
      </c>
      <c r="L11" s="446" t="s">
        <v>124</v>
      </c>
      <c r="M11" s="436" t="s">
        <v>291</v>
      </c>
      <c r="N11" s="437" t="s">
        <v>292</v>
      </c>
      <c r="O11" s="375">
        <v>1</v>
      </c>
      <c r="P11" s="375">
        <v>2</v>
      </c>
      <c r="Q11" s="375">
        <v>3</v>
      </c>
      <c r="R11" s="376" t="s">
        <v>28</v>
      </c>
      <c r="S11" s="376" t="s">
        <v>29</v>
      </c>
      <c r="T11" s="377" t="s">
        <v>30</v>
      </c>
      <c r="U11" s="448" t="s">
        <v>94</v>
      </c>
    </row>
    <row r="12" spans="1:21" s="358" customFormat="1" ht="12.75">
      <c r="A12" s="439" t="s">
        <v>38</v>
      </c>
      <c r="B12" s="439">
        <v>2</v>
      </c>
      <c r="C12" s="442">
        <v>1</v>
      </c>
      <c r="D12" s="885">
        <v>0.728</v>
      </c>
      <c r="E12" s="885">
        <v>0.822</v>
      </c>
      <c r="F12" s="885">
        <v>0.914</v>
      </c>
      <c r="G12" s="885">
        <v>0.856</v>
      </c>
      <c r="H12" s="885">
        <v>0.917</v>
      </c>
      <c r="I12" s="885">
        <v>0.938</v>
      </c>
      <c r="J12" s="885">
        <v>0.896</v>
      </c>
      <c r="L12" s="379" t="s">
        <v>38</v>
      </c>
      <c r="M12" s="439">
        <v>2</v>
      </c>
      <c r="N12" s="442">
        <v>1</v>
      </c>
      <c r="O12" s="864">
        <v>0.533</v>
      </c>
      <c r="P12" s="864">
        <v>0.777</v>
      </c>
      <c r="Q12" s="864">
        <v>0.846</v>
      </c>
      <c r="R12" s="864">
        <v>0.92</v>
      </c>
      <c r="S12" s="864">
        <v>0.902</v>
      </c>
      <c r="T12" s="864">
        <v>0.932</v>
      </c>
      <c r="U12" s="864">
        <v>0.894</v>
      </c>
    </row>
    <row r="13" spans="1:21" s="358" customFormat="1" ht="12.75">
      <c r="A13" s="440"/>
      <c r="B13" s="440"/>
      <c r="C13" s="443">
        <v>2</v>
      </c>
      <c r="D13" s="886">
        <v>0.991</v>
      </c>
      <c r="E13" s="886">
        <v>1.207</v>
      </c>
      <c r="F13" s="886">
        <v>1.317</v>
      </c>
      <c r="G13" s="886">
        <v>1.232</v>
      </c>
      <c r="H13" s="886">
        <v>1.12</v>
      </c>
      <c r="I13" s="886">
        <v>1.12</v>
      </c>
      <c r="J13" s="886">
        <v>1.16</v>
      </c>
      <c r="L13" s="381"/>
      <c r="M13" s="440"/>
      <c r="N13" s="443">
        <v>2</v>
      </c>
      <c r="O13" s="865">
        <v>0.953</v>
      </c>
      <c r="P13" s="865">
        <v>1.044</v>
      </c>
      <c r="Q13" s="865">
        <v>1.276</v>
      </c>
      <c r="R13" s="865">
        <v>1.221</v>
      </c>
      <c r="S13" s="865">
        <v>1.148</v>
      </c>
      <c r="T13" s="865">
        <v>1.173</v>
      </c>
      <c r="U13" s="865">
        <v>1.164</v>
      </c>
    </row>
    <row r="14" spans="1:21" s="358" customFormat="1" ht="12.75">
      <c r="A14" s="441" t="s">
        <v>39</v>
      </c>
      <c r="B14" s="439">
        <v>2</v>
      </c>
      <c r="C14" s="442">
        <v>1</v>
      </c>
      <c r="D14" s="885">
        <v>0.64</v>
      </c>
      <c r="E14" s="885">
        <v>0.746</v>
      </c>
      <c r="F14" s="885">
        <v>0.817</v>
      </c>
      <c r="G14" s="885">
        <v>0.753</v>
      </c>
      <c r="H14" s="885">
        <v>0.683</v>
      </c>
      <c r="I14" s="885">
        <v>0.916</v>
      </c>
      <c r="J14" s="885">
        <v>0.743</v>
      </c>
      <c r="L14" s="380" t="s">
        <v>39</v>
      </c>
      <c r="M14" s="439">
        <v>2</v>
      </c>
      <c r="N14" s="442">
        <v>1</v>
      </c>
      <c r="O14" s="866" t="s">
        <v>298</v>
      </c>
      <c r="P14" s="866">
        <v>0.587</v>
      </c>
      <c r="Q14" s="866">
        <v>0.973</v>
      </c>
      <c r="R14" s="866">
        <v>0.707</v>
      </c>
      <c r="S14" s="866">
        <v>0.685</v>
      </c>
      <c r="T14" s="866">
        <v>0.973</v>
      </c>
      <c r="U14" s="866">
        <v>0.745</v>
      </c>
    </row>
    <row r="15" spans="1:21" s="358" customFormat="1" ht="12.75">
      <c r="A15" s="441"/>
      <c r="B15" s="440"/>
      <c r="C15" s="443">
        <v>2</v>
      </c>
      <c r="D15" s="886">
        <v>1.007</v>
      </c>
      <c r="E15" s="886">
        <v>0.624</v>
      </c>
      <c r="F15" s="886">
        <v>0.838</v>
      </c>
      <c r="G15" s="886">
        <v>0.968</v>
      </c>
      <c r="H15" s="886">
        <v>1.146</v>
      </c>
      <c r="I15" s="886">
        <v>1.308</v>
      </c>
      <c r="J15" s="886">
        <v>1.038</v>
      </c>
      <c r="L15" s="380"/>
      <c r="M15" s="440"/>
      <c r="N15" s="443">
        <v>2</v>
      </c>
      <c r="O15" s="866">
        <v>1.223</v>
      </c>
      <c r="P15" s="866">
        <v>0.606</v>
      </c>
      <c r="Q15" s="866">
        <v>0.84</v>
      </c>
      <c r="R15" s="866">
        <v>0.922</v>
      </c>
      <c r="S15" s="866">
        <v>1.181</v>
      </c>
      <c r="T15" s="866">
        <v>1.34</v>
      </c>
      <c r="U15" s="866">
        <v>1.065</v>
      </c>
    </row>
    <row r="16" spans="1:21" s="358" customFormat="1" ht="12.75">
      <c r="A16" s="439" t="s">
        <v>40</v>
      </c>
      <c r="B16" s="439">
        <v>2</v>
      </c>
      <c r="C16" s="442">
        <v>1</v>
      </c>
      <c r="D16" s="885">
        <v>0.684</v>
      </c>
      <c r="E16" s="885">
        <v>0.699</v>
      </c>
      <c r="F16" s="885">
        <v>0.955</v>
      </c>
      <c r="G16" s="885">
        <v>0.784</v>
      </c>
      <c r="H16" s="885">
        <v>0.679</v>
      </c>
      <c r="I16" s="885" t="s">
        <v>298</v>
      </c>
      <c r="J16" s="885">
        <v>0.744</v>
      </c>
      <c r="L16" s="379" t="s">
        <v>40</v>
      </c>
      <c r="M16" s="439">
        <v>2</v>
      </c>
      <c r="N16" s="442">
        <v>1</v>
      </c>
      <c r="O16" s="864" t="s">
        <v>298</v>
      </c>
      <c r="P16" s="864" t="s">
        <v>298</v>
      </c>
      <c r="Q16" s="864">
        <v>0.942</v>
      </c>
      <c r="R16" s="864">
        <v>0.767</v>
      </c>
      <c r="S16" s="864">
        <v>0.621</v>
      </c>
      <c r="T16" s="864" t="s">
        <v>298</v>
      </c>
      <c r="U16" s="864">
        <v>0.683</v>
      </c>
    </row>
    <row r="17" spans="1:21" s="358" customFormat="1" ht="12.75">
      <c r="A17" s="440"/>
      <c r="B17" s="440"/>
      <c r="C17" s="443">
        <v>2</v>
      </c>
      <c r="D17" s="886" t="s">
        <v>298</v>
      </c>
      <c r="E17" s="886">
        <v>0.754</v>
      </c>
      <c r="F17" s="886">
        <v>1.035</v>
      </c>
      <c r="G17" s="886">
        <v>1.313</v>
      </c>
      <c r="H17" s="886">
        <v>1.032</v>
      </c>
      <c r="I17" s="886">
        <v>1.552</v>
      </c>
      <c r="J17" s="886">
        <v>1.09</v>
      </c>
      <c r="L17" s="381"/>
      <c r="M17" s="440"/>
      <c r="N17" s="443">
        <v>2</v>
      </c>
      <c r="O17" s="865" t="s">
        <v>298</v>
      </c>
      <c r="P17" s="865" t="s">
        <v>298</v>
      </c>
      <c r="Q17" s="865">
        <v>1.095</v>
      </c>
      <c r="R17" s="865">
        <v>1.293</v>
      </c>
      <c r="S17" s="865">
        <v>1.041</v>
      </c>
      <c r="T17" s="865" t="s">
        <v>298</v>
      </c>
      <c r="U17" s="865">
        <v>1.077</v>
      </c>
    </row>
    <row r="18" spans="1:21" s="358" customFormat="1" ht="12.75">
      <c r="A18" s="441" t="s">
        <v>41</v>
      </c>
      <c r="B18" s="439">
        <v>2</v>
      </c>
      <c r="C18" s="442">
        <v>1</v>
      </c>
      <c r="D18" s="885" t="s">
        <v>298</v>
      </c>
      <c r="E18" s="885" t="s">
        <v>298</v>
      </c>
      <c r="F18" s="885" t="s">
        <v>298</v>
      </c>
      <c r="G18" s="885">
        <v>0.738</v>
      </c>
      <c r="H18" s="885">
        <v>0.881</v>
      </c>
      <c r="I18" s="885" t="s">
        <v>298</v>
      </c>
      <c r="J18" s="885">
        <v>0.751</v>
      </c>
      <c r="L18" s="380" t="s">
        <v>41</v>
      </c>
      <c r="M18" s="439">
        <v>2</v>
      </c>
      <c r="N18" s="442">
        <v>1</v>
      </c>
      <c r="O18" s="866" t="s">
        <v>298</v>
      </c>
      <c r="P18" s="866" t="s">
        <v>298</v>
      </c>
      <c r="Q18" s="866" t="s">
        <v>298</v>
      </c>
      <c r="R18" s="866">
        <v>0.942</v>
      </c>
      <c r="S18" s="866">
        <v>0.681</v>
      </c>
      <c r="T18" s="866" t="s">
        <v>298</v>
      </c>
      <c r="U18" s="866">
        <v>0.702</v>
      </c>
    </row>
    <row r="19" spans="1:21" s="358" customFormat="1" ht="12.75">
      <c r="A19" s="440"/>
      <c r="B19" s="440"/>
      <c r="C19" s="443">
        <v>2</v>
      </c>
      <c r="D19" s="886" t="s">
        <v>298</v>
      </c>
      <c r="E19" s="886" t="s">
        <v>298</v>
      </c>
      <c r="F19" s="886" t="s">
        <v>298</v>
      </c>
      <c r="G19" s="886">
        <v>1.106</v>
      </c>
      <c r="H19" s="886">
        <v>1.039</v>
      </c>
      <c r="I19" s="886" t="s">
        <v>298</v>
      </c>
      <c r="J19" s="886">
        <v>0.959</v>
      </c>
      <c r="L19" s="381"/>
      <c r="M19" s="440"/>
      <c r="N19" s="443">
        <v>2</v>
      </c>
      <c r="O19" s="865" t="s">
        <v>298</v>
      </c>
      <c r="P19" s="865" t="s">
        <v>298</v>
      </c>
      <c r="Q19" s="865" t="s">
        <v>298</v>
      </c>
      <c r="R19" s="865">
        <v>1.065</v>
      </c>
      <c r="S19" s="865">
        <v>1.024</v>
      </c>
      <c r="T19" s="865" t="s">
        <v>298</v>
      </c>
      <c r="U19" s="865">
        <v>1.032</v>
      </c>
    </row>
    <row r="20" spans="1:19" s="358" customFormat="1" ht="12.75">
      <c r="A20" s="372"/>
      <c r="G20" s="359"/>
      <c r="H20" s="359"/>
      <c r="R20" s="359"/>
      <c r="S20" s="359"/>
    </row>
    <row r="21" spans="1:21" s="358" customFormat="1" ht="12.75">
      <c r="A21" s="1011" t="s">
        <v>302</v>
      </c>
      <c r="B21" s="1012"/>
      <c r="C21" s="1012"/>
      <c r="D21" s="1012"/>
      <c r="E21" s="1012"/>
      <c r="F21" s="1012"/>
      <c r="G21" s="1012"/>
      <c r="H21" s="1012"/>
      <c r="I21" s="1012"/>
      <c r="J21" s="1013"/>
      <c r="L21" s="1011" t="s">
        <v>302</v>
      </c>
      <c r="M21" s="1012"/>
      <c r="N21" s="1012"/>
      <c r="O21" s="1012"/>
      <c r="P21" s="1012"/>
      <c r="Q21" s="1012"/>
      <c r="R21" s="1012"/>
      <c r="S21" s="1012"/>
      <c r="T21" s="1012"/>
      <c r="U21" s="1013"/>
    </row>
    <row r="22" spans="2:21" s="378" customFormat="1" ht="12.75">
      <c r="B22" s="1009" t="s">
        <v>290</v>
      </c>
      <c r="C22" s="1010"/>
      <c r="D22" s="1003" t="s">
        <v>24</v>
      </c>
      <c r="E22" s="1004"/>
      <c r="F22" s="1004"/>
      <c r="G22" s="1004"/>
      <c r="H22" s="1004"/>
      <c r="I22" s="1005"/>
      <c r="J22" s="438"/>
      <c r="M22" s="1009" t="s">
        <v>290</v>
      </c>
      <c r="N22" s="1010"/>
      <c r="O22" s="1003" t="s">
        <v>24</v>
      </c>
      <c r="P22" s="1004"/>
      <c r="Q22" s="1004"/>
      <c r="R22" s="1004"/>
      <c r="S22" s="1004"/>
      <c r="T22" s="1005"/>
      <c r="U22" s="438"/>
    </row>
    <row r="23" spans="1:21" s="378" customFormat="1" ht="25.5">
      <c r="A23" s="446" t="s">
        <v>124</v>
      </c>
      <c r="B23" s="436" t="s">
        <v>291</v>
      </c>
      <c r="C23" s="437" t="s">
        <v>292</v>
      </c>
      <c r="D23" s="375">
        <v>1</v>
      </c>
      <c r="E23" s="375">
        <v>2</v>
      </c>
      <c r="F23" s="375">
        <v>3</v>
      </c>
      <c r="G23" s="376" t="s">
        <v>28</v>
      </c>
      <c r="H23" s="376" t="s">
        <v>29</v>
      </c>
      <c r="I23" s="377" t="s">
        <v>30</v>
      </c>
      <c r="J23" s="448" t="s">
        <v>94</v>
      </c>
      <c r="L23" s="446" t="s">
        <v>124</v>
      </c>
      <c r="M23" s="436" t="s">
        <v>291</v>
      </c>
      <c r="N23" s="437" t="s">
        <v>292</v>
      </c>
      <c r="O23" s="375">
        <v>1</v>
      </c>
      <c r="P23" s="375">
        <v>2</v>
      </c>
      <c r="Q23" s="375">
        <v>3</v>
      </c>
      <c r="R23" s="376" t="s">
        <v>28</v>
      </c>
      <c r="S23" s="376" t="s">
        <v>29</v>
      </c>
      <c r="T23" s="377" t="s">
        <v>30</v>
      </c>
      <c r="U23" s="448" t="s">
        <v>94</v>
      </c>
    </row>
    <row r="24" spans="1:21" s="358" customFormat="1" ht="12.75">
      <c r="A24" s="439" t="s">
        <v>38</v>
      </c>
      <c r="B24" s="439">
        <v>2</v>
      </c>
      <c r="C24" s="442">
        <v>1</v>
      </c>
      <c r="D24" s="892">
        <v>71</v>
      </c>
      <c r="E24" s="892">
        <v>114</v>
      </c>
      <c r="F24" s="892">
        <v>152</v>
      </c>
      <c r="G24" s="892">
        <v>328</v>
      </c>
      <c r="H24" s="892">
        <v>848</v>
      </c>
      <c r="I24" s="892">
        <v>508</v>
      </c>
      <c r="J24" s="892">
        <v>2021</v>
      </c>
      <c r="L24" s="379" t="s">
        <v>38</v>
      </c>
      <c r="M24" s="439">
        <v>2</v>
      </c>
      <c r="N24" s="442">
        <v>1</v>
      </c>
      <c r="O24" s="892">
        <v>22</v>
      </c>
      <c r="P24" s="892">
        <v>50</v>
      </c>
      <c r="Q24" s="892">
        <v>72</v>
      </c>
      <c r="R24" s="892">
        <v>219</v>
      </c>
      <c r="S24" s="892">
        <v>606</v>
      </c>
      <c r="T24" s="892">
        <v>377</v>
      </c>
      <c r="U24" s="892">
        <v>1346</v>
      </c>
    </row>
    <row r="25" spans="1:21" s="358" customFormat="1" ht="12.75">
      <c r="A25" s="440"/>
      <c r="B25" s="440"/>
      <c r="C25" s="443">
        <v>2</v>
      </c>
      <c r="D25" s="891">
        <v>72</v>
      </c>
      <c r="E25" s="891">
        <v>124</v>
      </c>
      <c r="F25" s="891">
        <v>171</v>
      </c>
      <c r="G25" s="891">
        <v>360</v>
      </c>
      <c r="H25" s="891">
        <v>775</v>
      </c>
      <c r="I25" s="891">
        <v>260</v>
      </c>
      <c r="J25" s="891">
        <v>1762</v>
      </c>
      <c r="L25" s="381"/>
      <c r="M25" s="440"/>
      <c r="N25" s="443">
        <v>2</v>
      </c>
      <c r="O25" s="891">
        <v>38</v>
      </c>
      <c r="P25" s="891">
        <v>64</v>
      </c>
      <c r="Q25" s="891">
        <v>106</v>
      </c>
      <c r="R25" s="891">
        <v>256</v>
      </c>
      <c r="S25" s="891">
        <v>593</v>
      </c>
      <c r="T25" s="891">
        <v>206</v>
      </c>
      <c r="U25" s="891">
        <v>1263</v>
      </c>
    </row>
    <row r="26" spans="1:21" s="358" customFormat="1" ht="12.75">
      <c r="A26" s="441" t="s">
        <v>39</v>
      </c>
      <c r="B26" s="439">
        <v>2</v>
      </c>
      <c r="C26" s="442">
        <v>1</v>
      </c>
      <c r="D26" s="893">
        <v>31</v>
      </c>
      <c r="E26" s="893">
        <v>48</v>
      </c>
      <c r="F26" s="893">
        <v>59</v>
      </c>
      <c r="G26" s="893">
        <v>107</v>
      </c>
      <c r="H26" s="893">
        <v>183</v>
      </c>
      <c r="I26" s="893">
        <v>74</v>
      </c>
      <c r="J26" s="893">
        <v>502</v>
      </c>
      <c r="L26" s="380" t="s">
        <v>39</v>
      </c>
      <c r="M26" s="439">
        <v>2</v>
      </c>
      <c r="N26" s="442">
        <v>1</v>
      </c>
      <c r="O26" s="893">
        <v>13</v>
      </c>
      <c r="P26" s="893">
        <v>18</v>
      </c>
      <c r="Q26" s="893">
        <v>39</v>
      </c>
      <c r="R26" s="893">
        <v>68</v>
      </c>
      <c r="S26" s="893">
        <v>134</v>
      </c>
      <c r="T26" s="893">
        <v>59</v>
      </c>
      <c r="U26" s="893">
        <v>331</v>
      </c>
    </row>
    <row r="27" spans="1:21" s="358" customFormat="1" ht="12.75">
      <c r="A27" s="441"/>
      <c r="B27" s="440"/>
      <c r="C27" s="443">
        <v>2</v>
      </c>
      <c r="D27" s="893">
        <v>33</v>
      </c>
      <c r="E27" s="893">
        <v>27</v>
      </c>
      <c r="F27" s="893">
        <v>42</v>
      </c>
      <c r="G27" s="893">
        <v>95</v>
      </c>
      <c r="H27" s="893">
        <v>211</v>
      </c>
      <c r="I27" s="893">
        <v>70</v>
      </c>
      <c r="J27" s="893">
        <v>478</v>
      </c>
      <c r="L27" s="380"/>
      <c r="M27" s="440"/>
      <c r="N27" s="443">
        <v>2</v>
      </c>
      <c r="O27" s="893">
        <v>23</v>
      </c>
      <c r="P27" s="893">
        <v>17</v>
      </c>
      <c r="Q27" s="893">
        <v>29</v>
      </c>
      <c r="R27" s="893">
        <v>64</v>
      </c>
      <c r="S27" s="893">
        <v>154</v>
      </c>
      <c r="T27" s="893">
        <v>52</v>
      </c>
      <c r="U27" s="893">
        <v>339</v>
      </c>
    </row>
    <row r="28" spans="1:21" s="358" customFormat="1" ht="12.75">
      <c r="A28" s="439" t="s">
        <v>40</v>
      </c>
      <c r="B28" s="439">
        <v>2</v>
      </c>
      <c r="C28" s="442">
        <v>1</v>
      </c>
      <c r="D28" s="892">
        <v>17</v>
      </c>
      <c r="E28" s="892">
        <v>22</v>
      </c>
      <c r="F28" s="892">
        <v>33</v>
      </c>
      <c r="G28" s="892">
        <v>52</v>
      </c>
      <c r="H28" s="892">
        <v>70</v>
      </c>
      <c r="I28" s="892">
        <v>14</v>
      </c>
      <c r="J28" s="892">
        <v>208</v>
      </c>
      <c r="L28" s="379" t="s">
        <v>40</v>
      </c>
      <c r="M28" s="439">
        <v>2</v>
      </c>
      <c r="N28" s="442">
        <v>1</v>
      </c>
      <c r="O28" s="892">
        <v>6</v>
      </c>
      <c r="P28" s="892">
        <v>10</v>
      </c>
      <c r="Q28" s="892">
        <v>19</v>
      </c>
      <c r="R28" s="892">
        <v>34</v>
      </c>
      <c r="S28" s="892">
        <v>47</v>
      </c>
      <c r="T28" s="892">
        <v>8</v>
      </c>
      <c r="U28" s="892">
        <v>124</v>
      </c>
    </row>
    <row r="29" spans="1:21" s="358" customFormat="1" ht="12.75">
      <c r="A29" s="440"/>
      <c r="B29" s="440"/>
      <c r="C29" s="443">
        <v>2</v>
      </c>
      <c r="D29" s="891">
        <v>12</v>
      </c>
      <c r="E29" s="891">
        <v>15</v>
      </c>
      <c r="F29" s="891">
        <v>22</v>
      </c>
      <c r="G29" s="891">
        <v>55</v>
      </c>
      <c r="H29" s="891">
        <v>75</v>
      </c>
      <c r="I29" s="891">
        <v>23</v>
      </c>
      <c r="J29" s="891">
        <v>202</v>
      </c>
      <c r="L29" s="381"/>
      <c r="M29" s="440"/>
      <c r="N29" s="443">
        <v>2</v>
      </c>
      <c r="O29" s="891">
        <v>5</v>
      </c>
      <c r="P29" s="891">
        <v>12</v>
      </c>
      <c r="Q29" s="891">
        <v>15</v>
      </c>
      <c r="R29" s="891">
        <v>39</v>
      </c>
      <c r="S29" s="891">
        <v>55</v>
      </c>
      <c r="T29" s="891">
        <v>14</v>
      </c>
      <c r="U29" s="891">
        <v>140</v>
      </c>
    </row>
    <row r="30" spans="1:21" s="358" customFormat="1" ht="12.75">
      <c r="A30" s="441" t="s">
        <v>41</v>
      </c>
      <c r="B30" s="439">
        <v>2</v>
      </c>
      <c r="C30" s="442">
        <v>1</v>
      </c>
      <c r="D30" s="893">
        <v>10</v>
      </c>
      <c r="E30" s="893">
        <v>9</v>
      </c>
      <c r="F30" s="893">
        <v>12</v>
      </c>
      <c r="G30" s="893">
        <v>22</v>
      </c>
      <c r="H30" s="893">
        <v>36</v>
      </c>
      <c r="I30" s="893">
        <v>6</v>
      </c>
      <c r="J30" s="893">
        <v>95</v>
      </c>
      <c r="L30" s="380" t="s">
        <v>41</v>
      </c>
      <c r="M30" s="439">
        <v>2</v>
      </c>
      <c r="N30" s="442">
        <v>1</v>
      </c>
      <c r="O30" s="893">
        <v>3</v>
      </c>
      <c r="P30" s="893">
        <v>2</v>
      </c>
      <c r="Q30" s="893">
        <v>7</v>
      </c>
      <c r="R30" s="893">
        <v>17</v>
      </c>
      <c r="S30" s="893">
        <v>21</v>
      </c>
      <c r="T30" s="893">
        <v>4</v>
      </c>
      <c r="U30" s="893">
        <v>54</v>
      </c>
    </row>
    <row r="31" spans="1:21" s="358" customFormat="1" ht="12.75">
      <c r="A31" s="440"/>
      <c r="B31" s="440"/>
      <c r="C31" s="443">
        <v>2</v>
      </c>
      <c r="D31" s="891">
        <v>4</v>
      </c>
      <c r="E31" s="891">
        <v>6</v>
      </c>
      <c r="F31" s="891">
        <v>10</v>
      </c>
      <c r="G31" s="891">
        <v>25</v>
      </c>
      <c r="H31" s="891">
        <v>33</v>
      </c>
      <c r="I31" s="891">
        <v>10</v>
      </c>
      <c r="J31" s="891">
        <v>88</v>
      </c>
      <c r="L31" s="381"/>
      <c r="M31" s="440"/>
      <c r="N31" s="443">
        <v>2</v>
      </c>
      <c r="O31" s="891">
        <v>0</v>
      </c>
      <c r="P31" s="891">
        <v>5</v>
      </c>
      <c r="Q31" s="891">
        <v>10</v>
      </c>
      <c r="R31" s="891">
        <v>17</v>
      </c>
      <c r="S31" s="891">
        <v>22</v>
      </c>
      <c r="T31" s="891">
        <v>9</v>
      </c>
      <c r="U31" s="891">
        <v>63</v>
      </c>
    </row>
    <row r="32" spans="1:8" s="358" customFormat="1" ht="12.75">
      <c r="A32" s="358" t="s">
        <v>299</v>
      </c>
      <c r="G32" s="359"/>
      <c r="H32" s="359"/>
    </row>
    <row r="33" spans="7:8" s="358" customFormat="1" ht="12.75">
      <c r="G33" s="359"/>
      <c r="H33" s="359"/>
    </row>
    <row r="34" spans="2:8" s="358" customFormat="1" ht="12.75">
      <c r="B34" s="142" t="s">
        <v>381</v>
      </c>
      <c r="G34" s="359"/>
      <c r="H34" s="359"/>
    </row>
    <row r="35" spans="2:8" s="358" customFormat="1" ht="12.75">
      <c r="B35" s="142" t="s">
        <v>382</v>
      </c>
      <c r="G35" s="359"/>
      <c r="H35" s="359"/>
    </row>
    <row r="36" spans="7:8" s="358" customFormat="1" ht="12.75">
      <c r="G36" s="359"/>
      <c r="H36" s="359"/>
    </row>
    <row r="37" spans="7:8" s="358" customFormat="1" ht="12.75">
      <c r="G37" s="359"/>
      <c r="H37" s="359"/>
    </row>
    <row r="38" spans="7:8" s="358" customFormat="1" ht="12.75">
      <c r="G38" s="359"/>
      <c r="H38" s="359"/>
    </row>
    <row r="39" spans="7:8" s="358" customFormat="1" ht="12.75">
      <c r="G39" s="359"/>
      <c r="H39" s="359"/>
    </row>
    <row r="40" spans="1:8" s="358" customFormat="1" ht="12.75">
      <c r="A40" s="372"/>
      <c r="G40" s="359"/>
      <c r="H40" s="359"/>
    </row>
    <row r="41" ht="12.75">
      <c r="A41" s="372"/>
    </row>
    <row r="42" ht="12.75">
      <c r="A42" s="372"/>
    </row>
    <row r="48" ht="12.75">
      <c r="A48" s="372"/>
    </row>
    <row r="49" ht="12.75">
      <c r="A49" s="372"/>
    </row>
    <row r="50" ht="12.75">
      <c r="A50" s="372"/>
    </row>
    <row r="51" ht="12.75">
      <c r="A51" s="372"/>
    </row>
  </sheetData>
  <sheetProtection/>
  <mergeCells count="19">
    <mergeCell ref="O22:T22"/>
    <mergeCell ref="D22:I22"/>
    <mergeCell ref="A9:J9"/>
    <mergeCell ref="L9:U9"/>
    <mergeCell ref="B22:C22"/>
    <mergeCell ref="M22:N22"/>
    <mergeCell ref="A21:J21"/>
    <mergeCell ref="L21:U21"/>
    <mergeCell ref="B10:C10"/>
    <mergeCell ref="M10:N10"/>
    <mergeCell ref="D10:I10"/>
    <mergeCell ref="O10:T10"/>
    <mergeCell ref="A1:U1"/>
    <mergeCell ref="A2:U2"/>
    <mergeCell ref="A3:U3"/>
    <mergeCell ref="A4:U4"/>
    <mergeCell ref="A5:U5"/>
    <mergeCell ref="A7:J7"/>
    <mergeCell ref="L7:U7"/>
  </mergeCells>
  <printOptions horizontalCentered="1"/>
  <pageMargins left="0.7" right="0.7" top="0.75" bottom="0.75" header="0.3" footer="0.3"/>
  <pageSetup fitToHeight="0" fitToWidth="1" horizontalDpi="300" verticalDpi="300" orientation="landscape" scale="61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="85" zoomScaleNormal="85" zoomScalePageLayoutView="0" workbookViewId="0" topLeftCell="A1">
      <selection activeCell="A1" sqref="A1:P1"/>
    </sheetView>
  </sheetViews>
  <sheetFormatPr defaultColWidth="9.140625" defaultRowHeight="12.75"/>
  <cols>
    <col min="1" max="1" width="12.00390625" style="0" customWidth="1"/>
    <col min="2" max="2" width="10.8515625" style="0" customWidth="1"/>
    <col min="3" max="12" width="11.00390625" style="0" customWidth="1"/>
  </cols>
  <sheetData>
    <row r="1" spans="1:16" ht="16.5" thickTop="1">
      <c r="A1" s="1014" t="s">
        <v>348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6"/>
    </row>
    <row r="2" spans="1:16" ht="15.75">
      <c r="A2" s="1017" t="s">
        <v>329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9"/>
    </row>
    <row r="3" spans="1:16" ht="15.75">
      <c r="A3" s="1017" t="s">
        <v>238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9"/>
    </row>
    <row r="4" spans="1:16" ht="15.75">
      <c r="A4" s="1017" t="s">
        <v>344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9"/>
    </row>
    <row r="5" spans="1:16" ht="15.75">
      <c r="A5" s="1017" t="s">
        <v>247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9"/>
    </row>
    <row r="6" spans="1:16" ht="15.75">
      <c r="A6" s="389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1"/>
    </row>
    <row r="7" spans="1:16" ht="12.75">
      <c r="A7" s="416"/>
      <c r="B7" s="417"/>
      <c r="C7" s="1020" t="s">
        <v>187</v>
      </c>
      <c r="D7" s="1021"/>
      <c r="E7" s="1022" t="s">
        <v>170</v>
      </c>
      <c r="F7" s="1023"/>
      <c r="G7" s="1023"/>
      <c r="H7" s="1023"/>
      <c r="I7" s="1023"/>
      <c r="J7" s="1023"/>
      <c r="K7" s="1022" t="s">
        <v>188</v>
      </c>
      <c r="L7" s="1023"/>
      <c r="M7" s="1023"/>
      <c r="N7" s="1023"/>
      <c r="O7" s="1023"/>
      <c r="P7" s="1024"/>
    </row>
    <row r="8" spans="1:16" ht="12.75">
      <c r="A8" s="1025" t="s">
        <v>189</v>
      </c>
      <c r="B8" s="1027" t="s">
        <v>7</v>
      </c>
      <c r="C8" s="1027" t="s">
        <v>190</v>
      </c>
      <c r="D8" s="1027" t="s">
        <v>191</v>
      </c>
      <c r="E8" s="1029" t="s">
        <v>24</v>
      </c>
      <c r="F8" s="1029"/>
      <c r="G8" s="1029"/>
      <c r="H8" s="1029"/>
      <c r="I8" s="1029"/>
      <c r="J8" s="1029"/>
      <c r="K8" s="1020" t="s">
        <v>24</v>
      </c>
      <c r="L8" s="1029"/>
      <c r="M8" s="1029"/>
      <c r="N8" s="1029"/>
      <c r="O8" s="1029"/>
      <c r="P8" s="1030"/>
    </row>
    <row r="9" spans="1:16" ht="12.75">
      <c r="A9" s="1026"/>
      <c r="B9" s="1028"/>
      <c r="C9" s="1028"/>
      <c r="D9" s="1028"/>
      <c r="E9" s="424" t="s">
        <v>192</v>
      </c>
      <c r="F9" s="424" t="s">
        <v>29</v>
      </c>
      <c r="G9" s="424" t="s">
        <v>30</v>
      </c>
      <c r="H9" s="424" t="s">
        <v>31</v>
      </c>
      <c r="I9" s="424" t="s">
        <v>32</v>
      </c>
      <c r="J9" s="419" t="s">
        <v>193</v>
      </c>
      <c r="K9" s="425" t="s">
        <v>192</v>
      </c>
      <c r="L9" s="424" t="s">
        <v>29</v>
      </c>
      <c r="M9" s="424" t="s">
        <v>30</v>
      </c>
      <c r="N9" s="424" t="s">
        <v>31</v>
      </c>
      <c r="O9" s="424" t="s">
        <v>32</v>
      </c>
      <c r="P9" s="426" t="s">
        <v>193</v>
      </c>
    </row>
    <row r="10" spans="1:16" ht="12.75">
      <c r="A10" s="418" t="s">
        <v>98</v>
      </c>
      <c r="B10" s="419" t="s">
        <v>75</v>
      </c>
      <c r="C10" s="419" t="s">
        <v>26</v>
      </c>
      <c r="D10" s="419" t="s">
        <v>25</v>
      </c>
      <c r="E10" s="894">
        <v>0.8447492951164242</v>
      </c>
      <c r="F10" s="895">
        <v>0.8486556179469438</v>
      </c>
      <c r="G10" s="895">
        <v>0.7068963745055478</v>
      </c>
      <c r="H10" s="895">
        <v>0.7989783949952067</v>
      </c>
      <c r="I10" s="895">
        <v>0.753696442521545</v>
      </c>
      <c r="J10" s="894">
        <v>0.7974904918471292</v>
      </c>
      <c r="K10" s="908">
        <v>300</v>
      </c>
      <c r="L10" s="909">
        <v>928</v>
      </c>
      <c r="M10" s="909">
        <v>802</v>
      </c>
      <c r="N10" s="909">
        <v>668</v>
      </c>
      <c r="O10" s="909">
        <v>82</v>
      </c>
      <c r="P10" s="910">
        <v>2780</v>
      </c>
    </row>
    <row r="11" spans="1:16" ht="12.75">
      <c r="A11" s="420"/>
      <c r="B11" s="455"/>
      <c r="C11" s="422"/>
      <c r="D11" s="422">
        <v>2</v>
      </c>
      <c r="E11" s="896">
        <v>1.2653235583139772</v>
      </c>
      <c r="F11" s="897">
        <v>1.305375718874064</v>
      </c>
      <c r="G11" s="897">
        <v>1.0570727319123545</v>
      </c>
      <c r="H11" s="897">
        <v>1.0362811166769172</v>
      </c>
      <c r="I11" s="897">
        <v>1.063707848649868</v>
      </c>
      <c r="J11" s="896">
        <v>1.1631040367256933</v>
      </c>
      <c r="K11" s="911">
        <v>204</v>
      </c>
      <c r="L11" s="912">
        <v>600</v>
      </c>
      <c r="M11" s="912">
        <v>441</v>
      </c>
      <c r="N11" s="912">
        <v>416</v>
      </c>
      <c r="O11" s="912">
        <v>274</v>
      </c>
      <c r="P11" s="913">
        <v>1935</v>
      </c>
    </row>
    <row r="12" spans="1:16" ht="12.75">
      <c r="A12" s="420"/>
      <c r="B12" s="455"/>
      <c r="C12" s="460"/>
      <c r="D12" s="460" t="s">
        <v>74</v>
      </c>
      <c r="E12" s="898">
        <v>0.9719132866852666</v>
      </c>
      <c r="F12" s="899">
        <v>0.9763427162854535</v>
      </c>
      <c r="G12" s="899">
        <v>0.8095276402918354</v>
      </c>
      <c r="H12" s="899">
        <v>0.8788220840888332</v>
      </c>
      <c r="I12" s="899">
        <v>0.9463153309348393</v>
      </c>
      <c r="J12" s="898">
        <v>0.9120219374596951</v>
      </c>
      <c r="K12" s="914">
        <v>504</v>
      </c>
      <c r="L12" s="915">
        <v>1528</v>
      </c>
      <c r="M12" s="915">
        <v>1243</v>
      </c>
      <c r="N12" s="915">
        <v>1084</v>
      </c>
      <c r="O12" s="915">
        <v>356</v>
      </c>
      <c r="P12" s="916">
        <v>4715</v>
      </c>
    </row>
    <row r="13" spans="1:16" ht="12.75">
      <c r="A13" s="420"/>
      <c r="B13" s="456"/>
      <c r="C13" s="422">
        <v>3</v>
      </c>
      <c r="D13" s="422">
        <v>1</v>
      </c>
      <c r="E13" s="896">
        <v>0.6670880647470379</v>
      </c>
      <c r="F13" s="897">
        <v>0.7530530282475331</v>
      </c>
      <c r="G13" s="897">
        <v>0.5804606120244935</v>
      </c>
      <c r="H13" s="897" t="s">
        <v>298</v>
      </c>
      <c r="I13" s="897" t="s">
        <v>298</v>
      </c>
      <c r="J13" s="896">
        <v>0.6953275812842366</v>
      </c>
      <c r="K13" s="911">
        <v>353</v>
      </c>
      <c r="L13" s="912">
        <v>331</v>
      </c>
      <c r="M13" s="912">
        <v>35</v>
      </c>
      <c r="N13" s="912">
        <v>0</v>
      </c>
      <c r="O13" s="912">
        <v>0</v>
      </c>
      <c r="P13" s="913">
        <v>719</v>
      </c>
    </row>
    <row r="14" spans="1:16" ht="12.75">
      <c r="A14" s="420"/>
      <c r="B14" s="455"/>
      <c r="C14" s="422"/>
      <c r="D14" s="422">
        <v>2</v>
      </c>
      <c r="E14" s="896">
        <v>0.8085979160787617</v>
      </c>
      <c r="F14" s="897">
        <v>0.9558624468838243</v>
      </c>
      <c r="G14" s="897">
        <v>1.125573678002011</v>
      </c>
      <c r="H14" s="897" t="s">
        <v>298</v>
      </c>
      <c r="I14" s="897" t="s">
        <v>298</v>
      </c>
      <c r="J14" s="896">
        <v>0.868997857165583</v>
      </c>
      <c r="K14" s="911">
        <v>350</v>
      </c>
      <c r="L14" s="912">
        <v>254</v>
      </c>
      <c r="M14" s="912">
        <v>24</v>
      </c>
      <c r="N14" s="912">
        <v>0</v>
      </c>
      <c r="O14" s="912">
        <v>0</v>
      </c>
      <c r="P14" s="913">
        <v>628</v>
      </c>
    </row>
    <row r="15" spans="1:16" ht="12.75">
      <c r="A15" s="420"/>
      <c r="B15" s="455"/>
      <c r="C15" s="422"/>
      <c r="D15" s="422">
        <v>3</v>
      </c>
      <c r="E15" s="896">
        <v>1.1669073963365646</v>
      </c>
      <c r="F15" s="897">
        <v>1.2401935936533197</v>
      </c>
      <c r="G15" s="897">
        <v>1.404554809654639</v>
      </c>
      <c r="H15" s="897" t="s">
        <v>298</v>
      </c>
      <c r="I15" s="897" t="s">
        <v>298</v>
      </c>
      <c r="J15" s="896">
        <v>1.197460108641307</v>
      </c>
      <c r="K15" s="911">
        <v>521</v>
      </c>
      <c r="L15" s="912">
        <v>278</v>
      </c>
      <c r="M15" s="912">
        <v>37</v>
      </c>
      <c r="N15" s="912">
        <v>0</v>
      </c>
      <c r="O15" s="912">
        <v>0</v>
      </c>
      <c r="P15" s="913">
        <v>836</v>
      </c>
    </row>
    <row r="16" spans="1:16" ht="12.75">
      <c r="A16" s="420"/>
      <c r="B16" s="455"/>
      <c r="C16" s="460"/>
      <c r="D16" s="460" t="s">
        <v>74</v>
      </c>
      <c r="E16" s="898">
        <v>0.8529415508158126</v>
      </c>
      <c r="F16" s="899">
        <v>0.9250609221886132</v>
      </c>
      <c r="G16" s="899">
        <v>0.8918337510082492</v>
      </c>
      <c r="H16" s="899" t="s">
        <v>298</v>
      </c>
      <c r="I16" s="899" t="s">
        <v>298</v>
      </c>
      <c r="J16" s="898">
        <v>0.8796423930723309</v>
      </c>
      <c r="K16" s="914">
        <v>1224</v>
      </c>
      <c r="L16" s="915">
        <v>863</v>
      </c>
      <c r="M16" s="915">
        <v>96</v>
      </c>
      <c r="N16" s="915">
        <v>0</v>
      </c>
      <c r="O16" s="915">
        <v>0</v>
      </c>
      <c r="P16" s="916">
        <v>2183</v>
      </c>
    </row>
    <row r="17" spans="1:16" ht="12.75">
      <c r="A17" s="420"/>
      <c r="B17" s="456"/>
      <c r="C17" s="422">
        <v>4</v>
      </c>
      <c r="D17" s="422">
        <v>1</v>
      </c>
      <c r="E17" s="896">
        <v>0.6432939385932359</v>
      </c>
      <c r="F17" s="897">
        <v>0.7671869636136099</v>
      </c>
      <c r="G17" s="897" t="s">
        <v>298</v>
      </c>
      <c r="H17" s="897" t="s">
        <v>298</v>
      </c>
      <c r="I17" s="897" t="s">
        <v>298</v>
      </c>
      <c r="J17" s="896">
        <v>0.6718796996226071</v>
      </c>
      <c r="K17" s="911">
        <v>213</v>
      </c>
      <c r="L17" s="912">
        <v>77</v>
      </c>
      <c r="M17" s="912">
        <v>0</v>
      </c>
      <c r="N17" s="912">
        <v>0</v>
      </c>
      <c r="O17" s="912">
        <v>0</v>
      </c>
      <c r="P17" s="913">
        <v>290</v>
      </c>
    </row>
    <row r="18" spans="1:16" ht="12.75">
      <c r="A18" s="420"/>
      <c r="B18" s="455"/>
      <c r="C18" s="422"/>
      <c r="D18" s="458">
        <v>2</v>
      </c>
      <c r="E18" s="896">
        <v>0.8936941822287906</v>
      </c>
      <c r="F18" s="897">
        <v>0.9900848894707331</v>
      </c>
      <c r="G18" s="897" t="s">
        <v>298</v>
      </c>
      <c r="H18" s="897" t="s">
        <v>298</v>
      </c>
      <c r="I18" s="897" t="s">
        <v>298</v>
      </c>
      <c r="J18" s="896">
        <v>0.9201444709614057</v>
      </c>
      <c r="K18" s="911">
        <v>103</v>
      </c>
      <c r="L18" s="912">
        <v>59</v>
      </c>
      <c r="M18" s="912">
        <v>0</v>
      </c>
      <c r="N18" s="912">
        <v>0</v>
      </c>
      <c r="O18" s="912">
        <v>0</v>
      </c>
      <c r="P18" s="913">
        <v>162</v>
      </c>
    </row>
    <row r="19" spans="1:16" ht="12.75">
      <c r="A19" s="420"/>
      <c r="B19" s="455"/>
      <c r="C19" s="422"/>
      <c r="D19" s="422">
        <v>3</v>
      </c>
      <c r="E19" s="896">
        <v>1.2828767172504398</v>
      </c>
      <c r="F19" s="897">
        <v>1.1047011197048866</v>
      </c>
      <c r="G19" s="897" t="s">
        <v>298</v>
      </c>
      <c r="H19" s="897" t="s">
        <v>298</v>
      </c>
      <c r="I19" s="897" t="s">
        <v>298</v>
      </c>
      <c r="J19" s="896">
        <v>1.244256301664036</v>
      </c>
      <c r="K19" s="911">
        <v>165</v>
      </c>
      <c r="L19" s="912">
        <v>46</v>
      </c>
      <c r="M19" s="912">
        <v>0</v>
      </c>
      <c r="N19" s="912">
        <v>0</v>
      </c>
      <c r="O19" s="912">
        <v>0</v>
      </c>
      <c r="P19" s="913">
        <v>211</v>
      </c>
    </row>
    <row r="20" spans="1:16" ht="12.75">
      <c r="A20" s="420"/>
      <c r="B20" s="455"/>
      <c r="C20" s="422"/>
      <c r="D20" s="422">
        <v>4</v>
      </c>
      <c r="E20" s="896">
        <v>1.4074091766088446</v>
      </c>
      <c r="F20" s="897">
        <v>2.028314493615915</v>
      </c>
      <c r="G20" s="897" t="s">
        <v>298</v>
      </c>
      <c r="H20" s="897" t="s">
        <v>298</v>
      </c>
      <c r="I20" s="897" t="s">
        <v>298</v>
      </c>
      <c r="J20" s="896">
        <v>1.5409333063336192</v>
      </c>
      <c r="K20" s="911">
        <v>170</v>
      </c>
      <c r="L20" s="912">
        <v>63</v>
      </c>
      <c r="M20" s="912">
        <v>0</v>
      </c>
      <c r="N20" s="912">
        <v>0</v>
      </c>
      <c r="O20" s="912">
        <v>0</v>
      </c>
      <c r="P20" s="913">
        <v>233</v>
      </c>
    </row>
    <row r="21" spans="1:16" ht="12.75">
      <c r="A21" s="420"/>
      <c r="B21" s="457"/>
      <c r="C21" s="459"/>
      <c r="D21" s="459" t="s">
        <v>74</v>
      </c>
      <c r="E21" s="900">
        <v>0.9368181865577028</v>
      </c>
      <c r="F21" s="901">
        <v>1.0430585385324274</v>
      </c>
      <c r="G21" s="901" t="s">
        <v>298</v>
      </c>
      <c r="H21" s="901" t="s">
        <v>298</v>
      </c>
      <c r="I21" s="901" t="s">
        <v>298</v>
      </c>
      <c r="J21" s="900">
        <v>0.961766324537434</v>
      </c>
      <c r="K21" s="917">
        <v>651</v>
      </c>
      <c r="L21" s="918">
        <v>245</v>
      </c>
      <c r="M21" s="918">
        <v>0</v>
      </c>
      <c r="N21" s="918">
        <v>0</v>
      </c>
      <c r="O21" s="918">
        <v>0</v>
      </c>
      <c r="P21" s="919">
        <v>896</v>
      </c>
    </row>
    <row r="22" spans="1:16" ht="12.75">
      <c r="A22" s="420"/>
      <c r="B22" s="419" t="s">
        <v>194</v>
      </c>
      <c r="C22" s="419" t="s">
        <v>26</v>
      </c>
      <c r="D22" s="419" t="s">
        <v>25</v>
      </c>
      <c r="E22" s="894">
        <v>0.8206138469460643</v>
      </c>
      <c r="F22" s="895">
        <v>0.7594996082257065</v>
      </c>
      <c r="G22" s="895">
        <v>0.7371031502259707</v>
      </c>
      <c r="H22" s="895">
        <v>0.8304556390807013</v>
      </c>
      <c r="I22" s="895">
        <v>0.6048539819382067</v>
      </c>
      <c r="J22" s="894">
        <v>0.7683369689172467</v>
      </c>
      <c r="K22" s="908">
        <v>696</v>
      </c>
      <c r="L22" s="909">
        <v>2000</v>
      </c>
      <c r="M22" s="909">
        <v>1357</v>
      </c>
      <c r="N22" s="909">
        <v>912</v>
      </c>
      <c r="O22" s="909">
        <v>127</v>
      </c>
      <c r="P22" s="910">
        <v>5092</v>
      </c>
    </row>
    <row r="23" spans="1:16" ht="12.75">
      <c r="A23" s="420"/>
      <c r="B23" s="455"/>
      <c r="C23" s="422"/>
      <c r="D23" s="422">
        <v>2</v>
      </c>
      <c r="E23" s="896">
        <v>1.043861658106691</v>
      </c>
      <c r="F23" s="897">
        <v>1.0512809922738267</v>
      </c>
      <c r="G23" s="897">
        <v>0.9263079690626181</v>
      </c>
      <c r="H23" s="897">
        <v>0.9280087777893011</v>
      </c>
      <c r="I23" s="897">
        <v>0.919961751326143</v>
      </c>
      <c r="J23" s="896">
        <v>0.9850899623266727</v>
      </c>
      <c r="K23" s="911">
        <v>675</v>
      </c>
      <c r="L23" s="912">
        <v>1726</v>
      </c>
      <c r="M23" s="912">
        <v>1218</v>
      </c>
      <c r="N23" s="912">
        <v>1267</v>
      </c>
      <c r="O23" s="912">
        <v>806</v>
      </c>
      <c r="P23" s="913">
        <v>5692</v>
      </c>
    </row>
    <row r="24" spans="1:16" ht="12.75">
      <c r="A24" s="420"/>
      <c r="B24" s="455"/>
      <c r="C24" s="460"/>
      <c r="D24" s="460" t="s">
        <v>74</v>
      </c>
      <c r="E24" s="898">
        <v>0.9135485328312702</v>
      </c>
      <c r="F24" s="899">
        <v>0.868473560732865</v>
      </c>
      <c r="G24" s="899">
        <v>0.8144215584153524</v>
      </c>
      <c r="H24" s="899">
        <v>0.8798762621948846</v>
      </c>
      <c r="I24" s="899">
        <v>0.8305837556945268</v>
      </c>
      <c r="J24" s="898">
        <v>0.8618164524951928</v>
      </c>
      <c r="K24" s="914">
        <v>1371</v>
      </c>
      <c r="L24" s="915">
        <v>3726</v>
      </c>
      <c r="M24" s="915">
        <v>2575</v>
      </c>
      <c r="N24" s="915">
        <v>2179</v>
      </c>
      <c r="O24" s="915">
        <v>933</v>
      </c>
      <c r="P24" s="916">
        <v>10784</v>
      </c>
    </row>
    <row r="25" spans="1:16" ht="12.75">
      <c r="A25" s="420"/>
      <c r="B25" s="456"/>
      <c r="C25" s="422">
        <v>3</v>
      </c>
      <c r="D25" s="422">
        <v>1</v>
      </c>
      <c r="E25" s="896">
        <v>0.6900590653520462</v>
      </c>
      <c r="F25" s="897">
        <v>0.6522347593422467</v>
      </c>
      <c r="G25" s="897">
        <v>0.7121850337216975</v>
      </c>
      <c r="H25" s="897" t="s">
        <v>298</v>
      </c>
      <c r="I25" s="897" t="s">
        <v>298</v>
      </c>
      <c r="J25" s="896">
        <v>0.6735855794624633</v>
      </c>
      <c r="K25" s="911">
        <v>661</v>
      </c>
      <c r="L25" s="912">
        <v>763</v>
      </c>
      <c r="M25" s="912">
        <v>117</v>
      </c>
      <c r="N25" s="912">
        <v>0</v>
      </c>
      <c r="O25" s="912">
        <v>0</v>
      </c>
      <c r="P25" s="913">
        <v>1541</v>
      </c>
    </row>
    <row r="26" spans="1:16" ht="12.75">
      <c r="A26" s="420"/>
      <c r="B26" s="455"/>
      <c r="C26" s="422"/>
      <c r="D26" s="422">
        <v>2</v>
      </c>
      <c r="E26" s="896">
        <v>0.7834939607756928</v>
      </c>
      <c r="F26" s="897">
        <v>0.8040409065478418</v>
      </c>
      <c r="G26" s="897">
        <v>0.997461843002643</v>
      </c>
      <c r="H26" s="897" t="s">
        <v>298</v>
      </c>
      <c r="I26" s="897" t="s">
        <v>298</v>
      </c>
      <c r="J26" s="896">
        <v>0.8005207188737655</v>
      </c>
      <c r="K26" s="911">
        <v>866</v>
      </c>
      <c r="L26" s="912">
        <v>836</v>
      </c>
      <c r="M26" s="912">
        <v>82</v>
      </c>
      <c r="N26" s="912">
        <v>0</v>
      </c>
      <c r="O26" s="912">
        <v>0</v>
      </c>
      <c r="P26" s="913">
        <v>1784</v>
      </c>
    </row>
    <row r="27" spans="1:16" ht="12.75">
      <c r="A27" s="420"/>
      <c r="B27" s="455"/>
      <c r="C27" s="422"/>
      <c r="D27" s="422">
        <v>3</v>
      </c>
      <c r="E27" s="896">
        <v>1.1922544483998807</v>
      </c>
      <c r="F27" s="897">
        <v>1.1052464464647855</v>
      </c>
      <c r="G27" s="897">
        <v>1.1892003084701608</v>
      </c>
      <c r="H27" s="897" t="s">
        <v>298</v>
      </c>
      <c r="I27" s="897" t="s">
        <v>298</v>
      </c>
      <c r="J27" s="896">
        <v>1.1581000771369803</v>
      </c>
      <c r="K27" s="911">
        <v>1508</v>
      </c>
      <c r="L27" s="912">
        <v>1183</v>
      </c>
      <c r="M27" s="912">
        <v>130</v>
      </c>
      <c r="N27" s="912">
        <v>0</v>
      </c>
      <c r="O27" s="912">
        <v>0</v>
      </c>
      <c r="P27" s="913">
        <v>2821</v>
      </c>
    </row>
    <row r="28" spans="1:16" ht="12.75">
      <c r="A28" s="420"/>
      <c r="B28" s="455"/>
      <c r="C28" s="460"/>
      <c r="D28" s="460" t="s">
        <v>74</v>
      </c>
      <c r="E28" s="898">
        <v>0.90471435129002</v>
      </c>
      <c r="F28" s="899">
        <v>0.8358596519091102</v>
      </c>
      <c r="G28" s="899">
        <v>0.9076128751175241</v>
      </c>
      <c r="H28" s="899" t="s">
        <v>298</v>
      </c>
      <c r="I28" s="899" t="s">
        <v>298</v>
      </c>
      <c r="J28" s="898">
        <v>0.8747828909991968</v>
      </c>
      <c r="K28" s="914">
        <v>3035</v>
      </c>
      <c r="L28" s="915">
        <v>2782</v>
      </c>
      <c r="M28" s="915">
        <v>329</v>
      </c>
      <c r="N28" s="915">
        <v>0</v>
      </c>
      <c r="O28" s="915">
        <v>0</v>
      </c>
      <c r="P28" s="916">
        <v>6146</v>
      </c>
    </row>
    <row r="29" spans="1:16" ht="12.75">
      <c r="A29" s="420"/>
      <c r="B29" s="456"/>
      <c r="C29" s="422">
        <v>4</v>
      </c>
      <c r="D29" s="422">
        <v>1</v>
      </c>
      <c r="E29" s="896">
        <v>0.6443321342110323</v>
      </c>
      <c r="F29" s="897">
        <v>0.7543077255666631</v>
      </c>
      <c r="G29" s="897" t="s">
        <v>298</v>
      </c>
      <c r="H29" s="897" t="s">
        <v>298</v>
      </c>
      <c r="I29" s="897" t="s">
        <v>298</v>
      </c>
      <c r="J29" s="896">
        <v>0.6735571453165357</v>
      </c>
      <c r="K29" s="911">
        <v>508</v>
      </c>
      <c r="L29" s="912">
        <v>218</v>
      </c>
      <c r="M29" s="912">
        <v>0</v>
      </c>
      <c r="N29" s="912">
        <v>0</v>
      </c>
      <c r="O29" s="912">
        <v>0</v>
      </c>
      <c r="P29" s="913">
        <v>726</v>
      </c>
    </row>
    <row r="30" spans="1:16" ht="12.75">
      <c r="A30" s="420"/>
      <c r="B30" s="455"/>
      <c r="C30" s="422"/>
      <c r="D30" s="458">
        <v>2</v>
      </c>
      <c r="E30" s="896">
        <v>0.9518647208572681</v>
      </c>
      <c r="F30" s="897">
        <v>0.8548025911196667</v>
      </c>
      <c r="G30" s="897" t="s">
        <v>298</v>
      </c>
      <c r="H30" s="897" t="s">
        <v>298</v>
      </c>
      <c r="I30" s="897" t="s">
        <v>298</v>
      </c>
      <c r="J30" s="896">
        <v>0.9201989721881112</v>
      </c>
      <c r="K30" s="911">
        <v>531</v>
      </c>
      <c r="L30" s="912">
        <v>260</v>
      </c>
      <c r="M30" s="912">
        <v>0</v>
      </c>
      <c r="N30" s="912">
        <v>0</v>
      </c>
      <c r="O30" s="912">
        <v>0</v>
      </c>
      <c r="P30" s="913">
        <v>791</v>
      </c>
    </row>
    <row r="31" spans="1:16" ht="12.75">
      <c r="A31" s="420"/>
      <c r="B31" s="455"/>
      <c r="C31" s="422"/>
      <c r="D31" s="422">
        <v>3</v>
      </c>
      <c r="E31" s="896">
        <v>1.0208817438480984</v>
      </c>
      <c r="F31" s="897">
        <v>0.8003130800542214</v>
      </c>
      <c r="G31" s="897" t="s">
        <v>298</v>
      </c>
      <c r="H31" s="897" t="s">
        <v>298</v>
      </c>
      <c r="I31" s="897" t="s">
        <v>298</v>
      </c>
      <c r="J31" s="896">
        <v>0.9577723609301837</v>
      </c>
      <c r="K31" s="911">
        <v>570</v>
      </c>
      <c r="L31" s="912">
        <v>230</v>
      </c>
      <c r="M31" s="912">
        <v>0</v>
      </c>
      <c r="N31" s="912">
        <v>0</v>
      </c>
      <c r="O31" s="912">
        <v>0</v>
      </c>
      <c r="P31" s="913">
        <v>800</v>
      </c>
    </row>
    <row r="32" spans="1:16" ht="12.75">
      <c r="A32" s="420"/>
      <c r="B32" s="455"/>
      <c r="C32" s="422"/>
      <c r="D32" s="422">
        <v>4</v>
      </c>
      <c r="E32" s="896">
        <v>1.255659056923629</v>
      </c>
      <c r="F32" s="897">
        <v>1.2456375965616922</v>
      </c>
      <c r="G32" s="897" t="s">
        <v>298</v>
      </c>
      <c r="H32" s="897" t="s">
        <v>298</v>
      </c>
      <c r="I32" s="897" t="s">
        <v>298</v>
      </c>
      <c r="J32" s="896">
        <v>1.2531249045437436</v>
      </c>
      <c r="K32" s="911">
        <v>578</v>
      </c>
      <c r="L32" s="912">
        <v>198</v>
      </c>
      <c r="M32" s="912">
        <v>0</v>
      </c>
      <c r="N32" s="912">
        <v>0</v>
      </c>
      <c r="O32" s="912">
        <v>0</v>
      </c>
      <c r="P32" s="913">
        <v>776</v>
      </c>
    </row>
    <row r="33" spans="1:16" ht="12.75">
      <c r="A33" s="420"/>
      <c r="B33" s="457"/>
      <c r="C33" s="459"/>
      <c r="D33" s="459" t="s">
        <v>74</v>
      </c>
      <c r="E33" s="900">
        <v>0.903943083594779</v>
      </c>
      <c r="F33" s="901">
        <v>0.8564530119255207</v>
      </c>
      <c r="G33" s="901" t="s">
        <v>298</v>
      </c>
      <c r="H33" s="901" t="s">
        <v>298</v>
      </c>
      <c r="I33" s="901" t="s">
        <v>298</v>
      </c>
      <c r="J33" s="900">
        <v>0.8903686576166767</v>
      </c>
      <c r="K33" s="917">
        <v>2187</v>
      </c>
      <c r="L33" s="918">
        <v>906</v>
      </c>
      <c r="M33" s="918">
        <v>0</v>
      </c>
      <c r="N33" s="918">
        <v>0</v>
      </c>
      <c r="O33" s="918">
        <v>0</v>
      </c>
      <c r="P33" s="919">
        <v>3093</v>
      </c>
    </row>
    <row r="34" spans="1:16" ht="12.75">
      <c r="A34" s="420"/>
      <c r="B34" s="419" t="s">
        <v>67</v>
      </c>
      <c r="C34" s="419" t="s">
        <v>26</v>
      </c>
      <c r="D34" s="419" t="s">
        <v>25</v>
      </c>
      <c r="E34" s="894">
        <v>0.7378885065932135</v>
      </c>
      <c r="F34" s="895">
        <v>0.6853320783073006</v>
      </c>
      <c r="G34" s="895">
        <v>0.8757709592205339</v>
      </c>
      <c r="H34" s="895">
        <v>1.0165829199150254</v>
      </c>
      <c r="I34" s="895">
        <v>0.7998389781983056</v>
      </c>
      <c r="J34" s="894">
        <v>0.78557714352774</v>
      </c>
      <c r="K34" s="908">
        <v>321</v>
      </c>
      <c r="L34" s="909">
        <v>743</v>
      </c>
      <c r="M34" s="909">
        <v>521</v>
      </c>
      <c r="N34" s="909">
        <v>306</v>
      </c>
      <c r="O34" s="909">
        <v>51</v>
      </c>
      <c r="P34" s="910">
        <v>1942</v>
      </c>
    </row>
    <row r="35" spans="1:16" ht="12.75">
      <c r="A35" s="420"/>
      <c r="B35" s="455"/>
      <c r="C35" s="422"/>
      <c r="D35" s="422">
        <v>2</v>
      </c>
      <c r="E35" s="896">
        <v>0.7925517334138811</v>
      </c>
      <c r="F35" s="897">
        <v>0.9241847163604291</v>
      </c>
      <c r="G35" s="897">
        <v>1.1133767405812218</v>
      </c>
      <c r="H35" s="897">
        <v>1.091300397179635</v>
      </c>
      <c r="I35" s="897">
        <v>0.9891726521586498</v>
      </c>
      <c r="J35" s="896">
        <v>0.955803020162634</v>
      </c>
      <c r="K35" s="911">
        <v>632</v>
      </c>
      <c r="L35" s="912">
        <v>1416</v>
      </c>
      <c r="M35" s="912">
        <v>1004</v>
      </c>
      <c r="N35" s="912">
        <v>803</v>
      </c>
      <c r="O35" s="912">
        <v>406</v>
      </c>
      <c r="P35" s="913">
        <v>4261</v>
      </c>
    </row>
    <row r="36" spans="1:16" ht="12.75">
      <c r="A36" s="420"/>
      <c r="B36" s="455"/>
      <c r="C36" s="460"/>
      <c r="D36" s="460" t="s">
        <v>74</v>
      </c>
      <c r="E36" s="898">
        <v>0.7743195298337151</v>
      </c>
      <c r="F36" s="899">
        <v>0.8267015551058344</v>
      </c>
      <c r="G36" s="899">
        <v>1.0168288240844843</v>
      </c>
      <c r="H36" s="899">
        <v>1.061307578240534</v>
      </c>
      <c r="I36" s="899">
        <v>0.9390295302636992</v>
      </c>
      <c r="J36" s="898">
        <v>0.8903781196485735</v>
      </c>
      <c r="K36" s="914">
        <v>953</v>
      </c>
      <c r="L36" s="915">
        <v>2159</v>
      </c>
      <c r="M36" s="915">
        <v>1525</v>
      </c>
      <c r="N36" s="915">
        <v>1109</v>
      </c>
      <c r="O36" s="915">
        <v>457</v>
      </c>
      <c r="P36" s="916">
        <v>6203</v>
      </c>
    </row>
    <row r="37" spans="1:16" ht="12.75">
      <c r="A37" s="420"/>
      <c r="B37" s="456"/>
      <c r="C37" s="422">
        <v>3</v>
      </c>
      <c r="D37" s="422">
        <v>1</v>
      </c>
      <c r="E37" s="896">
        <v>0.6635914099315022</v>
      </c>
      <c r="F37" s="897">
        <v>0.4831572709354905</v>
      </c>
      <c r="G37" s="897">
        <v>1.1937443527906026</v>
      </c>
      <c r="H37" s="897" t="s">
        <v>298</v>
      </c>
      <c r="I37" s="897" t="s">
        <v>298</v>
      </c>
      <c r="J37" s="896">
        <v>0.5926420135594468</v>
      </c>
      <c r="K37" s="911">
        <v>197</v>
      </c>
      <c r="L37" s="912">
        <v>231</v>
      </c>
      <c r="M37" s="912">
        <v>29</v>
      </c>
      <c r="N37" s="912">
        <v>0</v>
      </c>
      <c r="O37" s="912">
        <v>0</v>
      </c>
      <c r="P37" s="913">
        <v>457</v>
      </c>
    </row>
    <row r="38" spans="1:16" ht="12.75">
      <c r="A38" s="420"/>
      <c r="B38" s="455"/>
      <c r="C38" s="422"/>
      <c r="D38" s="422">
        <v>2</v>
      </c>
      <c r="E38" s="896">
        <v>0.6777234947766771</v>
      </c>
      <c r="F38" s="897">
        <v>0.6768313014868501</v>
      </c>
      <c r="G38" s="897">
        <v>0.8187502362549849</v>
      </c>
      <c r="H38" s="897" t="s">
        <v>298</v>
      </c>
      <c r="I38" s="897" t="s">
        <v>298</v>
      </c>
      <c r="J38" s="896">
        <v>0.6797543299895252</v>
      </c>
      <c r="K38" s="911">
        <v>382</v>
      </c>
      <c r="L38" s="912">
        <v>357</v>
      </c>
      <c r="M38" s="912">
        <v>22</v>
      </c>
      <c r="N38" s="912">
        <v>0</v>
      </c>
      <c r="O38" s="912">
        <v>0</v>
      </c>
      <c r="P38" s="913">
        <v>761</v>
      </c>
    </row>
    <row r="39" spans="1:16" ht="12.75">
      <c r="A39" s="420"/>
      <c r="B39" s="455"/>
      <c r="C39" s="422"/>
      <c r="D39" s="422">
        <v>3</v>
      </c>
      <c r="E39" s="896">
        <v>0.8460343843936026</v>
      </c>
      <c r="F39" s="897">
        <v>0.9434776986140179</v>
      </c>
      <c r="G39" s="897">
        <v>0.6792892238034897</v>
      </c>
      <c r="H39" s="897" t="s">
        <v>298</v>
      </c>
      <c r="I39" s="897" t="s">
        <v>298</v>
      </c>
      <c r="J39" s="896">
        <v>0.8759514521884811</v>
      </c>
      <c r="K39" s="911">
        <v>887</v>
      </c>
      <c r="L39" s="912">
        <v>681</v>
      </c>
      <c r="M39" s="912">
        <v>52</v>
      </c>
      <c r="N39" s="912">
        <v>0</v>
      </c>
      <c r="O39" s="912">
        <v>0</v>
      </c>
      <c r="P39" s="913">
        <v>1620</v>
      </c>
    </row>
    <row r="40" spans="1:16" ht="12.75">
      <c r="A40" s="420"/>
      <c r="B40" s="455"/>
      <c r="C40" s="460"/>
      <c r="D40" s="460" t="s">
        <v>74</v>
      </c>
      <c r="E40" s="898">
        <v>0.765899687812448</v>
      </c>
      <c r="F40" s="899">
        <v>0.7479860329707727</v>
      </c>
      <c r="G40" s="899">
        <v>0.839428822493165</v>
      </c>
      <c r="H40" s="899" t="s">
        <v>298</v>
      </c>
      <c r="I40" s="899" t="s">
        <v>298</v>
      </c>
      <c r="J40" s="898">
        <v>0.7606415050236344</v>
      </c>
      <c r="K40" s="914">
        <v>1466</v>
      </c>
      <c r="L40" s="915">
        <v>1269</v>
      </c>
      <c r="M40" s="915">
        <v>103</v>
      </c>
      <c r="N40" s="915">
        <v>0</v>
      </c>
      <c r="O40" s="915">
        <v>0</v>
      </c>
      <c r="P40" s="916">
        <v>2838</v>
      </c>
    </row>
    <row r="41" spans="1:16" ht="12.75">
      <c r="A41" s="420"/>
      <c r="B41" s="456"/>
      <c r="C41" s="422">
        <v>4</v>
      </c>
      <c r="D41" s="422">
        <v>1</v>
      </c>
      <c r="E41" s="896">
        <v>0.7109519610944147</v>
      </c>
      <c r="F41" s="897">
        <v>0.6308087452986461</v>
      </c>
      <c r="G41" s="897" t="s">
        <v>298</v>
      </c>
      <c r="H41" s="897" t="s">
        <v>298</v>
      </c>
      <c r="I41" s="897" t="s">
        <v>298</v>
      </c>
      <c r="J41" s="896">
        <v>0.6914534607234695</v>
      </c>
      <c r="K41" s="911">
        <v>175</v>
      </c>
      <c r="L41" s="912">
        <v>49</v>
      </c>
      <c r="M41" s="912">
        <v>0</v>
      </c>
      <c r="N41" s="912">
        <v>0</v>
      </c>
      <c r="O41" s="912">
        <v>0</v>
      </c>
      <c r="P41" s="913">
        <v>224</v>
      </c>
    </row>
    <row r="42" spans="1:16" ht="12.75">
      <c r="A42" s="420"/>
      <c r="B42" s="455"/>
      <c r="C42" s="422"/>
      <c r="D42" s="458">
        <v>2</v>
      </c>
      <c r="E42" s="896">
        <v>0.8006211661443969</v>
      </c>
      <c r="F42" s="897">
        <v>0.528750450210417</v>
      </c>
      <c r="G42" s="897" t="s">
        <v>298</v>
      </c>
      <c r="H42" s="897" t="s">
        <v>298</v>
      </c>
      <c r="I42" s="897" t="s">
        <v>298</v>
      </c>
      <c r="J42" s="896">
        <v>0.7244489945486171</v>
      </c>
      <c r="K42" s="911">
        <v>244</v>
      </c>
      <c r="L42" s="912">
        <v>76</v>
      </c>
      <c r="M42" s="912">
        <v>0</v>
      </c>
      <c r="N42" s="912">
        <v>0</v>
      </c>
      <c r="O42" s="912">
        <v>0</v>
      </c>
      <c r="P42" s="913">
        <v>320</v>
      </c>
    </row>
    <row r="43" spans="1:16" ht="12.75">
      <c r="A43" s="420"/>
      <c r="B43" s="455"/>
      <c r="C43" s="422"/>
      <c r="D43" s="422">
        <v>3</v>
      </c>
      <c r="E43" s="896">
        <v>1.0524648696588568</v>
      </c>
      <c r="F43" s="897">
        <v>0.8813103999455212</v>
      </c>
      <c r="G43" s="897" t="s">
        <v>298</v>
      </c>
      <c r="H43" s="897" t="s">
        <v>298</v>
      </c>
      <c r="I43" s="897" t="s">
        <v>298</v>
      </c>
      <c r="J43" s="896">
        <v>1.0097584605423866</v>
      </c>
      <c r="K43" s="911">
        <v>256</v>
      </c>
      <c r="L43" s="912">
        <v>92</v>
      </c>
      <c r="M43" s="912">
        <v>0</v>
      </c>
      <c r="N43" s="912">
        <v>0</v>
      </c>
      <c r="O43" s="912">
        <v>0</v>
      </c>
      <c r="P43" s="913">
        <v>348</v>
      </c>
    </row>
    <row r="44" spans="1:16" ht="12.75">
      <c r="A44" s="420"/>
      <c r="B44" s="455"/>
      <c r="C44" s="422"/>
      <c r="D44" s="422">
        <v>4</v>
      </c>
      <c r="E44" s="896">
        <v>0.9761344876935288</v>
      </c>
      <c r="F44" s="897">
        <v>0.8548426917281384</v>
      </c>
      <c r="G44" s="897" t="s">
        <v>298</v>
      </c>
      <c r="H44" s="897" t="s">
        <v>298</v>
      </c>
      <c r="I44" s="897" t="s">
        <v>298</v>
      </c>
      <c r="J44" s="896">
        <v>0.9534636414141228</v>
      </c>
      <c r="K44" s="911">
        <v>288</v>
      </c>
      <c r="L44" s="912">
        <v>62</v>
      </c>
      <c r="M44" s="912">
        <v>0</v>
      </c>
      <c r="N44" s="912">
        <v>0</v>
      </c>
      <c r="O44" s="912">
        <v>0</v>
      </c>
      <c r="P44" s="913">
        <v>350</v>
      </c>
    </row>
    <row r="45" spans="1:16" ht="12.75">
      <c r="A45" s="420"/>
      <c r="B45" s="457"/>
      <c r="C45" s="459"/>
      <c r="D45" s="459" t="s">
        <v>74</v>
      </c>
      <c r="E45" s="900">
        <v>0.8855262906052206</v>
      </c>
      <c r="F45" s="901">
        <v>0.7020363542317133</v>
      </c>
      <c r="G45" s="901" t="s">
        <v>298</v>
      </c>
      <c r="H45" s="901" t="s">
        <v>298</v>
      </c>
      <c r="I45" s="901" t="s">
        <v>298</v>
      </c>
      <c r="J45" s="900">
        <v>0.8410084914031322</v>
      </c>
      <c r="K45" s="917">
        <v>963</v>
      </c>
      <c r="L45" s="918">
        <v>279</v>
      </c>
      <c r="M45" s="918">
        <v>0</v>
      </c>
      <c r="N45" s="918">
        <v>0</v>
      </c>
      <c r="O45" s="918">
        <v>0</v>
      </c>
      <c r="P45" s="919">
        <v>1242</v>
      </c>
    </row>
    <row r="46" spans="1:16" ht="12.75">
      <c r="A46" s="420"/>
      <c r="B46" s="419" t="s">
        <v>74</v>
      </c>
      <c r="C46" s="419" t="s">
        <v>26</v>
      </c>
      <c r="D46" s="419" t="s">
        <v>25</v>
      </c>
      <c r="E46" s="894">
        <v>0.8013281667140507</v>
      </c>
      <c r="F46" s="895">
        <v>0.7617808463917551</v>
      </c>
      <c r="G46" s="895">
        <v>0.7605488966614006</v>
      </c>
      <c r="H46" s="895">
        <v>0.8625702534705892</v>
      </c>
      <c r="I46" s="895">
        <v>0.6851463659519551</v>
      </c>
      <c r="J46" s="894">
        <v>0.7798932382309893</v>
      </c>
      <c r="K46" s="908">
        <v>1317</v>
      </c>
      <c r="L46" s="909">
        <v>3671</v>
      </c>
      <c r="M46" s="909">
        <v>2680</v>
      </c>
      <c r="N46" s="909">
        <v>1886</v>
      </c>
      <c r="O46" s="909">
        <v>260</v>
      </c>
      <c r="P46" s="910">
        <v>9814</v>
      </c>
    </row>
    <row r="47" spans="1:16" ht="12.75">
      <c r="A47" s="420"/>
      <c r="B47" s="455"/>
      <c r="C47" s="422"/>
      <c r="D47" s="422">
        <v>2</v>
      </c>
      <c r="E47" s="896">
        <v>0.9199604165371355</v>
      </c>
      <c r="F47" s="897">
        <v>1.0210579082155178</v>
      </c>
      <c r="G47" s="897">
        <v>1.02451373433032</v>
      </c>
      <c r="H47" s="897">
        <v>0.9997255771542845</v>
      </c>
      <c r="I47" s="897">
        <v>0.9618353248343567</v>
      </c>
      <c r="J47" s="896">
        <v>0.9948193118170353</v>
      </c>
      <c r="K47" s="911">
        <v>1511</v>
      </c>
      <c r="L47" s="912">
        <v>3742</v>
      </c>
      <c r="M47" s="912">
        <v>2663</v>
      </c>
      <c r="N47" s="912">
        <v>2486</v>
      </c>
      <c r="O47" s="912">
        <v>1486</v>
      </c>
      <c r="P47" s="913">
        <v>11888</v>
      </c>
    </row>
    <row r="48" spans="1:16" ht="12.75">
      <c r="A48" s="420"/>
      <c r="B48" s="455"/>
      <c r="C48" s="460"/>
      <c r="D48" s="460" t="s">
        <v>74</v>
      </c>
      <c r="E48" s="898">
        <v>0.861618448724033</v>
      </c>
      <c r="F48" s="899">
        <v>0.873795678371888</v>
      </c>
      <c r="G48" s="899">
        <v>0.8771410449754157</v>
      </c>
      <c r="H48" s="899">
        <v>0.9303787733956455</v>
      </c>
      <c r="I48" s="899">
        <v>0.8799882194377905</v>
      </c>
      <c r="J48" s="898">
        <v>0.8812046579090933</v>
      </c>
      <c r="K48" s="914">
        <v>2828</v>
      </c>
      <c r="L48" s="915">
        <v>7413</v>
      </c>
      <c r="M48" s="915">
        <v>5343</v>
      </c>
      <c r="N48" s="915">
        <v>4372</v>
      </c>
      <c r="O48" s="915">
        <v>1746</v>
      </c>
      <c r="P48" s="916">
        <v>21702</v>
      </c>
    </row>
    <row r="49" spans="1:16" ht="12.75">
      <c r="A49" s="420"/>
      <c r="B49" s="456"/>
      <c r="C49" s="422">
        <v>3</v>
      </c>
      <c r="D49" s="422">
        <v>1</v>
      </c>
      <c r="E49" s="896">
        <v>0.6787847405501383</v>
      </c>
      <c r="F49" s="897">
        <v>0.651454018653988</v>
      </c>
      <c r="G49" s="897">
        <v>0.7200212139605326</v>
      </c>
      <c r="H49" s="897" t="s">
        <v>298</v>
      </c>
      <c r="I49" s="897" t="s">
        <v>298</v>
      </c>
      <c r="J49" s="896">
        <v>0.6688417540145097</v>
      </c>
      <c r="K49" s="911">
        <v>1211</v>
      </c>
      <c r="L49" s="912">
        <v>1325</v>
      </c>
      <c r="M49" s="912">
        <v>181</v>
      </c>
      <c r="N49" s="912">
        <v>0</v>
      </c>
      <c r="O49" s="912">
        <v>0</v>
      </c>
      <c r="P49" s="913">
        <v>2717</v>
      </c>
    </row>
    <row r="50" spans="1:16" ht="12.75">
      <c r="A50" s="420"/>
      <c r="B50" s="455"/>
      <c r="C50" s="422"/>
      <c r="D50" s="422">
        <v>2</v>
      </c>
      <c r="E50" s="896">
        <v>0.7641116995836519</v>
      </c>
      <c r="F50" s="897">
        <v>0.8003694857949216</v>
      </c>
      <c r="G50" s="897">
        <v>1.0006532635465581</v>
      </c>
      <c r="H50" s="897" t="s">
        <v>298</v>
      </c>
      <c r="I50" s="897" t="s">
        <v>298</v>
      </c>
      <c r="J50" s="896">
        <v>0.7865517050124194</v>
      </c>
      <c r="K50" s="911">
        <v>1598</v>
      </c>
      <c r="L50" s="912">
        <v>1447</v>
      </c>
      <c r="M50" s="912">
        <v>128</v>
      </c>
      <c r="N50" s="912">
        <v>0</v>
      </c>
      <c r="O50" s="912">
        <v>0</v>
      </c>
      <c r="P50" s="913">
        <v>3173</v>
      </c>
    </row>
    <row r="51" spans="1:16" ht="12.75">
      <c r="A51" s="420"/>
      <c r="B51" s="455"/>
      <c r="C51" s="422"/>
      <c r="D51" s="422">
        <v>3</v>
      </c>
      <c r="E51" s="896">
        <v>1.0711853097051847</v>
      </c>
      <c r="F51" s="897">
        <v>1.0721486339840194</v>
      </c>
      <c r="G51" s="897">
        <v>1.0806776287843578</v>
      </c>
      <c r="H51" s="897" t="s">
        <v>298</v>
      </c>
      <c r="I51" s="897" t="s">
        <v>298</v>
      </c>
      <c r="J51" s="896">
        <v>1.0718577054347722</v>
      </c>
      <c r="K51" s="911">
        <v>2916</v>
      </c>
      <c r="L51" s="912">
        <v>2142</v>
      </c>
      <c r="M51" s="912">
        <v>219</v>
      </c>
      <c r="N51" s="912">
        <v>0</v>
      </c>
      <c r="O51" s="912">
        <v>0</v>
      </c>
      <c r="P51" s="913">
        <v>5277</v>
      </c>
    </row>
    <row r="52" spans="1:16" ht="12.75">
      <c r="A52" s="420"/>
      <c r="B52" s="455"/>
      <c r="C52" s="460"/>
      <c r="D52" s="460" t="s">
        <v>74</v>
      </c>
      <c r="E52" s="898">
        <v>0.8580619848208052</v>
      </c>
      <c r="F52" s="899">
        <v>0.8323940143115743</v>
      </c>
      <c r="G52" s="899">
        <v>0.8936222274243913</v>
      </c>
      <c r="H52" s="899" t="s">
        <v>298</v>
      </c>
      <c r="I52" s="899" t="s">
        <v>298</v>
      </c>
      <c r="J52" s="898">
        <v>0.8489946747708833</v>
      </c>
      <c r="K52" s="914">
        <v>5725</v>
      </c>
      <c r="L52" s="915">
        <v>4914</v>
      </c>
      <c r="M52" s="915">
        <v>528</v>
      </c>
      <c r="N52" s="915">
        <v>0</v>
      </c>
      <c r="O52" s="915">
        <v>0</v>
      </c>
      <c r="P52" s="916">
        <v>11167</v>
      </c>
    </row>
    <row r="53" spans="1:16" ht="12.75">
      <c r="A53" s="420"/>
      <c r="B53" s="456"/>
      <c r="C53" s="422">
        <v>4</v>
      </c>
      <c r="D53" s="422">
        <v>1</v>
      </c>
      <c r="E53" s="896">
        <v>0.6537728769825674</v>
      </c>
      <c r="F53" s="897">
        <v>0.7401962254473633</v>
      </c>
      <c r="G53" s="897" t="s">
        <v>298</v>
      </c>
      <c r="H53" s="897" t="s">
        <v>298</v>
      </c>
      <c r="I53" s="897" t="s">
        <v>298</v>
      </c>
      <c r="J53" s="896">
        <v>0.6757138157567829</v>
      </c>
      <c r="K53" s="911">
        <v>896</v>
      </c>
      <c r="L53" s="912">
        <v>344</v>
      </c>
      <c r="M53" s="912">
        <v>0</v>
      </c>
      <c r="N53" s="912">
        <v>0</v>
      </c>
      <c r="O53" s="912">
        <v>0</v>
      </c>
      <c r="P53" s="913">
        <v>1240</v>
      </c>
    </row>
    <row r="54" spans="1:16" ht="12.75">
      <c r="A54" s="420"/>
      <c r="B54" s="455"/>
      <c r="C54" s="422"/>
      <c r="D54" s="458">
        <v>2</v>
      </c>
      <c r="E54" s="896">
        <v>0.9083966757304249</v>
      </c>
      <c r="F54" s="897">
        <v>0.8078621187674281</v>
      </c>
      <c r="G54" s="897" t="s">
        <v>298</v>
      </c>
      <c r="H54" s="897" t="s">
        <v>298</v>
      </c>
      <c r="I54" s="897" t="s">
        <v>298</v>
      </c>
      <c r="J54" s="896">
        <v>0.8773825016467659</v>
      </c>
      <c r="K54" s="911">
        <v>878</v>
      </c>
      <c r="L54" s="912">
        <v>395</v>
      </c>
      <c r="M54" s="912">
        <v>0</v>
      </c>
      <c r="N54" s="912">
        <v>0</v>
      </c>
      <c r="O54" s="912">
        <v>0</v>
      </c>
      <c r="P54" s="913">
        <v>1273</v>
      </c>
    </row>
    <row r="55" spans="1:16" ht="12.75">
      <c r="A55" s="420"/>
      <c r="B55" s="455"/>
      <c r="C55" s="422"/>
      <c r="D55" s="422">
        <v>3</v>
      </c>
      <c r="E55" s="896">
        <v>1.0741747815393328</v>
      </c>
      <c r="F55" s="897">
        <v>0.8577424648718589</v>
      </c>
      <c r="G55" s="897" t="s">
        <v>298</v>
      </c>
      <c r="H55" s="897" t="s">
        <v>298</v>
      </c>
      <c r="I55" s="897" t="s">
        <v>298</v>
      </c>
      <c r="J55" s="896">
        <v>1.0164593127855754</v>
      </c>
      <c r="K55" s="911">
        <v>991</v>
      </c>
      <c r="L55" s="912">
        <v>368</v>
      </c>
      <c r="M55" s="912">
        <v>0</v>
      </c>
      <c r="N55" s="912">
        <v>0</v>
      </c>
      <c r="O55" s="912">
        <v>0</v>
      </c>
      <c r="P55" s="913">
        <v>1359</v>
      </c>
    </row>
    <row r="56" spans="1:16" ht="12.75">
      <c r="A56" s="420"/>
      <c r="B56" s="455"/>
      <c r="C56" s="422"/>
      <c r="D56" s="422">
        <v>4</v>
      </c>
      <c r="E56" s="896">
        <v>1.1923915239138563</v>
      </c>
      <c r="F56" s="897">
        <v>1.2707363973685608</v>
      </c>
      <c r="G56" s="897" t="s">
        <v>298</v>
      </c>
      <c r="H56" s="897" t="s">
        <v>298</v>
      </c>
      <c r="I56" s="897" t="s">
        <v>298</v>
      </c>
      <c r="J56" s="896">
        <v>1.2101563941101505</v>
      </c>
      <c r="K56" s="911">
        <v>1036</v>
      </c>
      <c r="L56" s="912">
        <v>323</v>
      </c>
      <c r="M56" s="912">
        <v>0</v>
      </c>
      <c r="N56" s="912">
        <v>0</v>
      </c>
      <c r="O56" s="912">
        <v>0</v>
      </c>
      <c r="P56" s="913">
        <v>1359</v>
      </c>
    </row>
    <row r="57" spans="1:16" ht="12.75">
      <c r="A57" s="420"/>
      <c r="B57" s="457"/>
      <c r="C57" s="459"/>
      <c r="D57" s="459" t="s">
        <v>74</v>
      </c>
      <c r="E57" s="900">
        <v>0.9064852607287</v>
      </c>
      <c r="F57" s="901">
        <v>0.8584488589941873</v>
      </c>
      <c r="G57" s="901" t="s">
        <v>298</v>
      </c>
      <c r="H57" s="901" t="s">
        <v>298</v>
      </c>
      <c r="I57" s="901" t="s">
        <v>298</v>
      </c>
      <c r="J57" s="900">
        <v>0.8936433804423911</v>
      </c>
      <c r="K57" s="917">
        <v>3801</v>
      </c>
      <c r="L57" s="918">
        <v>1430</v>
      </c>
      <c r="M57" s="918">
        <v>0</v>
      </c>
      <c r="N57" s="918">
        <v>0</v>
      </c>
      <c r="O57" s="918">
        <v>0</v>
      </c>
      <c r="P57" s="919">
        <v>5231</v>
      </c>
    </row>
    <row r="58" spans="1:16" ht="12.75">
      <c r="A58" s="418" t="s">
        <v>195</v>
      </c>
      <c r="B58" s="423"/>
      <c r="C58" s="423"/>
      <c r="D58" s="423"/>
      <c r="E58" s="894">
        <v>0.8737612336829398</v>
      </c>
      <c r="F58" s="895">
        <v>0.8560309628436634</v>
      </c>
      <c r="G58" s="895">
        <v>0.8789447245314704</v>
      </c>
      <c r="H58" s="895">
        <v>0.9303787733956455</v>
      </c>
      <c r="I58" s="895">
        <v>0.8799882194377905</v>
      </c>
      <c r="J58" s="894">
        <v>0.8720096675810107</v>
      </c>
      <c r="K58" s="908">
        <v>12354</v>
      </c>
      <c r="L58" s="909">
        <v>13757</v>
      </c>
      <c r="M58" s="909">
        <v>5871</v>
      </c>
      <c r="N58" s="909">
        <v>4372</v>
      </c>
      <c r="O58" s="909">
        <v>1746</v>
      </c>
      <c r="P58" s="910">
        <v>38100</v>
      </c>
    </row>
    <row r="59" spans="1:16" ht="12.75">
      <c r="A59" s="418" t="s">
        <v>44</v>
      </c>
      <c r="B59" s="419" t="s">
        <v>75</v>
      </c>
      <c r="C59" s="419" t="s">
        <v>26</v>
      </c>
      <c r="D59" s="419" t="s">
        <v>25</v>
      </c>
      <c r="E59" s="894">
        <v>0.817931381119985</v>
      </c>
      <c r="F59" s="895">
        <v>0.8398510963303973</v>
      </c>
      <c r="G59" s="895">
        <v>0.704930242830476</v>
      </c>
      <c r="H59" s="895">
        <v>0.7357738156945949</v>
      </c>
      <c r="I59" s="895">
        <v>1.2946731066821497</v>
      </c>
      <c r="J59" s="894">
        <v>0.7985662097093819</v>
      </c>
      <c r="K59" s="908">
        <v>225</v>
      </c>
      <c r="L59" s="909">
        <v>253</v>
      </c>
      <c r="M59" s="909">
        <v>217</v>
      </c>
      <c r="N59" s="909">
        <v>203</v>
      </c>
      <c r="O59" s="909">
        <v>29</v>
      </c>
      <c r="P59" s="910">
        <v>927</v>
      </c>
    </row>
    <row r="60" spans="1:16" ht="12.75">
      <c r="A60" s="420"/>
      <c r="B60" s="422"/>
      <c r="C60" s="421"/>
      <c r="D60" s="421">
        <v>2</v>
      </c>
      <c r="E60" s="896">
        <v>1.0198430818909874</v>
      </c>
      <c r="F60" s="897">
        <v>1.1527831172913032</v>
      </c>
      <c r="G60" s="897">
        <v>1.1390043303334327</v>
      </c>
      <c r="H60" s="897">
        <v>1.1370613237425589</v>
      </c>
      <c r="I60" s="897" t="s">
        <v>298</v>
      </c>
      <c r="J60" s="896">
        <v>1.0881239130436522</v>
      </c>
      <c r="K60" s="911">
        <v>187</v>
      </c>
      <c r="L60" s="912">
        <v>161</v>
      </c>
      <c r="M60" s="912">
        <v>86</v>
      </c>
      <c r="N60" s="912">
        <v>72</v>
      </c>
      <c r="O60" s="912">
        <v>5</v>
      </c>
      <c r="P60" s="913">
        <v>511</v>
      </c>
    </row>
    <row r="61" spans="1:16" ht="12.75">
      <c r="A61" s="420"/>
      <c r="B61" s="461"/>
      <c r="C61" s="462"/>
      <c r="D61" s="462" t="s">
        <v>74</v>
      </c>
      <c r="E61" s="902">
        <v>0.8907031469511928</v>
      </c>
      <c r="F61" s="903">
        <v>0.941989789537858</v>
      </c>
      <c r="G61" s="903">
        <v>0.809896694757573</v>
      </c>
      <c r="H61" s="903">
        <v>0.8152008690044457</v>
      </c>
      <c r="I61" s="903">
        <v>1.2852901971034794</v>
      </c>
      <c r="J61" s="902">
        <v>0.8879069064870828</v>
      </c>
      <c r="K61" s="920">
        <v>412</v>
      </c>
      <c r="L61" s="921">
        <v>414</v>
      </c>
      <c r="M61" s="921">
        <v>303</v>
      </c>
      <c r="N61" s="921">
        <v>275</v>
      </c>
      <c r="O61" s="921">
        <v>34</v>
      </c>
      <c r="P61" s="922">
        <v>1438</v>
      </c>
    </row>
    <row r="62" spans="1:16" ht="12.75">
      <c r="A62" s="420"/>
      <c r="B62" s="463" t="s">
        <v>194</v>
      </c>
      <c r="C62" s="464" t="s">
        <v>26</v>
      </c>
      <c r="D62" s="464" t="s">
        <v>25</v>
      </c>
      <c r="E62" s="904">
        <v>0.7591544206177832</v>
      </c>
      <c r="F62" s="905">
        <v>0.748636568410593</v>
      </c>
      <c r="G62" s="905">
        <v>0.9887431344057304</v>
      </c>
      <c r="H62" s="905">
        <v>0.762621002809357</v>
      </c>
      <c r="I62" s="905">
        <v>0.9231958847378465</v>
      </c>
      <c r="J62" s="904">
        <v>0.7819646424445114</v>
      </c>
      <c r="K62" s="923">
        <v>694</v>
      </c>
      <c r="L62" s="924">
        <v>736</v>
      </c>
      <c r="M62" s="924">
        <v>342</v>
      </c>
      <c r="N62" s="924">
        <v>223</v>
      </c>
      <c r="O62" s="924">
        <v>24</v>
      </c>
      <c r="P62" s="925">
        <v>2019</v>
      </c>
    </row>
    <row r="63" spans="1:16" ht="12.75">
      <c r="A63" s="420"/>
      <c r="B63" s="422"/>
      <c r="C63" s="422"/>
      <c r="D63" s="422">
        <v>2</v>
      </c>
      <c r="E63" s="896">
        <v>0.9904176573763204</v>
      </c>
      <c r="F63" s="897">
        <v>1.029558337302537</v>
      </c>
      <c r="G63" s="897">
        <v>1.2133476203052276</v>
      </c>
      <c r="H63" s="897">
        <v>1.18927307746076</v>
      </c>
      <c r="I63" s="897" t="s">
        <v>298</v>
      </c>
      <c r="J63" s="896">
        <v>1.03852935283304</v>
      </c>
      <c r="K63" s="911">
        <v>674</v>
      </c>
      <c r="L63" s="912">
        <v>670</v>
      </c>
      <c r="M63" s="912">
        <v>200</v>
      </c>
      <c r="N63" s="912">
        <v>128</v>
      </c>
      <c r="O63" s="912">
        <v>14</v>
      </c>
      <c r="P63" s="913">
        <v>1686</v>
      </c>
    </row>
    <row r="64" spans="1:16" ht="12.75">
      <c r="A64" s="420"/>
      <c r="B64" s="461"/>
      <c r="C64" s="461"/>
      <c r="D64" s="461" t="s">
        <v>74</v>
      </c>
      <c r="E64" s="902">
        <v>0.8533520798880437</v>
      </c>
      <c r="F64" s="903">
        <v>0.8676070948072391</v>
      </c>
      <c r="G64" s="903">
        <v>1.0733438969198574</v>
      </c>
      <c r="H64" s="903">
        <v>0.8863467885731005</v>
      </c>
      <c r="I64" s="903">
        <v>1.0100782649480406</v>
      </c>
      <c r="J64" s="902">
        <v>0.8851941759239276</v>
      </c>
      <c r="K64" s="920">
        <v>1368</v>
      </c>
      <c r="L64" s="921">
        <v>1406</v>
      </c>
      <c r="M64" s="921">
        <v>542</v>
      </c>
      <c r="N64" s="921">
        <v>351</v>
      </c>
      <c r="O64" s="921">
        <v>38</v>
      </c>
      <c r="P64" s="922">
        <v>3705</v>
      </c>
    </row>
    <row r="65" spans="1:16" ht="12.75">
      <c r="A65" s="420"/>
      <c r="B65" s="463" t="s">
        <v>67</v>
      </c>
      <c r="C65" s="464" t="s">
        <v>26</v>
      </c>
      <c r="D65" s="464" t="s">
        <v>25</v>
      </c>
      <c r="E65" s="904">
        <v>0.7379356224835484</v>
      </c>
      <c r="F65" s="905">
        <v>1.0354682026384703</v>
      </c>
      <c r="G65" s="905">
        <v>0.9883189632668966</v>
      </c>
      <c r="H65" s="905">
        <v>1.0521161557586276</v>
      </c>
      <c r="I65" s="905" t="s">
        <v>298</v>
      </c>
      <c r="J65" s="904">
        <v>0.8718281793762815</v>
      </c>
      <c r="K65" s="923">
        <v>168</v>
      </c>
      <c r="L65" s="924">
        <v>148</v>
      </c>
      <c r="M65" s="924">
        <v>43</v>
      </c>
      <c r="N65" s="924">
        <v>33</v>
      </c>
      <c r="O65" s="924">
        <v>0</v>
      </c>
      <c r="P65" s="925">
        <v>392</v>
      </c>
    </row>
    <row r="66" spans="1:16" ht="12.75">
      <c r="A66" s="420"/>
      <c r="B66" s="422"/>
      <c r="C66" s="422"/>
      <c r="D66" s="422">
        <v>2</v>
      </c>
      <c r="E66" s="896">
        <v>1.078708661225604</v>
      </c>
      <c r="F66" s="897">
        <v>1.2500414231722201</v>
      </c>
      <c r="G66" s="897">
        <v>1.4708813479258926</v>
      </c>
      <c r="H66" s="897">
        <v>0.8453856774735569</v>
      </c>
      <c r="I66" s="897" t="s">
        <v>298</v>
      </c>
      <c r="J66" s="896">
        <v>1.1860219615518341</v>
      </c>
      <c r="K66" s="911">
        <v>212</v>
      </c>
      <c r="L66" s="912">
        <v>263</v>
      </c>
      <c r="M66" s="912">
        <v>77</v>
      </c>
      <c r="N66" s="912">
        <v>27</v>
      </c>
      <c r="O66" s="912">
        <v>7</v>
      </c>
      <c r="P66" s="913">
        <v>586</v>
      </c>
    </row>
    <row r="67" spans="1:16" ht="12.75">
      <c r="A67" s="420"/>
      <c r="B67" s="461"/>
      <c r="C67" s="461"/>
      <c r="D67" s="461" t="s">
        <v>74</v>
      </c>
      <c r="E67" s="902">
        <v>0.8995904808655557</v>
      </c>
      <c r="F67" s="903">
        <v>1.1562386502619038</v>
      </c>
      <c r="G67" s="903">
        <v>1.2712987217905631</v>
      </c>
      <c r="H67" s="903">
        <v>0.9545522666050147</v>
      </c>
      <c r="I67" s="903" t="s">
        <v>298</v>
      </c>
      <c r="J67" s="902">
        <v>1.0350891603396022</v>
      </c>
      <c r="K67" s="920">
        <v>380</v>
      </c>
      <c r="L67" s="921">
        <v>411</v>
      </c>
      <c r="M67" s="921">
        <v>120</v>
      </c>
      <c r="N67" s="921">
        <v>60</v>
      </c>
      <c r="O67" s="921">
        <v>7</v>
      </c>
      <c r="P67" s="922">
        <v>978</v>
      </c>
    </row>
    <row r="68" spans="1:16" ht="12.75">
      <c r="A68" s="420"/>
      <c r="B68" s="463" t="s">
        <v>74</v>
      </c>
      <c r="C68" s="464" t="s">
        <v>26</v>
      </c>
      <c r="D68" s="464" t="s">
        <v>25</v>
      </c>
      <c r="E68" s="904">
        <v>0.7692460410574149</v>
      </c>
      <c r="F68" s="905">
        <v>0.8057104201978019</v>
      </c>
      <c r="G68" s="905">
        <v>0.8821843417500917</v>
      </c>
      <c r="H68" s="905">
        <v>0.7696410060728066</v>
      </c>
      <c r="I68" s="905">
        <v>0.9900276223242624</v>
      </c>
      <c r="J68" s="904">
        <v>0.7979120994927965</v>
      </c>
      <c r="K68" s="923">
        <v>1087</v>
      </c>
      <c r="L68" s="924">
        <v>1137</v>
      </c>
      <c r="M68" s="924">
        <v>602</v>
      </c>
      <c r="N68" s="924">
        <v>459</v>
      </c>
      <c r="O68" s="924">
        <v>53</v>
      </c>
      <c r="P68" s="925">
        <v>3338</v>
      </c>
    </row>
    <row r="69" spans="1:16" ht="12.75">
      <c r="A69" s="420"/>
      <c r="B69" s="422"/>
      <c r="C69" s="422"/>
      <c r="D69" s="422">
        <v>2</v>
      </c>
      <c r="E69" s="896">
        <v>1.0136909307237596</v>
      </c>
      <c r="F69" s="897">
        <v>1.0958111791748781</v>
      </c>
      <c r="G69" s="897">
        <v>1.256066936943379</v>
      </c>
      <c r="H69" s="897">
        <v>1.1222806225084756</v>
      </c>
      <c r="I69" s="897">
        <v>1.164067565072551</v>
      </c>
      <c r="J69" s="896">
        <v>1.078137647015313</v>
      </c>
      <c r="K69" s="911">
        <v>1073</v>
      </c>
      <c r="L69" s="912">
        <v>1094</v>
      </c>
      <c r="M69" s="912">
        <v>363</v>
      </c>
      <c r="N69" s="912">
        <v>227</v>
      </c>
      <c r="O69" s="912">
        <v>26</v>
      </c>
      <c r="P69" s="913">
        <v>2783</v>
      </c>
    </row>
    <row r="70" spans="1:16" ht="13.5" thickBot="1">
      <c r="A70" s="427"/>
      <c r="B70" s="465"/>
      <c r="C70" s="465"/>
      <c r="D70" s="465" t="s">
        <v>74</v>
      </c>
      <c r="E70" s="906">
        <v>0.8692558847228614</v>
      </c>
      <c r="F70" s="907">
        <v>0.9299661260202419</v>
      </c>
      <c r="G70" s="907">
        <v>1.0181374323104333</v>
      </c>
      <c r="H70" s="907">
        <v>0.8650913164914648</v>
      </c>
      <c r="I70" s="907">
        <v>1.04565138713018</v>
      </c>
      <c r="J70" s="906">
        <v>0.9099213729237053</v>
      </c>
      <c r="K70" s="926">
        <v>2160</v>
      </c>
      <c r="L70" s="927">
        <v>2231</v>
      </c>
      <c r="M70" s="927">
        <v>965</v>
      </c>
      <c r="N70" s="927">
        <v>686</v>
      </c>
      <c r="O70" s="927">
        <v>79</v>
      </c>
      <c r="P70" s="928">
        <v>6121</v>
      </c>
    </row>
    <row r="71" ht="13.5" thickTop="1">
      <c r="B71" s="95" t="s">
        <v>326</v>
      </c>
    </row>
    <row r="73" ht="12.75">
      <c r="B73" s="142" t="s">
        <v>381</v>
      </c>
    </row>
  </sheetData>
  <sheetProtection/>
  <mergeCells count="14">
    <mergeCell ref="A8:A9"/>
    <mergeCell ref="C8:C9"/>
    <mergeCell ref="D8:D9"/>
    <mergeCell ref="B8:B9"/>
    <mergeCell ref="E8:J8"/>
    <mergeCell ref="K8:P8"/>
    <mergeCell ref="A1:P1"/>
    <mergeCell ref="A2:P2"/>
    <mergeCell ref="A3:P3"/>
    <mergeCell ref="A4:P4"/>
    <mergeCell ref="C7:D7"/>
    <mergeCell ref="E7:J7"/>
    <mergeCell ref="K7:P7"/>
    <mergeCell ref="A5:P5"/>
  </mergeCells>
  <printOptions horizontalCentered="1"/>
  <pageMargins left="0.7" right="0.7" top="0.75" bottom="0.75" header="0.3" footer="0.3"/>
  <pageSetup fitToHeight="1" fitToWidth="1" horizontalDpi="300" verticalDpi="300" orientation="landscape" scale="55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85" zoomScaleNormal="85" zoomScalePageLayoutView="0" workbookViewId="0" topLeftCell="A1">
      <selection activeCell="A1" sqref="A1:P1"/>
    </sheetView>
  </sheetViews>
  <sheetFormatPr defaultColWidth="9.140625" defaultRowHeight="12.75"/>
  <cols>
    <col min="1" max="1" width="12.00390625" style="0" customWidth="1"/>
    <col min="2" max="2" width="10.8515625" style="0" customWidth="1"/>
    <col min="3" max="12" width="11.00390625" style="0" customWidth="1"/>
  </cols>
  <sheetData>
    <row r="1" spans="1:16" ht="16.5" thickTop="1">
      <c r="A1" s="1014" t="s">
        <v>349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6"/>
    </row>
    <row r="2" spans="1:16" ht="15.75">
      <c r="A2" s="1017" t="s">
        <v>329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9"/>
    </row>
    <row r="3" spans="1:16" ht="15.75">
      <c r="A3" s="1017" t="s">
        <v>238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9"/>
    </row>
    <row r="4" spans="1:16" ht="15.75">
      <c r="A4" s="1017" t="s">
        <v>345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9"/>
    </row>
    <row r="5" spans="1:16" ht="15.75">
      <c r="A5" s="1017" t="s">
        <v>247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9"/>
    </row>
    <row r="6" spans="1:16" ht="15.75">
      <c r="A6" s="389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1"/>
    </row>
    <row r="7" spans="1:16" ht="14.25">
      <c r="A7" s="416"/>
      <c r="B7" s="417"/>
      <c r="C7" s="1020" t="s">
        <v>187</v>
      </c>
      <c r="D7" s="1021"/>
      <c r="E7" s="1022" t="s">
        <v>325</v>
      </c>
      <c r="F7" s="1023"/>
      <c r="G7" s="1023"/>
      <c r="H7" s="1023"/>
      <c r="I7" s="1023"/>
      <c r="J7" s="1023"/>
      <c r="K7" s="1022" t="s">
        <v>188</v>
      </c>
      <c r="L7" s="1023"/>
      <c r="M7" s="1023"/>
      <c r="N7" s="1023"/>
      <c r="O7" s="1023"/>
      <c r="P7" s="1024"/>
    </row>
    <row r="8" spans="1:16" ht="12.75" customHeight="1">
      <c r="A8" s="1025" t="s">
        <v>189</v>
      </c>
      <c r="B8" s="1027" t="s">
        <v>7</v>
      </c>
      <c r="C8" s="1027" t="s">
        <v>190</v>
      </c>
      <c r="D8" s="1027" t="s">
        <v>191</v>
      </c>
      <c r="E8" s="1029" t="s">
        <v>24</v>
      </c>
      <c r="F8" s="1029"/>
      <c r="G8" s="1029"/>
      <c r="H8" s="1029"/>
      <c r="I8" s="1029"/>
      <c r="J8" s="1029"/>
      <c r="K8" s="1020" t="s">
        <v>24</v>
      </c>
      <c r="L8" s="1029"/>
      <c r="M8" s="1029"/>
      <c r="N8" s="1029"/>
      <c r="O8" s="1029"/>
      <c r="P8" s="1030"/>
    </row>
    <row r="9" spans="1:16" ht="12.75">
      <c r="A9" s="1026"/>
      <c r="B9" s="1028"/>
      <c r="C9" s="1028"/>
      <c r="D9" s="1028"/>
      <c r="E9" s="424" t="s">
        <v>192</v>
      </c>
      <c r="F9" s="424" t="s">
        <v>29</v>
      </c>
      <c r="G9" s="424" t="s">
        <v>30</v>
      </c>
      <c r="H9" s="424" t="s">
        <v>31</v>
      </c>
      <c r="I9" s="424" t="s">
        <v>32</v>
      </c>
      <c r="J9" s="419" t="s">
        <v>193</v>
      </c>
      <c r="K9" s="425" t="s">
        <v>192</v>
      </c>
      <c r="L9" s="424" t="s">
        <v>29</v>
      </c>
      <c r="M9" s="424" t="s">
        <v>30</v>
      </c>
      <c r="N9" s="424" t="s">
        <v>31</v>
      </c>
      <c r="O9" s="424" t="s">
        <v>32</v>
      </c>
      <c r="P9" s="426" t="s">
        <v>193</v>
      </c>
    </row>
    <row r="10" spans="1:16" ht="12.75">
      <c r="A10" s="418" t="s">
        <v>98</v>
      </c>
      <c r="B10" s="419" t="s">
        <v>75</v>
      </c>
      <c r="C10" s="419" t="s">
        <v>26</v>
      </c>
      <c r="D10" s="419" t="s">
        <v>25</v>
      </c>
      <c r="E10" s="894">
        <f>IF(K10&gt;=15,'Appendix M p.1'!E10/'Appendix M p.1'!E$12,"")</f>
        <v>0.8691611758878838</v>
      </c>
      <c r="F10" s="895">
        <f>IF(L10&gt;=15,'Appendix M p.1'!F10/'Appendix M p.1'!F$12,"")</f>
        <v>0.8692189779176087</v>
      </c>
      <c r="G10" s="895">
        <f>IF(M10&gt;=15,'Appendix M p.1'!G10/'Appendix M p.1'!G$12,"")</f>
        <v>0.8732208010225704</v>
      </c>
      <c r="H10" s="895">
        <f>IF(N10&gt;=15,'Appendix M p.1'!H10/'Appendix M p.1'!H$12,"")</f>
        <v>0.9091469245718731</v>
      </c>
      <c r="I10" s="895">
        <f>IF(O10&gt;=15,'Appendix M p.1'!I10/'Appendix M p.1'!I$12,"")</f>
        <v>0.7964538012683242</v>
      </c>
      <c r="J10" s="894">
        <f>IF(P10&gt;=15,'Appendix M p.1'!J10/'Appendix M p.1'!J$12,"")</f>
        <v>0.8744202952709924</v>
      </c>
      <c r="K10" s="908">
        <f>'Appendix M p.1'!K10</f>
        <v>300</v>
      </c>
      <c r="L10" s="909">
        <f>'Appendix M p.1'!L10</f>
        <v>928</v>
      </c>
      <c r="M10" s="909">
        <f>'Appendix M p.1'!M10</f>
        <v>802</v>
      </c>
      <c r="N10" s="909">
        <f>'Appendix M p.1'!N10</f>
        <v>668</v>
      </c>
      <c r="O10" s="909">
        <f>'Appendix M p.1'!O10</f>
        <v>82</v>
      </c>
      <c r="P10" s="910">
        <f>'Appendix M p.1'!P10</f>
        <v>2780</v>
      </c>
    </row>
    <row r="11" spans="1:16" ht="12.75">
      <c r="A11" s="420"/>
      <c r="B11" s="455"/>
      <c r="C11" s="422"/>
      <c r="D11" s="422">
        <v>2</v>
      </c>
      <c r="E11" s="896">
        <f>IF(K11&gt;=15,'Appendix M p.1'!E11/'Appendix M p.1'!E$12,"")</f>
        <v>1.3018893512911973</v>
      </c>
      <c r="F11" s="897">
        <f>IF(L11&gt;=15,'Appendix M p.1'!F11/'Appendix M p.1'!F$12,"")</f>
        <v>1.3370056406426973</v>
      </c>
      <c r="G11" s="897">
        <f>IF(M11&gt;=15,'Appendix M p.1'!G11/'Appendix M p.1'!G$12,"")</f>
        <v>1.3057895484967985</v>
      </c>
      <c r="H11" s="897">
        <f>IF(N11&gt;=15,'Appendix M p.1'!H11/'Appendix M p.1'!H$12,"")</f>
        <v>1.1791705459374502</v>
      </c>
      <c r="I11" s="897">
        <f>IF(O11&gt;=15,'Appendix M p.1'!I11/'Appendix M p.1'!I$12,"")</f>
        <v>1.124052220097776</v>
      </c>
      <c r="J11" s="896">
        <f>IF(P11&gt;=15,'Appendix M p.1'!J11/'Appendix M p.1'!J$12,"")</f>
        <v>1.2753026971756305</v>
      </c>
      <c r="K11" s="911">
        <f>'Appendix M p.1'!K11</f>
        <v>204</v>
      </c>
      <c r="L11" s="912">
        <f>'Appendix M p.1'!L11</f>
        <v>600</v>
      </c>
      <c r="M11" s="912">
        <f>'Appendix M p.1'!M11</f>
        <v>441</v>
      </c>
      <c r="N11" s="912">
        <f>'Appendix M p.1'!N11</f>
        <v>416</v>
      </c>
      <c r="O11" s="912">
        <f>'Appendix M p.1'!O11</f>
        <v>274</v>
      </c>
      <c r="P11" s="913">
        <f>'Appendix M p.1'!P11</f>
        <v>1935</v>
      </c>
    </row>
    <row r="12" spans="1:16" ht="12.75">
      <c r="A12" s="420"/>
      <c r="B12" s="455"/>
      <c r="C12" s="460"/>
      <c r="D12" s="460" t="s">
        <v>74</v>
      </c>
      <c r="E12" s="898">
        <f>IF(K12&gt;=15,'Appendix M p.1'!E12/'Appendix M p.1'!E$12,"")</f>
        <v>1</v>
      </c>
      <c r="F12" s="899">
        <f>IF(L12&gt;=15,'Appendix M p.1'!F12/'Appendix M p.1'!F$12,"")</f>
        <v>1</v>
      </c>
      <c r="G12" s="899">
        <f>IF(M12&gt;=15,'Appendix M p.1'!G12/'Appendix M p.1'!G$12,"")</f>
        <v>1</v>
      </c>
      <c r="H12" s="899">
        <f>IF(N12&gt;=15,'Appendix M p.1'!H12/'Appendix M p.1'!H$12,"")</f>
        <v>1</v>
      </c>
      <c r="I12" s="899">
        <f>IF(O12&gt;=15,'Appendix M p.1'!I12/'Appendix M p.1'!I$12,"")</f>
        <v>1</v>
      </c>
      <c r="J12" s="898">
        <f>IF(P12&gt;=15,'Appendix M p.1'!J12/'Appendix M p.1'!J$12,"")</f>
        <v>1</v>
      </c>
      <c r="K12" s="914">
        <f>'Appendix M p.1'!K12</f>
        <v>504</v>
      </c>
      <c r="L12" s="915">
        <f>'Appendix M p.1'!L12</f>
        <v>1528</v>
      </c>
      <c r="M12" s="915">
        <f>'Appendix M p.1'!M12</f>
        <v>1243</v>
      </c>
      <c r="N12" s="915">
        <f>'Appendix M p.1'!N12</f>
        <v>1084</v>
      </c>
      <c r="O12" s="915">
        <f>'Appendix M p.1'!O12</f>
        <v>356</v>
      </c>
      <c r="P12" s="916">
        <f>'Appendix M p.1'!P12</f>
        <v>4715</v>
      </c>
    </row>
    <row r="13" spans="1:16" ht="12.75">
      <c r="A13" s="420"/>
      <c r="B13" s="456"/>
      <c r="C13" s="422">
        <v>3</v>
      </c>
      <c r="D13" s="422">
        <v>1</v>
      </c>
      <c r="E13" s="896">
        <f>IF(K13&gt;=15,'Appendix M p.1'!E13/'Appendix M p.1'!E$16,"")</f>
        <v>0.7821029050689211</v>
      </c>
      <c r="F13" s="897">
        <f>IF(L13&gt;=15,'Appendix M p.1'!F13/'Appendix M p.1'!F$16,"")</f>
        <v>0.8140577665586343</v>
      </c>
      <c r="G13" s="897">
        <f>IF(M13&gt;=15,'Appendix M p.1'!G13/'Appendix M p.1'!G$16,"")</f>
        <v>0.650861902645266</v>
      </c>
      <c r="H13" s="897">
        <f>IF(N13&gt;=15,'Appendix M p.1'!H13/'Appendix M p.1'!H$16,"")</f>
      </c>
      <c r="I13" s="897">
        <f>IF(O13&gt;=15,'Appendix M p.1'!I13/'Appendix M p.1'!I$16,"")</f>
      </c>
      <c r="J13" s="896">
        <f>IF(P13&gt;=15,'Appendix M p.1'!J13/'Appendix M p.1'!J$16,"")</f>
        <v>0.7904662016750498</v>
      </c>
      <c r="K13" s="911">
        <f>'Appendix M p.1'!K13</f>
        <v>353</v>
      </c>
      <c r="L13" s="912">
        <f>'Appendix M p.1'!L13</f>
        <v>331</v>
      </c>
      <c r="M13" s="912">
        <f>'Appendix M p.1'!M13</f>
        <v>35</v>
      </c>
      <c r="N13" s="912">
        <f>'Appendix M p.1'!N13</f>
        <v>0</v>
      </c>
      <c r="O13" s="912">
        <f>'Appendix M p.1'!O13</f>
        <v>0</v>
      </c>
      <c r="P13" s="913">
        <f>'Appendix M p.1'!P13</f>
        <v>719</v>
      </c>
    </row>
    <row r="14" spans="1:16" ht="12.75">
      <c r="A14" s="420"/>
      <c r="B14" s="455"/>
      <c r="C14" s="422"/>
      <c r="D14" s="422">
        <v>2</v>
      </c>
      <c r="E14" s="896">
        <f>IF(K14&gt;=15,'Appendix M p.1'!E14/'Appendix M p.1'!E$16,"")</f>
        <v>0.9480109338152919</v>
      </c>
      <c r="F14" s="897">
        <f>IF(L14&gt;=15,'Appendix M p.1'!F14/'Appendix M p.1'!F$16,"")</f>
        <v>1.033296752631532</v>
      </c>
      <c r="G14" s="897">
        <f>IF(M14&gt;=15,'Appendix M p.1'!G14/'Appendix M p.1'!G$16,"")</f>
        <v>1.262089124491544</v>
      </c>
      <c r="H14" s="897">
        <f>IF(N14&gt;=15,'Appendix M p.1'!H14/'Appendix M p.1'!H$16,"")</f>
      </c>
      <c r="I14" s="897">
        <f>IF(O14&gt;=15,'Appendix M p.1'!I14/'Appendix M p.1'!I$16,"")</f>
      </c>
      <c r="J14" s="896">
        <f>IF(P14&gt;=15,'Appendix M p.1'!J14/'Appendix M p.1'!J$16,"")</f>
        <v>0.9878990189756888</v>
      </c>
      <c r="K14" s="911">
        <f>'Appendix M p.1'!K14</f>
        <v>350</v>
      </c>
      <c r="L14" s="912">
        <f>'Appendix M p.1'!L14</f>
        <v>254</v>
      </c>
      <c r="M14" s="912">
        <f>'Appendix M p.1'!M14</f>
        <v>24</v>
      </c>
      <c r="N14" s="912">
        <f>'Appendix M p.1'!N14</f>
        <v>0</v>
      </c>
      <c r="O14" s="912">
        <f>'Appendix M p.1'!O14</f>
        <v>0</v>
      </c>
      <c r="P14" s="913">
        <f>'Appendix M p.1'!P14</f>
        <v>628</v>
      </c>
    </row>
    <row r="15" spans="1:16" ht="12.75">
      <c r="A15" s="420"/>
      <c r="B15" s="455"/>
      <c r="C15" s="422"/>
      <c r="D15" s="422">
        <v>3</v>
      </c>
      <c r="E15" s="896">
        <f>IF(K15&gt;=15,'Appendix M p.1'!E15/'Appendix M p.1'!E$16,"")</f>
        <v>1.3680977262984237</v>
      </c>
      <c r="F15" s="897">
        <f>IF(L15&gt;=15,'Appendix M p.1'!F15/'Appendix M p.1'!F$16,"")</f>
        <v>1.3406615325606124</v>
      </c>
      <c r="G15" s="897">
        <f>IF(M15&gt;=15,'Appendix M p.1'!G15/'Appendix M p.1'!G$16,"")</f>
        <v>1.5749065429142377</v>
      </c>
      <c r="H15" s="897">
        <f>IF(N15&gt;=15,'Appendix M p.1'!H15/'Appendix M p.1'!H$16,"")</f>
      </c>
      <c r="I15" s="897">
        <f>IF(O15&gt;=15,'Appendix M p.1'!I15/'Appendix M p.1'!I$16,"")</f>
      </c>
      <c r="J15" s="896">
        <f>IF(P15&gt;=15,'Appendix M p.1'!J15/'Appendix M p.1'!J$16,"")</f>
        <v>1.3613033183393228</v>
      </c>
      <c r="K15" s="911">
        <f>'Appendix M p.1'!K15</f>
        <v>521</v>
      </c>
      <c r="L15" s="912">
        <f>'Appendix M p.1'!L15</f>
        <v>278</v>
      </c>
      <c r="M15" s="912">
        <f>'Appendix M p.1'!M15</f>
        <v>37</v>
      </c>
      <c r="N15" s="912">
        <f>'Appendix M p.1'!N15</f>
        <v>0</v>
      </c>
      <c r="O15" s="912">
        <f>'Appendix M p.1'!O15</f>
        <v>0</v>
      </c>
      <c r="P15" s="913">
        <f>'Appendix M p.1'!P15</f>
        <v>836</v>
      </c>
    </row>
    <row r="16" spans="1:16" ht="12.75">
      <c r="A16" s="420"/>
      <c r="B16" s="455"/>
      <c r="C16" s="460"/>
      <c r="D16" s="460" t="s">
        <v>74</v>
      </c>
      <c r="E16" s="898">
        <f>IF(K16&gt;=15,'Appendix M p.1'!E16/'Appendix M p.1'!E$16,"")</f>
        <v>1</v>
      </c>
      <c r="F16" s="899">
        <f>IF(L16&gt;=15,'Appendix M p.1'!F16/'Appendix M p.1'!F$16,"")</f>
        <v>1</v>
      </c>
      <c r="G16" s="899">
        <f>IF(M16&gt;=15,'Appendix M p.1'!G16/'Appendix M p.1'!G$16,"")</f>
        <v>1</v>
      </c>
      <c r="H16" s="899">
        <f>IF(N16&gt;=15,'Appendix M p.1'!H16/'Appendix M p.1'!H$16,"")</f>
      </c>
      <c r="I16" s="899">
        <f>IF(O16&gt;=15,'Appendix M p.1'!I16/'Appendix M p.1'!I$16,"")</f>
      </c>
      <c r="J16" s="898">
        <f>IF(P16&gt;=15,'Appendix M p.1'!J16/'Appendix M p.1'!J$16,"")</f>
        <v>1</v>
      </c>
      <c r="K16" s="914">
        <f>'Appendix M p.1'!K16</f>
        <v>1224</v>
      </c>
      <c r="L16" s="915">
        <f>'Appendix M p.1'!L16</f>
        <v>863</v>
      </c>
      <c r="M16" s="915">
        <f>'Appendix M p.1'!M16</f>
        <v>96</v>
      </c>
      <c r="N16" s="915">
        <f>'Appendix M p.1'!N16</f>
        <v>0</v>
      </c>
      <c r="O16" s="915">
        <f>'Appendix M p.1'!O16</f>
        <v>0</v>
      </c>
      <c r="P16" s="916">
        <f>'Appendix M p.1'!P16</f>
        <v>2183</v>
      </c>
    </row>
    <row r="17" spans="1:16" ht="12.75">
      <c r="A17" s="420"/>
      <c r="B17" s="456"/>
      <c r="C17" s="422">
        <v>4</v>
      </c>
      <c r="D17" s="422">
        <v>1</v>
      </c>
      <c r="E17" s="896">
        <f>IF(K17&gt;=15,'Appendix M p.1'!E17/'Appendix M p.1'!E$21,"")</f>
        <v>0.6866796010408286</v>
      </c>
      <c r="F17" s="897">
        <f>IF(L17&gt;=15,'Appendix M p.1'!F17/'Appendix M p.1'!F$21,"")</f>
        <v>0.7355166898811203</v>
      </c>
      <c r="G17" s="897">
        <f>IF(M17&gt;=15,'Appendix M p.1'!G17/'Appendix M p.1'!G$21,"")</f>
      </c>
      <c r="H17" s="897">
        <f>IF(N17&gt;=15,'Appendix M p.1'!H17/'Appendix M p.1'!H$21,"")</f>
      </c>
      <c r="I17" s="897">
        <f>IF(O17&gt;=15,'Appendix M p.1'!I17/'Appendix M p.1'!I$21,"")</f>
      </c>
      <c r="J17" s="896">
        <f>IF(P17&gt;=15,'Appendix M p.1'!J17/'Appendix M p.1'!J$21,"")</f>
        <v>0.6985893376395256</v>
      </c>
      <c r="K17" s="911">
        <f>'Appendix M p.1'!K17</f>
        <v>213</v>
      </c>
      <c r="L17" s="912">
        <f>'Appendix M p.1'!L17</f>
        <v>77</v>
      </c>
      <c r="M17" s="912">
        <f>'Appendix M p.1'!M17</f>
        <v>0</v>
      </c>
      <c r="N17" s="912">
        <f>'Appendix M p.1'!N17</f>
        <v>0</v>
      </c>
      <c r="O17" s="912">
        <f>'Appendix M p.1'!O17</f>
        <v>0</v>
      </c>
      <c r="P17" s="913">
        <f>'Appendix M p.1'!P17</f>
        <v>290</v>
      </c>
    </row>
    <row r="18" spans="1:16" ht="12.75">
      <c r="A18" s="420"/>
      <c r="B18" s="455"/>
      <c r="C18" s="422"/>
      <c r="D18" s="458">
        <v>2</v>
      </c>
      <c r="E18" s="896">
        <f>IF(K18&gt;=15,'Appendix M p.1'!E18/'Appendix M p.1'!E$21,"")</f>
        <v>0.9539675841612667</v>
      </c>
      <c r="F18" s="897">
        <f>IF(L18&gt;=15,'Appendix M p.1'!F18/'Appendix M p.1'!F$21,"")</f>
        <v>0.9492131581260745</v>
      </c>
      <c r="G18" s="897">
        <f>IF(M18&gt;=15,'Appendix M p.1'!G18/'Appendix M p.1'!G$21,"")</f>
      </c>
      <c r="H18" s="897">
        <f>IF(N18&gt;=15,'Appendix M p.1'!H18/'Appendix M p.1'!H$21,"")</f>
      </c>
      <c r="I18" s="897">
        <f>IF(O18&gt;=15,'Appendix M p.1'!I18/'Appendix M p.1'!I$21,"")</f>
      </c>
      <c r="J18" s="896">
        <f>IF(P18&gt;=15,'Appendix M p.1'!J18/'Appendix M p.1'!J$21,"")</f>
        <v>0.956723527831933</v>
      </c>
      <c r="K18" s="911">
        <f>'Appendix M p.1'!K18</f>
        <v>103</v>
      </c>
      <c r="L18" s="912">
        <f>'Appendix M p.1'!L18</f>
        <v>59</v>
      </c>
      <c r="M18" s="912">
        <f>'Appendix M p.1'!M18</f>
        <v>0</v>
      </c>
      <c r="N18" s="912">
        <f>'Appendix M p.1'!N18</f>
        <v>0</v>
      </c>
      <c r="O18" s="912">
        <f>'Appendix M p.1'!O18</f>
        <v>0</v>
      </c>
      <c r="P18" s="913">
        <f>'Appendix M p.1'!P18</f>
        <v>162</v>
      </c>
    </row>
    <row r="19" spans="1:16" ht="12.75">
      <c r="A19" s="420"/>
      <c r="B19" s="455"/>
      <c r="C19" s="422"/>
      <c r="D19" s="422">
        <v>3</v>
      </c>
      <c r="E19" s="896">
        <f>IF(K19&gt;=15,'Appendix M p.1'!E19/'Appendix M p.1'!E$21,"")</f>
        <v>1.3693977504475163</v>
      </c>
      <c r="F19" s="897">
        <f>IF(L19&gt;=15,'Appendix M p.1'!F19/'Appendix M p.1'!F$21,"")</f>
        <v>1.059097911474067</v>
      </c>
      <c r="G19" s="897">
        <f>IF(M19&gt;=15,'Appendix M p.1'!G19/'Appendix M p.1'!G$21,"")</f>
      </c>
      <c r="H19" s="897">
        <f>IF(N19&gt;=15,'Appendix M p.1'!H19/'Appendix M p.1'!H$21,"")</f>
      </c>
      <c r="I19" s="897">
        <f>IF(O19&gt;=15,'Appendix M p.1'!I19/'Appendix M p.1'!I$21,"")</f>
      </c>
      <c r="J19" s="896">
        <f>IF(P19&gt;=15,'Appendix M p.1'!J19/'Appendix M p.1'!J$21,"")</f>
        <v>1.2937199711816347</v>
      </c>
      <c r="K19" s="911">
        <f>'Appendix M p.1'!K19</f>
        <v>165</v>
      </c>
      <c r="L19" s="912">
        <f>'Appendix M p.1'!L19</f>
        <v>46</v>
      </c>
      <c r="M19" s="912">
        <f>'Appendix M p.1'!M19</f>
        <v>0</v>
      </c>
      <c r="N19" s="912">
        <f>'Appendix M p.1'!N19</f>
        <v>0</v>
      </c>
      <c r="O19" s="912">
        <f>'Appendix M p.1'!O19</f>
        <v>0</v>
      </c>
      <c r="P19" s="913">
        <f>'Appendix M p.1'!P19</f>
        <v>211</v>
      </c>
    </row>
    <row r="20" spans="1:16" ht="12.75">
      <c r="A20" s="420"/>
      <c r="B20" s="455"/>
      <c r="C20" s="422"/>
      <c r="D20" s="422">
        <v>4</v>
      </c>
      <c r="E20" s="896">
        <f>IF(K20&gt;=15,'Appendix M p.1'!E20/'Appendix M p.1'!E$21,"")</f>
        <v>1.5023290504001718</v>
      </c>
      <c r="F20" s="897">
        <f>IF(L20&gt;=15,'Appendix M p.1'!F20/'Appendix M p.1'!F$21,"")</f>
        <v>1.9445835671598382</v>
      </c>
      <c r="G20" s="897">
        <f>IF(M20&gt;=15,'Appendix M p.1'!G20/'Appendix M p.1'!G$21,"")</f>
      </c>
      <c r="H20" s="897">
        <f>IF(N20&gt;=15,'Appendix M p.1'!H20/'Appendix M p.1'!H$21,"")</f>
      </c>
      <c r="I20" s="897">
        <f>IF(O20&gt;=15,'Appendix M p.1'!I20/'Appendix M p.1'!I$21,"")</f>
      </c>
      <c r="J20" s="896">
        <f>IF(P20&gt;=15,'Appendix M p.1'!J20/'Appendix M p.1'!J$21,"")</f>
        <v>1.6021909553495108</v>
      </c>
      <c r="K20" s="911">
        <f>'Appendix M p.1'!K20</f>
        <v>170</v>
      </c>
      <c r="L20" s="912">
        <f>'Appendix M p.1'!L20</f>
        <v>63</v>
      </c>
      <c r="M20" s="912">
        <f>'Appendix M p.1'!M20</f>
        <v>0</v>
      </c>
      <c r="N20" s="912">
        <f>'Appendix M p.1'!N20</f>
        <v>0</v>
      </c>
      <c r="O20" s="912">
        <f>'Appendix M p.1'!O20</f>
        <v>0</v>
      </c>
      <c r="P20" s="913">
        <f>'Appendix M p.1'!P20</f>
        <v>233</v>
      </c>
    </row>
    <row r="21" spans="1:16" ht="12.75">
      <c r="A21" s="420"/>
      <c r="B21" s="457"/>
      <c r="C21" s="459"/>
      <c r="D21" s="459" t="s">
        <v>74</v>
      </c>
      <c r="E21" s="900">
        <f>IF(K21&gt;=15,'Appendix M p.1'!E21/'Appendix M p.1'!E$21,"")</f>
        <v>1</v>
      </c>
      <c r="F21" s="901">
        <f>IF(L21&gt;=15,'Appendix M p.1'!F21/'Appendix M p.1'!F$21,"")</f>
        <v>1</v>
      </c>
      <c r="G21" s="901">
        <f>IF(M21&gt;=15,'Appendix M p.1'!G21/'Appendix M p.1'!G$21,"")</f>
      </c>
      <c r="H21" s="901">
        <f>IF(N21&gt;=15,'Appendix M p.1'!H21/'Appendix M p.1'!H$21,"")</f>
      </c>
      <c r="I21" s="901">
        <f>IF(O21&gt;=15,'Appendix M p.1'!I21/'Appendix M p.1'!I$21,"")</f>
      </c>
      <c r="J21" s="900">
        <f>IF(P21&gt;=15,'Appendix M p.1'!J21/'Appendix M p.1'!J$21,"")</f>
        <v>1</v>
      </c>
      <c r="K21" s="917">
        <f>'Appendix M p.1'!K21</f>
        <v>651</v>
      </c>
      <c r="L21" s="918">
        <f>'Appendix M p.1'!L21</f>
        <v>245</v>
      </c>
      <c r="M21" s="918">
        <f>'Appendix M p.1'!M21</f>
        <v>0</v>
      </c>
      <c r="N21" s="918">
        <f>'Appendix M p.1'!N21</f>
        <v>0</v>
      </c>
      <c r="O21" s="918">
        <f>'Appendix M p.1'!O21</f>
        <v>0</v>
      </c>
      <c r="P21" s="919">
        <f>'Appendix M p.1'!P21</f>
        <v>896</v>
      </c>
    </row>
    <row r="22" spans="1:16" ht="12.75">
      <c r="A22" s="420"/>
      <c r="B22" s="419" t="s">
        <v>194</v>
      </c>
      <c r="C22" s="419" t="s">
        <v>26</v>
      </c>
      <c r="D22" s="419" t="s">
        <v>25</v>
      </c>
      <c r="E22" s="894">
        <f>IF(K22&gt;=15,'Appendix M p.1'!E22/'Appendix M p.1'!E$24,"")</f>
        <v>0.8982706637411122</v>
      </c>
      <c r="F22" s="895">
        <f>IF(L22&gt;=15,'Appendix M p.1'!F22/'Appendix M p.1'!F$24,"")</f>
        <v>0.8745224294275575</v>
      </c>
      <c r="G22" s="895">
        <f>IF(M22&gt;=15,'Appendix M p.1'!G22/'Appendix M p.1'!G$24,"")</f>
        <v>0.9050634067941145</v>
      </c>
      <c r="H22" s="895">
        <f>IF(N22&gt;=15,'Appendix M p.1'!H22/'Appendix M p.1'!H$24,"")</f>
        <v>0.9438323032026098</v>
      </c>
      <c r="I22" s="895">
        <f>IF(O22&gt;=15,'Appendix M p.1'!I22/'Appendix M p.1'!I$24,"")</f>
        <v>0.7282275601843828</v>
      </c>
      <c r="J22" s="894">
        <f>IF(P22&gt;=15,'Appendix M p.1'!J22/'Appendix M p.1'!J$24,"")</f>
        <v>0.8915320271418611</v>
      </c>
      <c r="K22" s="908">
        <f>'Appendix M p.1'!K22</f>
        <v>696</v>
      </c>
      <c r="L22" s="909">
        <f>'Appendix M p.1'!L22</f>
        <v>2000</v>
      </c>
      <c r="M22" s="909">
        <f>'Appendix M p.1'!M22</f>
        <v>1357</v>
      </c>
      <c r="N22" s="909">
        <f>'Appendix M p.1'!N22</f>
        <v>912</v>
      </c>
      <c r="O22" s="909">
        <f>'Appendix M p.1'!O22</f>
        <v>127</v>
      </c>
      <c r="P22" s="910">
        <f>'Appendix M p.1'!P22</f>
        <v>5092</v>
      </c>
    </row>
    <row r="23" spans="1:16" ht="12.75">
      <c r="A23" s="420"/>
      <c r="B23" s="455"/>
      <c r="C23" s="422"/>
      <c r="D23" s="422">
        <v>2</v>
      </c>
      <c r="E23" s="896">
        <f>IF(K23&gt;=15,'Appendix M p.1'!E23/'Appendix M p.1'!E$24,"")</f>
        <v>1.142644994318533</v>
      </c>
      <c r="F23" s="897">
        <f>IF(L23&gt;=15,'Appendix M p.1'!F23/'Appendix M p.1'!F$24,"")</f>
        <v>1.2104928000188042</v>
      </c>
      <c r="G23" s="897">
        <f>IF(M23&gt;=15,'Appendix M p.1'!G23/'Appendix M p.1'!G$24,"")</f>
        <v>1.1373814451387645</v>
      </c>
      <c r="H23" s="897">
        <f>IF(N23&gt;=15,'Appendix M p.1'!H23/'Appendix M p.1'!H$24,"")</f>
        <v>1.054703732402495</v>
      </c>
      <c r="I23" s="897">
        <f>IF(O23&gt;=15,'Appendix M p.1'!I23/'Appendix M p.1'!I$24,"")</f>
        <v>1.1076086487591839</v>
      </c>
      <c r="J23" s="896">
        <f>IF(P23&gt;=15,'Appendix M p.1'!J23/'Appendix M p.1'!J$24,"")</f>
        <v>1.143039169738022</v>
      </c>
      <c r="K23" s="911">
        <f>'Appendix M p.1'!K23</f>
        <v>675</v>
      </c>
      <c r="L23" s="912">
        <f>'Appendix M p.1'!L23</f>
        <v>1726</v>
      </c>
      <c r="M23" s="912">
        <f>'Appendix M p.1'!M23</f>
        <v>1218</v>
      </c>
      <c r="N23" s="912">
        <f>'Appendix M p.1'!N23</f>
        <v>1267</v>
      </c>
      <c r="O23" s="912">
        <f>'Appendix M p.1'!O23</f>
        <v>806</v>
      </c>
      <c r="P23" s="913">
        <f>'Appendix M p.1'!P23</f>
        <v>5692</v>
      </c>
    </row>
    <row r="24" spans="1:16" ht="12.75">
      <c r="A24" s="420"/>
      <c r="B24" s="455"/>
      <c r="C24" s="460"/>
      <c r="D24" s="460" t="s">
        <v>74</v>
      </c>
      <c r="E24" s="898">
        <f>IF(K24&gt;=15,'Appendix M p.1'!E24/'Appendix M p.1'!E$24,"")</f>
        <v>1</v>
      </c>
      <c r="F24" s="899">
        <f>IF(L24&gt;=15,'Appendix M p.1'!F24/'Appendix M p.1'!F$24,"")</f>
        <v>1</v>
      </c>
      <c r="G24" s="899">
        <f>IF(M24&gt;=15,'Appendix M p.1'!G24/'Appendix M p.1'!G$24,"")</f>
        <v>1</v>
      </c>
      <c r="H24" s="899">
        <f>IF(N24&gt;=15,'Appendix M p.1'!H24/'Appendix M p.1'!H$24,"")</f>
        <v>1</v>
      </c>
      <c r="I24" s="899">
        <f>IF(O24&gt;=15,'Appendix M p.1'!I24/'Appendix M p.1'!I$24,"")</f>
        <v>1</v>
      </c>
      <c r="J24" s="898">
        <f>IF(P24&gt;=15,'Appendix M p.1'!J24/'Appendix M p.1'!J$24,"")</f>
        <v>1</v>
      </c>
      <c r="K24" s="914">
        <f>'Appendix M p.1'!K24</f>
        <v>1371</v>
      </c>
      <c r="L24" s="915">
        <f>'Appendix M p.1'!L24</f>
        <v>3726</v>
      </c>
      <c r="M24" s="915">
        <f>'Appendix M p.1'!M24</f>
        <v>2575</v>
      </c>
      <c r="N24" s="915">
        <f>'Appendix M p.1'!N24</f>
        <v>2179</v>
      </c>
      <c r="O24" s="915">
        <f>'Appendix M p.1'!O24</f>
        <v>933</v>
      </c>
      <c r="P24" s="916">
        <f>'Appendix M p.1'!P24</f>
        <v>10784</v>
      </c>
    </row>
    <row r="25" spans="1:16" ht="12.75">
      <c r="A25" s="420"/>
      <c r="B25" s="456"/>
      <c r="C25" s="422">
        <v>3</v>
      </c>
      <c r="D25" s="422">
        <v>1</v>
      </c>
      <c r="E25" s="896">
        <f>IF(K25&gt;=15,'Appendix M p.1'!E25/'Appendix M p.1'!E$28,"")</f>
        <v>0.7627369504729313</v>
      </c>
      <c r="F25" s="897">
        <f>IF(L25&gt;=15,'Appendix M p.1'!F25/'Appendix M p.1'!F$28,"")</f>
        <v>0.7803161186839648</v>
      </c>
      <c r="G25" s="897">
        <f>IF(M25&gt;=15,'Appendix M p.1'!G25/'Appendix M p.1'!G$28,"")</f>
        <v>0.7846792980206223</v>
      </c>
      <c r="H25" s="897">
        <f>IF(N25&gt;=15,'Appendix M p.1'!H25/'Appendix M p.1'!H$28,"")</f>
      </c>
      <c r="I25" s="897">
        <f>IF(O25&gt;=15,'Appendix M p.1'!I25/'Appendix M p.1'!I$28,"")</f>
      </c>
      <c r="J25" s="896">
        <f>IF(P25&gt;=15,'Appendix M p.1'!J25/'Appendix M p.1'!J$28,"")</f>
        <v>0.7700031475159267</v>
      </c>
      <c r="K25" s="911">
        <f>'Appendix M p.1'!K25</f>
        <v>661</v>
      </c>
      <c r="L25" s="912">
        <f>'Appendix M p.1'!L25</f>
        <v>763</v>
      </c>
      <c r="M25" s="912">
        <f>'Appendix M p.1'!M25</f>
        <v>117</v>
      </c>
      <c r="N25" s="912">
        <f>'Appendix M p.1'!N25</f>
        <v>0</v>
      </c>
      <c r="O25" s="912">
        <f>'Appendix M p.1'!O25</f>
        <v>0</v>
      </c>
      <c r="P25" s="913">
        <f>'Appendix M p.1'!P25</f>
        <v>1541</v>
      </c>
    </row>
    <row r="26" spans="1:16" ht="12.75">
      <c r="A26" s="420"/>
      <c r="B26" s="455"/>
      <c r="C26" s="422"/>
      <c r="D26" s="422">
        <v>2</v>
      </c>
      <c r="E26" s="896">
        <f>IF(K26&gt;=15,'Appendix M p.1'!E26/'Appendix M p.1'!E$28,"")</f>
        <v>0.8660125261177954</v>
      </c>
      <c r="F26" s="897">
        <f>IF(L26&gt;=15,'Appendix M p.1'!F26/'Appendix M p.1'!F$28,"")</f>
        <v>0.9619329090851627</v>
      </c>
      <c r="G26" s="897">
        <f>IF(M26&gt;=15,'Appendix M p.1'!G26/'Appendix M p.1'!G$28,"")</f>
        <v>1.0989948141419705</v>
      </c>
      <c r="H26" s="897">
        <f>IF(N26&gt;=15,'Appendix M p.1'!H26/'Appendix M p.1'!H$28,"")</f>
      </c>
      <c r="I26" s="897">
        <f>IF(O26&gt;=15,'Appendix M p.1'!I26/'Appendix M p.1'!I$28,"")</f>
      </c>
      <c r="J26" s="896">
        <f>IF(P26&gt;=15,'Appendix M p.1'!J26/'Appendix M p.1'!J$28,"")</f>
        <v>0.9151078823219698</v>
      </c>
      <c r="K26" s="911">
        <f>'Appendix M p.1'!K26</f>
        <v>866</v>
      </c>
      <c r="L26" s="912">
        <f>'Appendix M p.1'!L26</f>
        <v>836</v>
      </c>
      <c r="M26" s="912">
        <f>'Appendix M p.1'!M26</f>
        <v>82</v>
      </c>
      <c r="N26" s="912">
        <f>'Appendix M p.1'!N26</f>
        <v>0</v>
      </c>
      <c r="O26" s="912">
        <f>'Appendix M p.1'!O26</f>
        <v>0</v>
      </c>
      <c r="P26" s="913">
        <f>'Appendix M p.1'!P26</f>
        <v>1784</v>
      </c>
    </row>
    <row r="27" spans="1:16" ht="12.75">
      <c r="A27" s="420"/>
      <c r="B27" s="455"/>
      <c r="C27" s="422"/>
      <c r="D27" s="422">
        <v>3</v>
      </c>
      <c r="E27" s="896">
        <f>IF(K27&gt;=15,'Appendix M p.1'!E27/'Appendix M p.1'!E$28,"")</f>
        <v>1.3178241803060393</v>
      </c>
      <c r="F27" s="897">
        <f>IF(L27&gt;=15,'Appendix M p.1'!F27/'Appendix M p.1'!F$28,"")</f>
        <v>1.3222871135607441</v>
      </c>
      <c r="G27" s="897">
        <f>IF(M27&gt;=15,'Appendix M p.1'!G27/'Appendix M p.1'!G$28,"")</f>
        <v>1.3102505936974227</v>
      </c>
      <c r="H27" s="897">
        <f>IF(N27&gt;=15,'Appendix M p.1'!H27/'Appendix M p.1'!H$28,"")</f>
      </c>
      <c r="I27" s="897">
        <f>IF(O27&gt;=15,'Appendix M p.1'!I27/'Appendix M p.1'!I$28,"")</f>
      </c>
      <c r="J27" s="896">
        <f>IF(P27&gt;=15,'Appendix M p.1'!J27/'Appendix M p.1'!J$28,"")</f>
        <v>1.3238714303318988</v>
      </c>
      <c r="K27" s="911">
        <f>'Appendix M p.1'!K27</f>
        <v>1508</v>
      </c>
      <c r="L27" s="912">
        <f>'Appendix M p.1'!L27</f>
        <v>1183</v>
      </c>
      <c r="M27" s="912">
        <f>'Appendix M p.1'!M27</f>
        <v>130</v>
      </c>
      <c r="N27" s="912">
        <f>'Appendix M p.1'!N27</f>
        <v>0</v>
      </c>
      <c r="O27" s="912">
        <f>'Appendix M p.1'!O27</f>
        <v>0</v>
      </c>
      <c r="P27" s="913">
        <f>'Appendix M p.1'!P27</f>
        <v>2821</v>
      </c>
    </row>
    <row r="28" spans="1:16" ht="12.75">
      <c r="A28" s="420"/>
      <c r="B28" s="455"/>
      <c r="C28" s="460"/>
      <c r="D28" s="460" t="s">
        <v>74</v>
      </c>
      <c r="E28" s="898">
        <f>IF(K28&gt;=15,'Appendix M p.1'!E28/'Appendix M p.1'!E$28,"")</f>
        <v>1</v>
      </c>
      <c r="F28" s="899">
        <f>IF(L28&gt;=15,'Appendix M p.1'!F28/'Appendix M p.1'!F$28,"")</f>
        <v>1</v>
      </c>
      <c r="G28" s="899">
        <f>IF(M28&gt;=15,'Appendix M p.1'!G28/'Appendix M p.1'!G$28,"")</f>
        <v>1</v>
      </c>
      <c r="H28" s="899">
        <f>IF(N28&gt;=15,'Appendix M p.1'!H28/'Appendix M p.1'!H$28,"")</f>
      </c>
      <c r="I28" s="899">
        <f>IF(O28&gt;=15,'Appendix M p.1'!I28/'Appendix M p.1'!I$28,"")</f>
      </c>
      <c r="J28" s="898">
        <f>IF(P28&gt;=15,'Appendix M p.1'!J28/'Appendix M p.1'!J$28,"")</f>
        <v>1</v>
      </c>
      <c r="K28" s="914">
        <f>'Appendix M p.1'!K28</f>
        <v>3035</v>
      </c>
      <c r="L28" s="915">
        <f>'Appendix M p.1'!L28</f>
        <v>2782</v>
      </c>
      <c r="M28" s="915">
        <f>'Appendix M p.1'!M28</f>
        <v>329</v>
      </c>
      <c r="N28" s="915">
        <f>'Appendix M p.1'!N28</f>
        <v>0</v>
      </c>
      <c r="O28" s="915">
        <f>'Appendix M p.1'!O28</f>
        <v>0</v>
      </c>
      <c r="P28" s="916">
        <f>'Appendix M p.1'!P28</f>
        <v>6146</v>
      </c>
    </row>
    <row r="29" spans="1:16" ht="12.75">
      <c r="A29" s="420"/>
      <c r="B29" s="456"/>
      <c r="C29" s="422">
        <v>4</v>
      </c>
      <c r="D29" s="422">
        <v>1</v>
      </c>
      <c r="E29" s="896">
        <f>IF(K29&gt;=15,'Appendix M p.1'!E29/'Appendix M p.1'!E$33,"")</f>
        <v>0.712801664070118</v>
      </c>
      <c r="F29" s="897">
        <f>IF(L29&gt;=15,'Appendix M p.1'!F29/'Appendix M p.1'!F$33,"")</f>
        <v>0.8807345120671485</v>
      </c>
      <c r="G29" s="897">
        <f>IF(M29&gt;=15,'Appendix M p.1'!G29/'Appendix M p.1'!G$33,"")</f>
      </c>
      <c r="H29" s="897">
        <f>IF(N29&gt;=15,'Appendix M p.1'!H29/'Appendix M p.1'!H$33,"")</f>
      </c>
      <c r="I29" s="897">
        <f>IF(O29&gt;=15,'Appendix M p.1'!I29/'Appendix M p.1'!I$33,"")</f>
      </c>
      <c r="J29" s="896">
        <f>IF(P29&gt;=15,'Appendix M p.1'!J29/'Appendix M p.1'!J$33,"")</f>
        <v>0.7564924254179181</v>
      </c>
      <c r="K29" s="911">
        <f>'Appendix M p.1'!K29</f>
        <v>508</v>
      </c>
      <c r="L29" s="912">
        <f>'Appendix M p.1'!L29</f>
        <v>218</v>
      </c>
      <c r="M29" s="912">
        <f>'Appendix M p.1'!M29</f>
        <v>0</v>
      </c>
      <c r="N29" s="912">
        <f>'Appendix M p.1'!N29</f>
        <v>0</v>
      </c>
      <c r="O29" s="912">
        <f>'Appendix M p.1'!O29</f>
        <v>0</v>
      </c>
      <c r="P29" s="913">
        <f>'Appendix M p.1'!P29</f>
        <v>726</v>
      </c>
    </row>
    <row r="30" spans="1:16" ht="12.75">
      <c r="A30" s="420"/>
      <c r="B30" s="455"/>
      <c r="C30" s="422"/>
      <c r="D30" s="458">
        <v>2</v>
      </c>
      <c r="E30" s="896">
        <f>IF(K30&gt;=15,'Appendix M p.1'!E30/'Appendix M p.1'!E$33,"")</f>
        <v>1.0530139984830853</v>
      </c>
      <c r="F30" s="897">
        <f>IF(L30&gt;=15,'Appendix M p.1'!F30/'Appendix M p.1'!F$33,"")</f>
        <v>0.9980729581391238</v>
      </c>
      <c r="G30" s="897">
        <f>IF(M30&gt;=15,'Appendix M p.1'!G30/'Appendix M p.1'!G$33,"")</f>
      </c>
      <c r="H30" s="897">
        <f>IF(N30&gt;=15,'Appendix M p.1'!H30/'Appendix M p.1'!H$33,"")</f>
      </c>
      <c r="I30" s="897">
        <f>IF(O30&gt;=15,'Appendix M p.1'!I30/'Appendix M p.1'!I$33,"")</f>
      </c>
      <c r="J30" s="896">
        <f>IF(P30&gt;=15,'Appendix M p.1'!J30/'Appendix M p.1'!J$33,"")</f>
        <v>1.033503329566074</v>
      </c>
      <c r="K30" s="911">
        <f>'Appendix M p.1'!K30</f>
        <v>531</v>
      </c>
      <c r="L30" s="912">
        <f>'Appendix M p.1'!L30</f>
        <v>260</v>
      </c>
      <c r="M30" s="912">
        <f>'Appendix M p.1'!M30</f>
        <v>0</v>
      </c>
      <c r="N30" s="912">
        <f>'Appendix M p.1'!N30</f>
        <v>0</v>
      </c>
      <c r="O30" s="912">
        <f>'Appendix M p.1'!O30</f>
        <v>0</v>
      </c>
      <c r="P30" s="913">
        <f>'Appendix M p.1'!P30</f>
        <v>791</v>
      </c>
    </row>
    <row r="31" spans="1:16" ht="12.75">
      <c r="A31" s="420"/>
      <c r="B31" s="455"/>
      <c r="C31" s="422"/>
      <c r="D31" s="422">
        <v>3</v>
      </c>
      <c r="E31" s="896">
        <f>IF(K31&gt;=15,'Appendix M p.1'!E31/'Appendix M p.1'!E$33,"")</f>
        <v>1.1293650699646713</v>
      </c>
      <c r="F31" s="897">
        <f>IF(L31&gt;=15,'Appendix M p.1'!F31/'Appendix M p.1'!F$33,"")</f>
        <v>0.9344506574329365</v>
      </c>
      <c r="G31" s="897">
        <f>IF(M31&gt;=15,'Appendix M p.1'!G31/'Appendix M p.1'!G$33,"")</f>
      </c>
      <c r="H31" s="897">
        <f>IF(N31&gt;=15,'Appendix M p.1'!H31/'Appendix M p.1'!H$33,"")</f>
      </c>
      <c r="I31" s="897">
        <f>IF(O31&gt;=15,'Appendix M p.1'!I31/'Appendix M p.1'!I$33,"")</f>
      </c>
      <c r="J31" s="896">
        <f>IF(P31&gt;=15,'Appendix M p.1'!J31/'Appendix M p.1'!J$33,"")</f>
        <v>1.0757031401958062</v>
      </c>
      <c r="K31" s="911">
        <f>'Appendix M p.1'!K31</f>
        <v>570</v>
      </c>
      <c r="L31" s="912">
        <f>'Appendix M p.1'!L31</f>
        <v>230</v>
      </c>
      <c r="M31" s="912">
        <f>'Appendix M p.1'!M31</f>
        <v>0</v>
      </c>
      <c r="N31" s="912">
        <f>'Appendix M p.1'!N31</f>
        <v>0</v>
      </c>
      <c r="O31" s="912">
        <f>'Appendix M p.1'!O31</f>
        <v>0</v>
      </c>
      <c r="P31" s="913">
        <f>'Appendix M p.1'!P31</f>
        <v>800</v>
      </c>
    </row>
    <row r="32" spans="1:16" ht="12.75">
      <c r="A32" s="420"/>
      <c r="B32" s="455"/>
      <c r="C32" s="422"/>
      <c r="D32" s="422">
        <v>4</v>
      </c>
      <c r="E32" s="896">
        <f>IF(K32&gt;=15,'Appendix M p.1'!E32/'Appendix M p.1'!E$33,"")</f>
        <v>1.3890908395804682</v>
      </c>
      <c r="F32" s="897">
        <f>IF(L32&gt;=15,'Appendix M p.1'!F32/'Appendix M p.1'!F$33,"")</f>
        <v>1.454414403612391</v>
      </c>
      <c r="G32" s="897">
        <f>IF(M32&gt;=15,'Appendix M p.1'!G32/'Appendix M p.1'!G$33,"")</f>
      </c>
      <c r="H32" s="897">
        <f>IF(N32&gt;=15,'Appendix M p.1'!H32/'Appendix M p.1'!H$33,"")</f>
      </c>
      <c r="I32" s="897">
        <f>IF(O32&gt;=15,'Appendix M p.1'!I32/'Appendix M p.1'!I$33,"")</f>
      </c>
      <c r="J32" s="896">
        <f>IF(P32&gt;=15,'Appendix M p.1'!J32/'Appendix M p.1'!J$33,"")</f>
        <v>1.4074225252920363</v>
      </c>
      <c r="K32" s="911">
        <f>'Appendix M p.1'!K32</f>
        <v>578</v>
      </c>
      <c r="L32" s="912">
        <f>'Appendix M p.1'!L32</f>
        <v>198</v>
      </c>
      <c r="M32" s="912">
        <f>'Appendix M p.1'!M32</f>
        <v>0</v>
      </c>
      <c r="N32" s="912">
        <f>'Appendix M p.1'!N32</f>
        <v>0</v>
      </c>
      <c r="O32" s="912">
        <f>'Appendix M p.1'!O32</f>
        <v>0</v>
      </c>
      <c r="P32" s="913">
        <f>'Appendix M p.1'!P32</f>
        <v>776</v>
      </c>
    </row>
    <row r="33" spans="1:16" ht="12.75">
      <c r="A33" s="420"/>
      <c r="B33" s="457"/>
      <c r="C33" s="459"/>
      <c r="D33" s="459" t="s">
        <v>74</v>
      </c>
      <c r="E33" s="900">
        <f>IF(K33&gt;=15,'Appendix M p.1'!E33/'Appendix M p.1'!E$33,"")</f>
        <v>1</v>
      </c>
      <c r="F33" s="901">
        <f>IF(L33&gt;=15,'Appendix M p.1'!F33/'Appendix M p.1'!F$33,"")</f>
        <v>1</v>
      </c>
      <c r="G33" s="901">
        <f>IF(M33&gt;=15,'Appendix M p.1'!G33/'Appendix M p.1'!G$33,"")</f>
      </c>
      <c r="H33" s="901">
        <f>IF(N33&gt;=15,'Appendix M p.1'!H33/'Appendix M p.1'!H$33,"")</f>
      </c>
      <c r="I33" s="901">
        <f>IF(O33&gt;=15,'Appendix M p.1'!I33/'Appendix M p.1'!I$33,"")</f>
      </c>
      <c r="J33" s="900">
        <f>IF(P33&gt;=15,'Appendix M p.1'!J33/'Appendix M p.1'!J$33,"")</f>
        <v>1</v>
      </c>
      <c r="K33" s="917">
        <f>'Appendix M p.1'!K33</f>
        <v>2187</v>
      </c>
      <c r="L33" s="918">
        <f>'Appendix M p.1'!L33</f>
        <v>906</v>
      </c>
      <c r="M33" s="918">
        <f>'Appendix M p.1'!M33</f>
        <v>0</v>
      </c>
      <c r="N33" s="918">
        <f>'Appendix M p.1'!N33</f>
        <v>0</v>
      </c>
      <c r="O33" s="918">
        <f>'Appendix M p.1'!O33</f>
        <v>0</v>
      </c>
      <c r="P33" s="919">
        <f>'Appendix M p.1'!P33</f>
        <v>3093</v>
      </c>
    </row>
    <row r="34" spans="1:16" ht="12.75">
      <c r="A34" s="420"/>
      <c r="B34" s="419" t="s">
        <v>67</v>
      </c>
      <c r="C34" s="419" t="s">
        <v>26</v>
      </c>
      <c r="D34" s="419" t="s">
        <v>25</v>
      </c>
      <c r="E34" s="894">
        <f>IF(K34&gt;=15,'Appendix M p.1'!E34/'Appendix M p.1'!E$36,"")</f>
        <v>0.9529509177582991</v>
      </c>
      <c r="F34" s="895">
        <f>IF(L34&gt;=15,'Appendix M p.1'!F34/'Appendix M p.1'!F$36,"")</f>
        <v>0.8289957531524956</v>
      </c>
      <c r="G34" s="895">
        <f>IF(M34&gt;=15,'Appendix M p.1'!G34/'Appendix M p.1'!G$36,"")</f>
        <v>0.8612766853939711</v>
      </c>
      <c r="H34" s="895">
        <f>IF(N34&gt;=15,'Appendix M p.1'!H34/'Appendix M p.1'!H$36,"")</f>
        <v>0.9578589098556571</v>
      </c>
      <c r="I34" s="895">
        <f>IF(O34&gt;=15,'Appendix M p.1'!I34/'Appendix M p.1'!I$36,"")</f>
        <v>0.8517719117669218</v>
      </c>
      <c r="J34" s="894">
        <f>IF(P34&gt;=15,'Appendix M p.1'!J34/'Appendix M p.1'!J$36,"")</f>
        <v>0.8822961011640787</v>
      </c>
      <c r="K34" s="908">
        <f>'Appendix M p.1'!K34</f>
        <v>321</v>
      </c>
      <c r="L34" s="909">
        <f>'Appendix M p.1'!L34</f>
        <v>743</v>
      </c>
      <c r="M34" s="909">
        <f>'Appendix M p.1'!M34</f>
        <v>521</v>
      </c>
      <c r="N34" s="909">
        <f>'Appendix M p.1'!N34</f>
        <v>306</v>
      </c>
      <c r="O34" s="909">
        <f>'Appendix M p.1'!O34</f>
        <v>51</v>
      </c>
      <c r="P34" s="910">
        <f>'Appendix M p.1'!P34</f>
        <v>1942</v>
      </c>
    </row>
    <row r="35" spans="1:16" ht="12.75">
      <c r="A35" s="420"/>
      <c r="B35" s="455"/>
      <c r="C35" s="422"/>
      <c r="D35" s="422">
        <v>2</v>
      </c>
      <c r="E35" s="896">
        <f>IF(K35&gt;=15,'Appendix M p.1'!E35/'Appendix M p.1'!E$36,"")</f>
        <v>1.0235460980611988</v>
      </c>
      <c r="F35" s="897">
        <f>IF(L35&gt;=15,'Appendix M p.1'!F35/'Appendix M p.1'!F$36,"")</f>
        <v>1.1179182023458452</v>
      </c>
      <c r="G35" s="897">
        <f>IF(M35&gt;=15,'Appendix M p.1'!G35/'Appendix M p.1'!G$36,"")</f>
        <v>1.0949500193247037</v>
      </c>
      <c r="H35" s="897">
        <f>IF(N35&gt;=15,'Appendix M p.1'!H35/'Appendix M p.1'!H$36,"")</f>
        <v>1.028260251367303</v>
      </c>
      <c r="I35" s="897">
        <f>IF(O35&gt;=15,'Appendix M p.1'!I35/'Appendix M p.1'!I$36,"")</f>
        <v>1.0533988764771534</v>
      </c>
      <c r="J35" s="896">
        <f>IF(P35&gt;=15,'Appendix M p.1'!J35/'Appendix M p.1'!J$36,"")</f>
        <v>1.0734799059750966</v>
      </c>
      <c r="K35" s="911">
        <f>'Appendix M p.1'!K35</f>
        <v>632</v>
      </c>
      <c r="L35" s="912">
        <f>'Appendix M p.1'!L35</f>
        <v>1416</v>
      </c>
      <c r="M35" s="912">
        <f>'Appendix M p.1'!M35</f>
        <v>1004</v>
      </c>
      <c r="N35" s="912">
        <f>'Appendix M p.1'!N35</f>
        <v>803</v>
      </c>
      <c r="O35" s="912">
        <f>'Appendix M p.1'!O35</f>
        <v>406</v>
      </c>
      <c r="P35" s="913">
        <f>'Appendix M p.1'!P35</f>
        <v>4261</v>
      </c>
    </row>
    <row r="36" spans="1:16" ht="12.75">
      <c r="A36" s="420"/>
      <c r="B36" s="455"/>
      <c r="C36" s="460"/>
      <c r="D36" s="460" t="s">
        <v>74</v>
      </c>
      <c r="E36" s="898">
        <f>IF(K36&gt;=15,'Appendix M p.1'!E36/'Appendix M p.1'!E$36,"")</f>
        <v>1</v>
      </c>
      <c r="F36" s="899">
        <f>IF(L36&gt;=15,'Appendix M p.1'!F36/'Appendix M p.1'!F$36,"")</f>
        <v>1</v>
      </c>
      <c r="G36" s="899">
        <f>IF(M36&gt;=15,'Appendix M p.1'!G36/'Appendix M p.1'!G$36,"")</f>
        <v>1</v>
      </c>
      <c r="H36" s="899">
        <f>IF(N36&gt;=15,'Appendix M p.1'!H36/'Appendix M p.1'!H$36,"")</f>
        <v>1</v>
      </c>
      <c r="I36" s="899">
        <f>IF(O36&gt;=15,'Appendix M p.1'!I36/'Appendix M p.1'!I$36,"")</f>
        <v>1</v>
      </c>
      <c r="J36" s="898">
        <f>IF(P36&gt;=15,'Appendix M p.1'!J36/'Appendix M p.1'!J$36,"")</f>
        <v>1</v>
      </c>
      <c r="K36" s="914">
        <f>'Appendix M p.1'!K36</f>
        <v>953</v>
      </c>
      <c r="L36" s="915">
        <f>'Appendix M p.1'!L36</f>
        <v>2159</v>
      </c>
      <c r="M36" s="915">
        <f>'Appendix M p.1'!M36</f>
        <v>1525</v>
      </c>
      <c r="N36" s="915">
        <f>'Appendix M p.1'!N36</f>
        <v>1109</v>
      </c>
      <c r="O36" s="915">
        <f>'Appendix M p.1'!O36</f>
        <v>457</v>
      </c>
      <c r="P36" s="916">
        <f>'Appendix M p.1'!P36</f>
        <v>6203</v>
      </c>
    </row>
    <row r="37" spans="1:16" ht="12.75">
      <c r="A37" s="420"/>
      <c r="B37" s="456"/>
      <c r="C37" s="422">
        <v>3</v>
      </c>
      <c r="D37" s="422">
        <v>1</v>
      </c>
      <c r="E37" s="896">
        <f>IF(K37&gt;=15,'Appendix M p.1'!E37/'Appendix M p.1'!E$40,"")</f>
        <v>0.8664207865482264</v>
      </c>
      <c r="F37" s="897">
        <f>IF(L37&gt;=15,'Appendix M p.1'!F37/'Appendix M p.1'!F$40,"")</f>
        <v>0.6459442417882283</v>
      </c>
      <c r="G37" s="897">
        <f>IF(M37&gt;=15,'Appendix M p.1'!G37/'Appendix M p.1'!G$40,"")</f>
        <v>1.422091213457616</v>
      </c>
      <c r="H37" s="897">
        <f>IF(N37&gt;=15,'Appendix M p.1'!H37/'Appendix M p.1'!H$40,"")</f>
      </c>
      <c r="I37" s="897">
        <f>IF(O37&gt;=15,'Appendix M p.1'!I37/'Appendix M p.1'!I$40,"")</f>
      </c>
      <c r="J37" s="896">
        <f>IF(P37&gt;=15,'Appendix M p.1'!J37/'Appendix M p.1'!J$40,"")</f>
        <v>0.7791344669536965</v>
      </c>
      <c r="K37" s="911">
        <f>'Appendix M p.1'!K37</f>
        <v>197</v>
      </c>
      <c r="L37" s="912">
        <f>'Appendix M p.1'!L37</f>
        <v>231</v>
      </c>
      <c r="M37" s="912">
        <f>'Appendix M p.1'!M37</f>
        <v>29</v>
      </c>
      <c r="N37" s="912">
        <f>'Appendix M p.1'!N37</f>
        <v>0</v>
      </c>
      <c r="O37" s="912">
        <f>'Appendix M p.1'!O37</f>
        <v>0</v>
      </c>
      <c r="P37" s="913">
        <f>'Appendix M p.1'!P37</f>
        <v>457</v>
      </c>
    </row>
    <row r="38" spans="1:16" ht="12.75">
      <c r="A38" s="420"/>
      <c r="B38" s="455"/>
      <c r="C38" s="422"/>
      <c r="D38" s="422">
        <v>2</v>
      </c>
      <c r="E38" s="896">
        <f>IF(K38&gt;=15,'Appendix M p.1'!E38/'Appendix M p.1'!E$40,"")</f>
        <v>0.8848723998208976</v>
      </c>
      <c r="F38" s="897">
        <f>IF(L38&gt;=15,'Appendix M p.1'!F38/'Appendix M p.1'!F$40,"")</f>
        <v>0.9048715773457457</v>
      </c>
      <c r="G38" s="897">
        <f>IF(M38&gt;=15,'Appendix M p.1'!G38/'Appendix M p.1'!G$40,"")</f>
        <v>0.9753658848921065</v>
      </c>
      <c r="H38" s="897">
        <f>IF(N38&gt;=15,'Appendix M p.1'!H38/'Appendix M p.1'!H$40,"")</f>
      </c>
      <c r="I38" s="897">
        <f>IF(O38&gt;=15,'Appendix M p.1'!I38/'Appendix M p.1'!I$40,"")</f>
      </c>
      <c r="J38" s="896">
        <f>IF(P38&gt;=15,'Appendix M p.1'!J38/'Appendix M p.1'!J$40,"")</f>
        <v>0.893659267210779</v>
      </c>
      <c r="K38" s="911">
        <f>'Appendix M p.1'!K38</f>
        <v>382</v>
      </c>
      <c r="L38" s="912">
        <f>'Appendix M p.1'!L38</f>
        <v>357</v>
      </c>
      <c r="M38" s="912">
        <f>'Appendix M p.1'!M38</f>
        <v>22</v>
      </c>
      <c r="N38" s="912">
        <f>'Appendix M p.1'!N38</f>
        <v>0</v>
      </c>
      <c r="O38" s="912">
        <f>'Appendix M p.1'!O38</f>
        <v>0</v>
      </c>
      <c r="P38" s="913">
        <f>'Appendix M p.1'!P38</f>
        <v>761</v>
      </c>
    </row>
    <row r="39" spans="1:16" ht="12.75">
      <c r="A39" s="420"/>
      <c r="B39" s="455"/>
      <c r="C39" s="422"/>
      <c r="D39" s="422">
        <v>3</v>
      </c>
      <c r="E39" s="896">
        <f>IF(K39&gt;=15,'Appendix M p.1'!E39/'Appendix M p.1'!E$40,"")</f>
        <v>1.1046281880725584</v>
      </c>
      <c r="F39" s="897">
        <f>IF(L39&gt;=15,'Appendix M p.1'!F39/'Appendix M p.1'!F$40,"")</f>
        <v>1.2613573743707645</v>
      </c>
      <c r="G39" s="897">
        <f>IF(M39&gt;=15,'Appendix M p.1'!G39/'Appendix M p.1'!G$40,"")</f>
        <v>0.8092279006884121</v>
      </c>
      <c r="H39" s="897">
        <f>IF(N39&gt;=15,'Appendix M p.1'!H39/'Appendix M p.1'!H$40,"")</f>
      </c>
      <c r="I39" s="897">
        <f>IF(O39&gt;=15,'Appendix M p.1'!I39/'Appendix M p.1'!I$40,"")</f>
      </c>
      <c r="J39" s="896">
        <f>IF(P39&gt;=15,'Appendix M p.1'!J39/'Appendix M p.1'!J$40,"")</f>
        <v>1.151595654987646</v>
      </c>
      <c r="K39" s="911">
        <f>'Appendix M p.1'!K39</f>
        <v>887</v>
      </c>
      <c r="L39" s="912">
        <f>'Appendix M p.1'!L39</f>
        <v>681</v>
      </c>
      <c r="M39" s="912">
        <f>'Appendix M p.1'!M39</f>
        <v>52</v>
      </c>
      <c r="N39" s="912">
        <f>'Appendix M p.1'!N39</f>
        <v>0</v>
      </c>
      <c r="O39" s="912">
        <f>'Appendix M p.1'!O39</f>
        <v>0</v>
      </c>
      <c r="P39" s="913">
        <f>'Appendix M p.1'!P39</f>
        <v>1620</v>
      </c>
    </row>
    <row r="40" spans="1:16" ht="12.75">
      <c r="A40" s="420"/>
      <c r="B40" s="455"/>
      <c r="C40" s="460"/>
      <c r="D40" s="460" t="s">
        <v>74</v>
      </c>
      <c r="E40" s="898">
        <f>IF(K40&gt;=15,'Appendix M p.1'!E40/'Appendix M p.1'!E$40,"")</f>
        <v>1</v>
      </c>
      <c r="F40" s="899">
        <f>IF(L40&gt;=15,'Appendix M p.1'!F40/'Appendix M p.1'!F$40,"")</f>
        <v>1</v>
      </c>
      <c r="G40" s="899">
        <f>IF(M40&gt;=15,'Appendix M p.1'!G40/'Appendix M p.1'!G$40,"")</f>
        <v>1</v>
      </c>
      <c r="H40" s="899">
        <f>IF(N40&gt;=15,'Appendix M p.1'!H40/'Appendix M p.1'!H$40,"")</f>
      </c>
      <c r="I40" s="899">
        <f>IF(O40&gt;=15,'Appendix M p.1'!I40/'Appendix M p.1'!I$40,"")</f>
      </c>
      <c r="J40" s="898">
        <f>IF(P40&gt;=15,'Appendix M p.1'!J40/'Appendix M p.1'!J$40,"")</f>
        <v>1</v>
      </c>
      <c r="K40" s="914">
        <f>'Appendix M p.1'!K40</f>
        <v>1466</v>
      </c>
      <c r="L40" s="915">
        <f>'Appendix M p.1'!L40</f>
        <v>1269</v>
      </c>
      <c r="M40" s="915">
        <f>'Appendix M p.1'!M40</f>
        <v>103</v>
      </c>
      <c r="N40" s="915">
        <f>'Appendix M p.1'!N40</f>
        <v>0</v>
      </c>
      <c r="O40" s="915">
        <f>'Appendix M p.1'!O40</f>
        <v>0</v>
      </c>
      <c r="P40" s="916">
        <f>'Appendix M p.1'!P40</f>
        <v>2838</v>
      </c>
    </row>
    <row r="41" spans="1:16" ht="12.75">
      <c r="A41" s="420"/>
      <c r="B41" s="456"/>
      <c r="C41" s="422">
        <v>4</v>
      </c>
      <c r="D41" s="422">
        <v>1</v>
      </c>
      <c r="E41" s="896">
        <f>IF(K41&gt;=15,'Appendix M p.1'!E41/'Appendix M p.1'!E$45,"")</f>
        <v>0.8028581066842279</v>
      </c>
      <c r="F41" s="897">
        <f>IF(L41&gt;=15,'Appendix M p.1'!F41/'Appendix M p.1'!F$45,"")</f>
        <v>0.8985414238112832</v>
      </c>
      <c r="G41" s="897">
        <f>IF(M41&gt;=15,'Appendix M p.1'!G41/'Appendix M p.1'!G$45,"")</f>
      </c>
      <c r="H41" s="897">
        <f>IF(N41&gt;=15,'Appendix M p.1'!H41/'Appendix M p.1'!H$45,"")</f>
      </c>
      <c r="I41" s="897">
        <f>IF(O41&gt;=15,'Appendix M p.1'!I41/'Appendix M p.1'!I$45,"")</f>
      </c>
      <c r="J41" s="896">
        <f>IF(P41&gt;=15,'Appendix M p.1'!J41/'Appendix M p.1'!J$45,"")</f>
        <v>0.8221717946864648</v>
      </c>
      <c r="K41" s="911">
        <f>'Appendix M p.1'!K41</f>
        <v>175</v>
      </c>
      <c r="L41" s="912">
        <f>'Appendix M p.1'!L41</f>
        <v>49</v>
      </c>
      <c r="M41" s="912">
        <f>'Appendix M p.1'!M41</f>
        <v>0</v>
      </c>
      <c r="N41" s="912">
        <f>'Appendix M p.1'!N41</f>
        <v>0</v>
      </c>
      <c r="O41" s="912">
        <f>'Appendix M p.1'!O41</f>
        <v>0</v>
      </c>
      <c r="P41" s="913">
        <f>'Appendix M p.1'!P41</f>
        <v>224</v>
      </c>
    </row>
    <row r="42" spans="1:16" ht="12.75">
      <c r="A42" s="420"/>
      <c r="B42" s="455"/>
      <c r="C42" s="422"/>
      <c r="D42" s="458">
        <v>2</v>
      </c>
      <c r="E42" s="896">
        <f>IF(K42&gt;=15,'Appendix M p.1'!E42/'Appendix M p.1'!E$45,"")</f>
        <v>0.904119024627948</v>
      </c>
      <c r="F42" s="897">
        <f>IF(L42&gt;=15,'Appendix M p.1'!F42/'Appendix M p.1'!F$45,"")</f>
        <v>0.7531667655431676</v>
      </c>
      <c r="G42" s="897">
        <f>IF(M42&gt;=15,'Appendix M p.1'!G42/'Appendix M p.1'!G$45,"")</f>
      </c>
      <c r="H42" s="897">
        <f>IF(N42&gt;=15,'Appendix M p.1'!H42/'Appendix M p.1'!H$45,"")</f>
      </c>
      <c r="I42" s="897">
        <f>IF(O42&gt;=15,'Appendix M p.1'!I42/'Appendix M p.1'!I$45,"")</f>
      </c>
      <c r="J42" s="896">
        <f>IF(P42&gt;=15,'Appendix M p.1'!J42/'Appendix M p.1'!J$45,"")</f>
        <v>0.8614050891923243</v>
      </c>
      <c r="K42" s="911">
        <f>'Appendix M p.1'!K42</f>
        <v>244</v>
      </c>
      <c r="L42" s="912">
        <f>'Appendix M p.1'!L42</f>
        <v>76</v>
      </c>
      <c r="M42" s="912">
        <f>'Appendix M p.1'!M42</f>
        <v>0</v>
      </c>
      <c r="N42" s="912">
        <f>'Appendix M p.1'!N42</f>
        <v>0</v>
      </c>
      <c r="O42" s="912">
        <f>'Appendix M p.1'!O42</f>
        <v>0</v>
      </c>
      <c r="P42" s="913">
        <f>'Appendix M p.1'!P42</f>
        <v>320</v>
      </c>
    </row>
    <row r="43" spans="1:16" ht="12.75">
      <c r="A43" s="420"/>
      <c r="B43" s="455"/>
      <c r="C43" s="422"/>
      <c r="D43" s="422">
        <v>3</v>
      </c>
      <c r="E43" s="896">
        <f>IF(K43&gt;=15,'Appendix M p.1'!E43/'Appendix M p.1'!E$45,"")</f>
        <v>1.1885190545156379</v>
      </c>
      <c r="F43" s="897">
        <f>IF(L43&gt;=15,'Appendix M p.1'!F43/'Appendix M p.1'!F$45,"")</f>
        <v>1.2553629091046143</v>
      </c>
      <c r="G43" s="897">
        <f>IF(M43&gt;=15,'Appendix M p.1'!G43/'Appendix M p.1'!G$45,"")</f>
      </c>
      <c r="H43" s="897">
        <f>IF(N43&gt;=15,'Appendix M p.1'!H43/'Appendix M p.1'!H$45,"")</f>
      </c>
      <c r="I43" s="897">
        <f>IF(O43&gt;=15,'Appendix M p.1'!I43/'Appendix M p.1'!I$45,"")</f>
      </c>
      <c r="J43" s="896">
        <f>IF(P43&gt;=15,'Appendix M p.1'!J43/'Appendix M p.1'!J$45,"")</f>
        <v>1.2006519207168922</v>
      </c>
      <c r="K43" s="911">
        <f>'Appendix M p.1'!K43</f>
        <v>256</v>
      </c>
      <c r="L43" s="912">
        <f>'Appendix M p.1'!L43</f>
        <v>92</v>
      </c>
      <c r="M43" s="912">
        <f>'Appendix M p.1'!M43</f>
        <v>0</v>
      </c>
      <c r="N43" s="912">
        <f>'Appendix M p.1'!N43</f>
        <v>0</v>
      </c>
      <c r="O43" s="912">
        <f>'Appendix M p.1'!O43</f>
        <v>0</v>
      </c>
      <c r="P43" s="913">
        <f>'Appendix M p.1'!P43</f>
        <v>348</v>
      </c>
    </row>
    <row r="44" spans="1:16" ht="12.75">
      <c r="A44" s="420"/>
      <c r="B44" s="455"/>
      <c r="C44" s="422"/>
      <c r="D44" s="422">
        <v>4</v>
      </c>
      <c r="E44" s="896">
        <f>IF(K44&gt;=15,'Appendix M p.1'!E44/'Appendix M p.1'!E$45,"")</f>
        <v>1.1023212953128487</v>
      </c>
      <c r="F44" s="897">
        <f>IF(L44&gt;=15,'Appendix M p.1'!F44/'Appendix M p.1'!F$45,"")</f>
        <v>1.2176615734717209</v>
      </c>
      <c r="G44" s="897">
        <f>IF(M44&gt;=15,'Appendix M p.1'!G44/'Appendix M p.1'!G$45,"")</f>
      </c>
      <c r="H44" s="897">
        <f>IF(N44&gt;=15,'Appendix M p.1'!H44/'Appendix M p.1'!H$45,"")</f>
      </c>
      <c r="I44" s="897">
        <f>IF(O44&gt;=15,'Appendix M p.1'!I44/'Appendix M p.1'!I$45,"")</f>
      </c>
      <c r="J44" s="896">
        <f>IF(P44&gt;=15,'Appendix M p.1'!J44/'Appendix M p.1'!J$45,"")</f>
        <v>1.1337146427896005</v>
      </c>
      <c r="K44" s="911">
        <f>'Appendix M p.1'!K44</f>
        <v>288</v>
      </c>
      <c r="L44" s="912">
        <f>'Appendix M p.1'!L44</f>
        <v>62</v>
      </c>
      <c r="M44" s="912">
        <f>'Appendix M p.1'!M44</f>
        <v>0</v>
      </c>
      <c r="N44" s="912">
        <f>'Appendix M p.1'!N44</f>
        <v>0</v>
      </c>
      <c r="O44" s="912">
        <f>'Appendix M p.1'!O44</f>
        <v>0</v>
      </c>
      <c r="P44" s="913">
        <f>'Appendix M p.1'!P44</f>
        <v>350</v>
      </c>
    </row>
    <row r="45" spans="1:16" ht="12.75">
      <c r="A45" s="420"/>
      <c r="B45" s="457"/>
      <c r="C45" s="459"/>
      <c r="D45" s="459" t="s">
        <v>74</v>
      </c>
      <c r="E45" s="900">
        <f>IF(K45&gt;=15,'Appendix M p.1'!E45/'Appendix M p.1'!E$45,"")</f>
        <v>1</v>
      </c>
      <c r="F45" s="901">
        <f>IF(L45&gt;=15,'Appendix M p.1'!F45/'Appendix M p.1'!F$45,"")</f>
        <v>1</v>
      </c>
      <c r="G45" s="901">
        <f>IF(M45&gt;=15,'Appendix M p.1'!G45/'Appendix M p.1'!G$45,"")</f>
      </c>
      <c r="H45" s="901">
        <f>IF(N45&gt;=15,'Appendix M p.1'!H45/'Appendix M p.1'!H$45,"")</f>
      </c>
      <c r="I45" s="901">
        <f>IF(O45&gt;=15,'Appendix M p.1'!I45/'Appendix M p.1'!I$45,"")</f>
      </c>
      <c r="J45" s="900">
        <f>IF(P45&gt;=15,'Appendix M p.1'!J45/'Appendix M p.1'!J$45,"")</f>
        <v>1</v>
      </c>
      <c r="K45" s="917">
        <f>'Appendix M p.1'!K45</f>
        <v>963</v>
      </c>
      <c r="L45" s="918">
        <f>'Appendix M p.1'!L45</f>
        <v>279</v>
      </c>
      <c r="M45" s="918">
        <f>'Appendix M p.1'!M45</f>
        <v>0</v>
      </c>
      <c r="N45" s="918">
        <f>'Appendix M p.1'!N45</f>
        <v>0</v>
      </c>
      <c r="O45" s="918">
        <f>'Appendix M p.1'!O45</f>
        <v>0</v>
      </c>
      <c r="P45" s="919">
        <f>'Appendix M p.1'!P45</f>
        <v>1242</v>
      </c>
    </row>
    <row r="46" spans="1:16" ht="12.75">
      <c r="A46" s="420"/>
      <c r="B46" s="419" t="s">
        <v>74</v>
      </c>
      <c r="C46" s="419" t="s">
        <v>26</v>
      </c>
      <c r="D46" s="419" t="s">
        <v>25</v>
      </c>
      <c r="E46" s="894">
        <f>IF(K46&gt;=15,'Appendix M p.1'!E46/'Appendix M p.1'!E$48,"")</f>
        <v>0.9300267048607583</v>
      </c>
      <c r="F46" s="895">
        <f>IF(L46&gt;=15,'Appendix M p.1'!F46/'Appendix M p.1'!F$48,"")</f>
        <v>0.8718066079374002</v>
      </c>
      <c r="G46" s="895">
        <f>IF(M46&gt;=15,'Appendix M p.1'!G46/'Appendix M p.1'!G$48,"")</f>
        <v>0.867077080725047</v>
      </c>
      <c r="H46" s="895">
        <f>IF(N46&gt;=15,'Appendix M p.1'!H46/'Appendix M p.1'!H$48,"")</f>
        <v>0.9271172968858991</v>
      </c>
      <c r="I46" s="895">
        <f>IF(O46&gt;=15,'Appendix M p.1'!I46/'Appendix M p.1'!I$48,"")</f>
        <v>0.7785858387850731</v>
      </c>
      <c r="J46" s="894">
        <f>IF(P46&gt;=15,'Appendix M p.1'!J46/'Appendix M p.1'!J$48,"")</f>
        <v>0.8850307714912743</v>
      </c>
      <c r="K46" s="908">
        <f>'Appendix M p.1'!K46</f>
        <v>1317</v>
      </c>
      <c r="L46" s="909">
        <f>'Appendix M p.1'!L46</f>
        <v>3671</v>
      </c>
      <c r="M46" s="909">
        <f>'Appendix M p.1'!M46</f>
        <v>2680</v>
      </c>
      <c r="N46" s="909">
        <f>'Appendix M p.1'!N46</f>
        <v>1886</v>
      </c>
      <c r="O46" s="909">
        <f>'Appendix M p.1'!O46</f>
        <v>260</v>
      </c>
      <c r="P46" s="910">
        <f>'Appendix M p.1'!P46</f>
        <v>9814</v>
      </c>
    </row>
    <row r="47" spans="1:16" ht="12.75">
      <c r="A47" s="420"/>
      <c r="B47" s="455"/>
      <c r="C47" s="422"/>
      <c r="D47" s="422">
        <v>2</v>
      </c>
      <c r="E47" s="896">
        <f>IF(K47&gt;=15,'Appendix M p.1'!E47/'Appendix M p.1'!E$48,"")</f>
        <v>1.0677120689552329</v>
      </c>
      <c r="F47" s="897">
        <f>IF(L47&gt;=15,'Appendix M p.1'!F47/'Appendix M p.1'!F$48,"")</f>
        <v>1.1685316527520693</v>
      </c>
      <c r="G47" s="897">
        <f>IF(M47&gt;=15,'Appendix M p.1'!G47/'Appendix M p.1'!G$48,"")</f>
        <v>1.168014813808006</v>
      </c>
      <c r="H47" s="897">
        <f>IF(N47&gt;=15,'Appendix M p.1'!H47/'Appendix M p.1'!H$48,"")</f>
        <v>1.0745360983522236</v>
      </c>
      <c r="I47" s="897">
        <f>IF(O47&gt;=15,'Appendix M p.1'!I47/'Appendix M p.1'!I$48,"")</f>
        <v>1.0930093194302726</v>
      </c>
      <c r="J47" s="896">
        <f>IF(P47&gt;=15,'Appendix M p.1'!J47/'Appendix M p.1'!J$48,"")</f>
        <v>1.1289310637298773</v>
      </c>
      <c r="K47" s="911">
        <f>'Appendix M p.1'!K47</f>
        <v>1511</v>
      </c>
      <c r="L47" s="912">
        <f>'Appendix M p.1'!L47</f>
        <v>3742</v>
      </c>
      <c r="M47" s="912">
        <f>'Appendix M p.1'!M47</f>
        <v>2663</v>
      </c>
      <c r="N47" s="912">
        <f>'Appendix M p.1'!N47</f>
        <v>2486</v>
      </c>
      <c r="O47" s="912">
        <f>'Appendix M p.1'!O47</f>
        <v>1486</v>
      </c>
      <c r="P47" s="913">
        <f>'Appendix M p.1'!P47</f>
        <v>11888</v>
      </c>
    </row>
    <row r="48" spans="1:16" ht="12.75">
      <c r="A48" s="420"/>
      <c r="B48" s="455"/>
      <c r="C48" s="460"/>
      <c r="D48" s="460" t="s">
        <v>74</v>
      </c>
      <c r="E48" s="898">
        <f>IF(K48&gt;=15,'Appendix M p.1'!E48/'Appendix M p.1'!E$48,"")</f>
        <v>1</v>
      </c>
      <c r="F48" s="899">
        <f>IF(L48&gt;=15,'Appendix M p.1'!F48/'Appendix M p.1'!F$48,"")</f>
        <v>1</v>
      </c>
      <c r="G48" s="899">
        <f>IF(M48&gt;=15,'Appendix M p.1'!G48/'Appendix M p.1'!G$48,"")</f>
        <v>1</v>
      </c>
      <c r="H48" s="899">
        <f>IF(N48&gt;=15,'Appendix M p.1'!H48/'Appendix M p.1'!H$48,"")</f>
        <v>1</v>
      </c>
      <c r="I48" s="899">
        <f>IF(O48&gt;=15,'Appendix M p.1'!I48/'Appendix M p.1'!I$48,"")</f>
        <v>1</v>
      </c>
      <c r="J48" s="898">
        <f>IF(P48&gt;=15,'Appendix M p.1'!J48/'Appendix M p.1'!J$48,"")</f>
        <v>1</v>
      </c>
      <c r="K48" s="914">
        <f>'Appendix M p.1'!K48</f>
        <v>2828</v>
      </c>
      <c r="L48" s="915">
        <f>'Appendix M p.1'!L48</f>
        <v>7413</v>
      </c>
      <c r="M48" s="915">
        <f>'Appendix M p.1'!M48</f>
        <v>5343</v>
      </c>
      <c r="N48" s="915">
        <f>'Appendix M p.1'!N48</f>
        <v>4372</v>
      </c>
      <c r="O48" s="915">
        <f>'Appendix M p.1'!O48</f>
        <v>1746</v>
      </c>
      <c r="P48" s="916">
        <f>'Appendix M p.1'!P48</f>
        <v>21702</v>
      </c>
    </row>
    <row r="49" spans="1:16" ht="12.75">
      <c r="A49" s="420"/>
      <c r="B49" s="456"/>
      <c r="C49" s="422">
        <v>3</v>
      </c>
      <c r="D49" s="422">
        <v>1</v>
      </c>
      <c r="E49" s="896">
        <f>IF(K49&gt;=15,'Appendix M p.1'!E49/'Appendix M p.1'!E$52,"")</f>
        <v>0.7910672568624438</v>
      </c>
      <c r="F49" s="897">
        <f>IF(L49&gt;=15,'Appendix M p.1'!F49/'Appendix M p.1'!F$52,"")</f>
        <v>0.7826269860827489</v>
      </c>
      <c r="G49" s="897">
        <f>IF(M49&gt;=15,'Appendix M p.1'!G49/'Appendix M p.1'!G$52,"")</f>
        <v>0.8057333310025047</v>
      </c>
      <c r="H49" s="897">
        <f>IF(N49&gt;=15,'Appendix M p.1'!H49/'Appendix M p.1'!H$52,"")</f>
      </c>
      <c r="I49" s="897">
        <f>IF(O49&gt;=15,'Appendix M p.1'!I49/'Appendix M p.1'!I$52,"")</f>
      </c>
      <c r="J49" s="896">
        <f>IF(P49&gt;=15,'Appendix M p.1'!J49/'Appendix M p.1'!J$52,"")</f>
        <v>0.7878044160818899</v>
      </c>
      <c r="K49" s="911">
        <f>'Appendix M p.1'!K49</f>
        <v>1211</v>
      </c>
      <c r="L49" s="912">
        <f>'Appendix M p.1'!L49</f>
        <v>1325</v>
      </c>
      <c r="M49" s="912">
        <f>'Appendix M p.1'!M49</f>
        <v>181</v>
      </c>
      <c r="N49" s="912">
        <f>'Appendix M p.1'!N49</f>
        <v>0</v>
      </c>
      <c r="O49" s="912">
        <f>'Appendix M p.1'!O49</f>
        <v>0</v>
      </c>
      <c r="P49" s="913">
        <f>'Appendix M p.1'!P49</f>
        <v>2717</v>
      </c>
    </row>
    <row r="50" spans="1:16" ht="12.75">
      <c r="A50" s="420"/>
      <c r="B50" s="455"/>
      <c r="C50" s="422"/>
      <c r="D50" s="422">
        <v>2</v>
      </c>
      <c r="E50" s="896">
        <f>IF(K50&gt;=15,'Appendix M p.1'!E50/'Appendix M p.1'!E$52,"")</f>
        <v>0.8905087430755092</v>
      </c>
      <c r="F50" s="897">
        <f>IF(L50&gt;=15,'Appendix M p.1'!F50/'Appendix M p.1'!F$52,"")</f>
        <v>0.9615271999004722</v>
      </c>
      <c r="G50" s="897">
        <f>IF(M50&gt;=15,'Appendix M p.1'!G50/'Appendix M p.1'!G$52,"")</f>
        <v>1.1197721283529987</v>
      </c>
      <c r="H50" s="897">
        <f>IF(N50&gt;=15,'Appendix M p.1'!H50/'Appendix M p.1'!H$52,"")</f>
      </c>
      <c r="I50" s="897">
        <f>IF(O50&gt;=15,'Appendix M p.1'!I50/'Appendix M p.1'!I$52,"")</f>
      </c>
      <c r="J50" s="896">
        <f>IF(P50&gt;=15,'Appendix M p.1'!J50/'Appendix M p.1'!J$52,"")</f>
        <v>0.9264506932563326</v>
      </c>
      <c r="K50" s="911">
        <f>'Appendix M p.1'!K50</f>
        <v>1598</v>
      </c>
      <c r="L50" s="912">
        <f>'Appendix M p.1'!L50</f>
        <v>1447</v>
      </c>
      <c r="M50" s="912">
        <f>'Appendix M p.1'!M50</f>
        <v>128</v>
      </c>
      <c r="N50" s="912">
        <f>'Appendix M p.1'!N50</f>
        <v>0</v>
      </c>
      <c r="O50" s="912">
        <f>'Appendix M p.1'!O50</f>
        <v>0</v>
      </c>
      <c r="P50" s="913">
        <f>'Appendix M p.1'!P50</f>
        <v>3173</v>
      </c>
    </row>
    <row r="51" spans="1:16" ht="12.75">
      <c r="A51" s="420"/>
      <c r="B51" s="455"/>
      <c r="C51" s="422"/>
      <c r="D51" s="422">
        <v>3</v>
      </c>
      <c r="E51" s="896">
        <f>IF(K51&gt;=15,'Appendix M p.1'!E51/'Appendix M p.1'!E$52,"")</f>
        <v>1.2483775399150068</v>
      </c>
      <c r="F51" s="897">
        <f>IF(L51&gt;=15,'Appendix M p.1'!F51/'Appendix M p.1'!F$52,"")</f>
        <v>1.2880302063088866</v>
      </c>
      <c r="G51" s="897">
        <f>IF(M51&gt;=15,'Appendix M p.1'!G51/'Appendix M p.1'!G$52,"")</f>
        <v>1.2093226820231406</v>
      </c>
      <c r="H51" s="897">
        <f>IF(N51&gt;=15,'Appendix M p.1'!H51/'Appendix M p.1'!H$52,"")</f>
      </c>
      <c r="I51" s="897">
        <f>IF(O51&gt;=15,'Appendix M p.1'!I51/'Appendix M p.1'!I$52,"")</f>
      </c>
      <c r="J51" s="896">
        <f>IF(P51&gt;=15,'Appendix M p.1'!J51/'Appendix M p.1'!J$52,"")</f>
        <v>1.262502271553155</v>
      </c>
      <c r="K51" s="911">
        <f>'Appendix M p.1'!K51</f>
        <v>2916</v>
      </c>
      <c r="L51" s="912">
        <f>'Appendix M p.1'!L51</f>
        <v>2142</v>
      </c>
      <c r="M51" s="912">
        <f>'Appendix M p.1'!M51</f>
        <v>219</v>
      </c>
      <c r="N51" s="912">
        <f>'Appendix M p.1'!N51</f>
        <v>0</v>
      </c>
      <c r="O51" s="912">
        <f>'Appendix M p.1'!O51</f>
        <v>0</v>
      </c>
      <c r="P51" s="913">
        <f>'Appendix M p.1'!P51</f>
        <v>5277</v>
      </c>
    </row>
    <row r="52" spans="1:16" ht="12.75">
      <c r="A52" s="420"/>
      <c r="B52" s="455"/>
      <c r="C52" s="460"/>
      <c r="D52" s="460" t="s">
        <v>74</v>
      </c>
      <c r="E52" s="898">
        <f>IF(K52&gt;=15,'Appendix M p.1'!E52/'Appendix M p.1'!E$52,"")</f>
        <v>1</v>
      </c>
      <c r="F52" s="899">
        <f>IF(L52&gt;=15,'Appendix M p.1'!F52/'Appendix M p.1'!F$52,"")</f>
        <v>1</v>
      </c>
      <c r="G52" s="899">
        <f>IF(M52&gt;=15,'Appendix M p.1'!G52/'Appendix M p.1'!G$52,"")</f>
        <v>1</v>
      </c>
      <c r="H52" s="899">
        <f>IF(N52&gt;=15,'Appendix M p.1'!H52/'Appendix M p.1'!H$52,"")</f>
      </c>
      <c r="I52" s="899">
        <f>IF(O52&gt;=15,'Appendix M p.1'!I52/'Appendix M p.1'!I$52,"")</f>
      </c>
      <c r="J52" s="898">
        <f>IF(P52&gt;=15,'Appendix M p.1'!J52/'Appendix M p.1'!J$52,"")</f>
        <v>1</v>
      </c>
      <c r="K52" s="914">
        <f>'Appendix M p.1'!K52</f>
        <v>5725</v>
      </c>
      <c r="L52" s="915">
        <f>'Appendix M p.1'!L52</f>
        <v>4914</v>
      </c>
      <c r="M52" s="915">
        <f>'Appendix M p.1'!M52</f>
        <v>528</v>
      </c>
      <c r="N52" s="915">
        <f>'Appendix M p.1'!N52</f>
        <v>0</v>
      </c>
      <c r="O52" s="915">
        <f>'Appendix M p.1'!O52</f>
        <v>0</v>
      </c>
      <c r="P52" s="916">
        <f>'Appendix M p.1'!P52</f>
        <v>11167</v>
      </c>
    </row>
    <row r="53" spans="1:16" ht="12.75">
      <c r="A53" s="420"/>
      <c r="B53" s="456"/>
      <c r="C53" s="422">
        <v>4</v>
      </c>
      <c r="D53" s="422">
        <v>1</v>
      </c>
      <c r="E53" s="896">
        <f>IF(K53&gt;=15,'Appendix M p.1'!E53/'Appendix M p.1'!E$57,"")</f>
        <v>0.7212173273032773</v>
      </c>
      <c r="F53" s="897">
        <f>IF(L53&gt;=15,'Appendix M p.1'!F53/'Appendix M p.1'!F$57,"")</f>
        <v>0.8622484818893273</v>
      </c>
      <c r="G53" s="897">
        <f>IF(M53&gt;=15,'Appendix M p.1'!G53/'Appendix M p.1'!G$57,"")</f>
      </c>
      <c r="H53" s="897">
        <f>IF(N53&gt;=15,'Appendix M p.1'!H53/'Appendix M p.1'!H$57,"")</f>
      </c>
      <c r="I53" s="897">
        <f>IF(O53&gt;=15,'Appendix M p.1'!I53/'Appendix M p.1'!I$57,"")</f>
      </c>
      <c r="J53" s="896">
        <f>IF(P53&gt;=15,'Appendix M p.1'!J53/'Appendix M p.1'!J$57,"")</f>
        <v>0.7561336328841558</v>
      </c>
      <c r="K53" s="911">
        <f>'Appendix M p.1'!K53</f>
        <v>896</v>
      </c>
      <c r="L53" s="912">
        <f>'Appendix M p.1'!L53</f>
        <v>344</v>
      </c>
      <c r="M53" s="912">
        <f>'Appendix M p.1'!M53</f>
        <v>0</v>
      </c>
      <c r="N53" s="912">
        <f>'Appendix M p.1'!N53</f>
        <v>0</v>
      </c>
      <c r="O53" s="912">
        <f>'Appendix M p.1'!O53</f>
        <v>0</v>
      </c>
      <c r="P53" s="913">
        <f>'Appendix M p.1'!P53</f>
        <v>1240</v>
      </c>
    </row>
    <row r="54" spans="1:16" ht="12.75">
      <c r="A54" s="420"/>
      <c r="B54" s="455"/>
      <c r="C54" s="422"/>
      <c r="D54" s="458">
        <v>2</v>
      </c>
      <c r="E54" s="896">
        <f>IF(K54&gt;=15,'Appendix M p.1'!E54/'Appendix M p.1'!E$57,"")</f>
        <v>1.0021086001996198</v>
      </c>
      <c r="F54" s="897">
        <f>IF(L54&gt;=15,'Appendix M p.1'!F54/'Appendix M p.1'!F$57,"")</f>
        <v>0.9410719232756278</v>
      </c>
      <c r="G54" s="897">
        <f>IF(M54&gt;=15,'Appendix M p.1'!G54/'Appendix M p.1'!G$57,"")</f>
      </c>
      <c r="H54" s="897">
        <f>IF(N54&gt;=15,'Appendix M p.1'!H54/'Appendix M p.1'!H$57,"")</f>
      </c>
      <c r="I54" s="897">
        <f>IF(O54&gt;=15,'Appendix M p.1'!I54/'Appendix M p.1'!I$57,"")</f>
      </c>
      <c r="J54" s="896">
        <f>IF(P54&gt;=15,'Appendix M p.1'!J54/'Appendix M p.1'!J$57,"")</f>
        <v>0.9818038390352364</v>
      </c>
      <c r="K54" s="911">
        <f>'Appendix M p.1'!K54</f>
        <v>878</v>
      </c>
      <c r="L54" s="912">
        <f>'Appendix M p.1'!L54</f>
        <v>395</v>
      </c>
      <c r="M54" s="912">
        <f>'Appendix M p.1'!M54</f>
        <v>0</v>
      </c>
      <c r="N54" s="912">
        <f>'Appendix M p.1'!N54</f>
        <v>0</v>
      </c>
      <c r="O54" s="912">
        <f>'Appendix M p.1'!O54</f>
        <v>0</v>
      </c>
      <c r="P54" s="913">
        <f>'Appendix M p.1'!P54</f>
        <v>1273</v>
      </c>
    </row>
    <row r="55" spans="1:16" ht="12.75">
      <c r="A55" s="420"/>
      <c r="B55" s="455"/>
      <c r="C55" s="422"/>
      <c r="D55" s="422">
        <v>3</v>
      </c>
      <c r="E55" s="896">
        <f>IF(K55&gt;=15,'Appendix M p.1'!E55/'Appendix M p.1'!E$57,"")</f>
        <v>1.1849886899162945</v>
      </c>
      <c r="F55" s="897">
        <f>IF(L55&gt;=15,'Appendix M p.1'!F55/'Appendix M p.1'!F$57,"")</f>
        <v>0.999177127309417</v>
      </c>
      <c r="G55" s="897">
        <f>IF(M55&gt;=15,'Appendix M p.1'!G55/'Appendix M p.1'!G$57,"")</f>
      </c>
      <c r="H55" s="897">
        <f>IF(N55&gt;=15,'Appendix M p.1'!H55/'Appendix M p.1'!H$57,"")</f>
      </c>
      <c r="I55" s="897">
        <f>IF(O55&gt;=15,'Appendix M p.1'!I55/'Appendix M p.1'!I$57,"")</f>
      </c>
      <c r="J55" s="896">
        <f>IF(P55&gt;=15,'Appendix M p.1'!J55/'Appendix M p.1'!J$57,"")</f>
        <v>1.137432822791554</v>
      </c>
      <c r="K55" s="911">
        <f>'Appendix M p.1'!K55</f>
        <v>991</v>
      </c>
      <c r="L55" s="912">
        <f>'Appendix M p.1'!L55</f>
        <v>368</v>
      </c>
      <c r="M55" s="912">
        <f>'Appendix M p.1'!M55</f>
        <v>0</v>
      </c>
      <c r="N55" s="912">
        <f>'Appendix M p.1'!N55</f>
        <v>0</v>
      </c>
      <c r="O55" s="912">
        <f>'Appendix M p.1'!O55</f>
        <v>0</v>
      </c>
      <c r="P55" s="913">
        <f>'Appendix M p.1'!P55</f>
        <v>1359</v>
      </c>
    </row>
    <row r="56" spans="1:16" ht="12.75">
      <c r="A56" s="420"/>
      <c r="B56" s="455"/>
      <c r="C56" s="422"/>
      <c r="D56" s="422">
        <v>4</v>
      </c>
      <c r="E56" s="896">
        <f>IF(K56&gt;=15,'Appendix M p.1'!E56/'Appendix M p.1'!E$57,"")</f>
        <v>1.3154008957137635</v>
      </c>
      <c r="F56" s="897">
        <f>IF(L56&gt;=15,'Appendix M p.1'!F56/'Appendix M p.1'!F$57,"")</f>
        <v>1.4802703551349996</v>
      </c>
      <c r="G56" s="897">
        <f>IF(M56&gt;=15,'Appendix M p.1'!G56/'Appendix M p.1'!G$57,"")</f>
      </c>
      <c r="H56" s="897">
        <f>IF(N56&gt;=15,'Appendix M p.1'!H56/'Appendix M p.1'!H$57,"")</f>
      </c>
      <c r="I56" s="897">
        <f>IF(O56&gt;=15,'Appendix M p.1'!I56/'Appendix M p.1'!I$57,"")</f>
      </c>
      <c r="J56" s="896">
        <f>IF(P56&gt;=15,'Appendix M p.1'!J56/'Appendix M p.1'!J$57,"")</f>
        <v>1.3541826869584959</v>
      </c>
      <c r="K56" s="911">
        <f>'Appendix M p.1'!K56</f>
        <v>1036</v>
      </c>
      <c r="L56" s="912">
        <f>'Appendix M p.1'!L56</f>
        <v>323</v>
      </c>
      <c r="M56" s="912">
        <f>'Appendix M p.1'!M56</f>
        <v>0</v>
      </c>
      <c r="N56" s="912">
        <f>'Appendix M p.1'!N56</f>
        <v>0</v>
      </c>
      <c r="O56" s="912">
        <f>'Appendix M p.1'!O56</f>
        <v>0</v>
      </c>
      <c r="P56" s="913">
        <f>'Appendix M p.1'!P56</f>
        <v>1359</v>
      </c>
    </row>
    <row r="57" spans="1:16" ht="12.75">
      <c r="A57" s="420"/>
      <c r="B57" s="457"/>
      <c r="C57" s="459"/>
      <c r="D57" s="459" t="s">
        <v>74</v>
      </c>
      <c r="E57" s="900">
        <f>IF(K57&gt;=15,'Appendix M p.1'!E57/'Appendix M p.1'!E$57,"")</f>
        <v>1</v>
      </c>
      <c r="F57" s="901">
        <f>IF(L57&gt;=15,'Appendix M p.1'!F57/'Appendix M p.1'!F$57,"")</f>
        <v>1</v>
      </c>
      <c r="G57" s="901">
        <f>IF(M57&gt;=15,'Appendix M p.1'!G57/'Appendix M p.1'!G$57,"")</f>
      </c>
      <c r="H57" s="901">
        <f>IF(N57&gt;=15,'Appendix M p.1'!H57/'Appendix M p.1'!H$57,"")</f>
      </c>
      <c r="I57" s="901">
        <f>IF(O57&gt;=15,'Appendix M p.1'!I57/'Appendix M p.1'!I$57,"")</f>
      </c>
      <c r="J57" s="900">
        <f>IF(P57&gt;=15,'Appendix M p.1'!J57/'Appendix M p.1'!J$57,"")</f>
        <v>1</v>
      </c>
      <c r="K57" s="917">
        <f>'Appendix M p.1'!K57</f>
        <v>3801</v>
      </c>
      <c r="L57" s="918">
        <f>'Appendix M p.1'!L57</f>
        <v>1430</v>
      </c>
      <c r="M57" s="918">
        <f>'Appendix M p.1'!M57</f>
        <v>0</v>
      </c>
      <c r="N57" s="918">
        <f>'Appendix M p.1'!N57</f>
        <v>0</v>
      </c>
      <c r="O57" s="918">
        <f>'Appendix M p.1'!O57</f>
        <v>0</v>
      </c>
      <c r="P57" s="919">
        <f>'Appendix M p.1'!P57</f>
        <v>5231</v>
      </c>
    </row>
    <row r="58" spans="1:16" ht="12.75">
      <c r="A58" s="418" t="s">
        <v>195</v>
      </c>
      <c r="B58" s="423"/>
      <c r="C58" s="423"/>
      <c r="D58" s="423"/>
      <c r="E58" s="894"/>
      <c r="F58" s="895"/>
      <c r="G58" s="895"/>
      <c r="H58" s="895"/>
      <c r="I58" s="895"/>
      <c r="J58" s="894"/>
      <c r="K58" s="908">
        <f>'Appendix M p.1'!K58</f>
        <v>12354</v>
      </c>
      <c r="L58" s="909">
        <f>'Appendix M p.1'!L58</f>
        <v>13757</v>
      </c>
      <c r="M58" s="909">
        <f>'Appendix M p.1'!M58</f>
        <v>5871</v>
      </c>
      <c r="N58" s="909">
        <f>'Appendix M p.1'!N58</f>
        <v>4372</v>
      </c>
      <c r="O58" s="909">
        <f>'Appendix M p.1'!O58</f>
        <v>1746</v>
      </c>
      <c r="P58" s="910">
        <f>'Appendix M p.1'!P58</f>
        <v>38100</v>
      </c>
    </row>
    <row r="59" spans="1:16" ht="12.75">
      <c r="A59" s="418" t="s">
        <v>44</v>
      </c>
      <c r="B59" s="419" t="s">
        <v>75</v>
      </c>
      <c r="C59" s="419" t="s">
        <v>26</v>
      </c>
      <c r="D59" s="419" t="s">
        <v>25</v>
      </c>
      <c r="E59" s="894">
        <f>IF(K59&gt;=15,'Appendix M p.1'!E59/'Appendix M p.1'!E$61,"")</f>
        <v>0.9182985194558929</v>
      </c>
      <c r="F59" s="895">
        <f>IF(L59&gt;=15,'Appendix M p.1'!F59/'Appendix M p.1'!F$61,"")</f>
        <v>0.8915713372460544</v>
      </c>
      <c r="G59" s="895">
        <f>IF(M59&gt;=15,'Appendix M p.1'!G59/'Appendix M p.1'!G$61,"")</f>
        <v>0.8703952583007927</v>
      </c>
      <c r="H59" s="895">
        <f>IF(N59&gt;=15,'Appendix M p.1'!H59/'Appendix M p.1'!H$61,"")</f>
        <v>0.9025675065743611</v>
      </c>
      <c r="I59" s="895">
        <f>IF(O59&gt;=15,'Appendix M p.1'!I59/'Appendix M p.1'!I$61,"")</f>
        <v>1.007300226516794</v>
      </c>
      <c r="J59" s="894">
        <f>IF(P59&gt;=15,'Appendix M p.1'!J59/'Appendix M p.1'!J$61,"")</f>
        <v>0.8993805587894695</v>
      </c>
      <c r="K59" s="908">
        <f>'Appendix M p.1'!K59</f>
        <v>225</v>
      </c>
      <c r="L59" s="909">
        <f>'Appendix M p.1'!L59</f>
        <v>253</v>
      </c>
      <c r="M59" s="909">
        <f>'Appendix M p.1'!M59</f>
        <v>217</v>
      </c>
      <c r="N59" s="909">
        <f>'Appendix M p.1'!N59</f>
        <v>203</v>
      </c>
      <c r="O59" s="909">
        <f>'Appendix M p.1'!O59</f>
        <v>29</v>
      </c>
      <c r="P59" s="910">
        <f>'Appendix M p.1'!P59</f>
        <v>927</v>
      </c>
    </row>
    <row r="60" spans="1:16" ht="12.75">
      <c r="A60" s="420"/>
      <c r="B60" s="422"/>
      <c r="C60" s="421"/>
      <c r="D60" s="421">
        <v>2</v>
      </c>
      <c r="E60" s="896">
        <f>IF(K60&gt;=15,'Appendix M p.1'!E60/'Appendix M p.1'!E$61,"")</f>
        <v>1.1449865035077404</v>
      </c>
      <c r="F60" s="897">
        <f>IF(L60&gt;=15,'Appendix M p.1'!F60/'Appendix M p.1'!F$61,"")</f>
        <v>1.223774535663344</v>
      </c>
      <c r="G60" s="897">
        <f>IF(M60&gt;=15,'Appendix M p.1'!G60/'Appendix M p.1'!G$61,"")</f>
        <v>1.406357548692518</v>
      </c>
      <c r="H60" s="897">
        <f>IF(N60&gt;=15,'Appendix M p.1'!H60/'Appendix M p.1'!H$61,"")</f>
        <v>1.3948234931731383</v>
      </c>
      <c r="I60" s="897">
        <f>IF(O60&gt;=15,'Appendix M p.1'!I60/'Appendix M p.1'!I$61,"")</f>
      </c>
      <c r="J60" s="896">
        <f>IF(P60&gt;=15,'Appendix M p.1'!J60/'Appendix M p.1'!J$61,"")</f>
        <v>1.2254932415704576</v>
      </c>
      <c r="K60" s="911">
        <f>'Appendix M p.1'!K60</f>
        <v>187</v>
      </c>
      <c r="L60" s="912">
        <f>'Appendix M p.1'!L60</f>
        <v>161</v>
      </c>
      <c r="M60" s="912">
        <f>'Appendix M p.1'!M60</f>
        <v>86</v>
      </c>
      <c r="N60" s="912">
        <f>'Appendix M p.1'!N60</f>
        <v>72</v>
      </c>
      <c r="O60" s="912">
        <f>'Appendix M p.1'!O60</f>
        <v>5</v>
      </c>
      <c r="P60" s="913">
        <f>'Appendix M p.1'!P60</f>
        <v>511</v>
      </c>
    </row>
    <row r="61" spans="1:16" ht="12.75">
      <c r="A61" s="420"/>
      <c r="B61" s="461"/>
      <c r="C61" s="462"/>
      <c r="D61" s="462" t="s">
        <v>74</v>
      </c>
      <c r="E61" s="902">
        <f>IF(K61&gt;=15,'Appendix M p.1'!E61/'Appendix M p.1'!E$61,"")</f>
        <v>1</v>
      </c>
      <c r="F61" s="903">
        <f>IF(L61&gt;=15,'Appendix M p.1'!F61/'Appendix M p.1'!F$61,"")</f>
        <v>1</v>
      </c>
      <c r="G61" s="903">
        <f>IF(M61&gt;=15,'Appendix M p.1'!G61/'Appendix M p.1'!G$61,"")</f>
        <v>1</v>
      </c>
      <c r="H61" s="903">
        <f>IF(N61&gt;=15,'Appendix M p.1'!H61/'Appendix M p.1'!H$61,"")</f>
        <v>1</v>
      </c>
      <c r="I61" s="903">
        <f>IF(O61&gt;=15,'Appendix M p.1'!I61/'Appendix M p.1'!I$61,"")</f>
        <v>1</v>
      </c>
      <c r="J61" s="902">
        <f>IF(P61&gt;=15,'Appendix M p.1'!J61/'Appendix M p.1'!J$61,"")</f>
        <v>1</v>
      </c>
      <c r="K61" s="920">
        <f>'Appendix M p.1'!K61</f>
        <v>412</v>
      </c>
      <c r="L61" s="921">
        <f>'Appendix M p.1'!L61</f>
        <v>414</v>
      </c>
      <c r="M61" s="921">
        <f>'Appendix M p.1'!M61</f>
        <v>303</v>
      </c>
      <c r="N61" s="921">
        <f>'Appendix M p.1'!N61</f>
        <v>275</v>
      </c>
      <c r="O61" s="921">
        <f>'Appendix M p.1'!O61</f>
        <v>34</v>
      </c>
      <c r="P61" s="922">
        <f>'Appendix M p.1'!P61</f>
        <v>1438</v>
      </c>
    </row>
    <row r="62" spans="1:16" ht="12.75">
      <c r="A62" s="420"/>
      <c r="B62" s="463" t="s">
        <v>194</v>
      </c>
      <c r="C62" s="464" t="s">
        <v>26</v>
      </c>
      <c r="D62" s="464" t="s">
        <v>25</v>
      </c>
      <c r="E62" s="904">
        <f>IF(K62&gt;=15,'Appendix M p.1'!E62/'Appendix M p.1'!E$64,"")</f>
        <v>0.8896145430586881</v>
      </c>
      <c r="F62" s="905">
        <f>IF(L62&gt;=15,'Appendix M p.1'!F62/'Appendix M p.1'!F$64,"")</f>
        <v>0.8628751112010231</v>
      </c>
      <c r="G62" s="905">
        <f>IF(M62&gt;=15,'Appendix M p.1'!G62/'Appendix M p.1'!G$64,"")</f>
        <v>0.9211801895395284</v>
      </c>
      <c r="H62" s="905">
        <f>IF(N62&gt;=15,'Appendix M p.1'!H62/'Appendix M p.1'!H$64,"")</f>
        <v>0.860409280702731</v>
      </c>
      <c r="I62" s="905">
        <f>IF(O62&gt;=15,'Appendix M p.1'!I62/'Appendix M p.1'!I$64,"")</f>
        <v>0.913984506720711</v>
      </c>
      <c r="J62" s="904">
        <f>IF(P62&gt;=15,'Appendix M p.1'!J62/'Appendix M p.1'!J$64,"")</f>
        <v>0.8833820462367258</v>
      </c>
      <c r="K62" s="923">
        <f>'Appendix M p.1'!K62</f>
        <v>694</v>
      </c>
      <c r="L62" s="924">
        <f>'Appendix M p.1'!L62</f>
        <v>736</v>
      </c>
      <c r="M62" s="924">
        <f>'Appendix M p.1'!M62</f>
        <v>342</v>
      </c>
      <c r="N62" s="924">
        <f>'Appendix M p.1'!N62</f>
        <v>223</v>
      </c>
      <c r="O62" s="924">
        <f>'Appendix M p.1'!O62</f>
        <v>24</v>
      </c>
      <c r="P62" s="925">
        <f>'Appendix M p.1'!P62</f>
        <v>2019</v>
      </c>
    </row>
    <row r="63" spans="1:16" ht="12.75">
      <c r="A63" s="420"/>
      <c r="B63" s="422"/>
      <c r="C63" s="422"/>
      <c r="D63" s="422">
        <v>2</v>
      </c>
      <c r="E63" s="896">
        <f>IF(K63&gt;=15,'Appendix M p.1'!E63/'Appendix M p.1'!E$64,"")</f>
        <v>1.1606201950152382</v>
      </c>
      <c r="F63" s="897">
        <f>IF(L63&gt;=15,'Appendix M p.1'!F63/'Appendix M p.1'!F$64,"")</f>
        <v>1.186664267114228</v>
      </c>
      <c r="G63" s="897">
        <f>IF(M63&gt;=15,'Appendix M p.1'!G63/'Appendix M p.1'!G$64,"")</f>
        <v>1.1304369678601003</v>
      </c>
      <c r="H63" s="897">
        <f>IF(N63&gt;=15,'Appendix M p.1'!H63/'Appendix M p.1'!H$64,"")</f>
        <v>1.3417694888648837</v>
      </c>
      <c r="I63" s="897">
        <f>IF(O63&gt;=15,'Appendix M p.1'!I63/'Appendix M p.1'!I$64,"")</f>
      </c>
      <c r="J63" s="896">
        <f>IF(P63&gt;=15,'Appendix M p.1'!J63/'Appendix M p.1'!J$64,"")</f>
        <v>1.1732220806232347</v>
      </c>
      <c r="K63" s="911">
        <f>'Appendix M p.1'!K63</f>
        <v>674</v>
      </c>
      <c r="L63" s="912">
        <f>'Appendix M p.1'!L63</f>
        <v>670</v>
      </c>
      <c r="M63" s="912">
        <f>'Appendix M p.1'!M63</f>
        <v>200</v>
      </c>
      <c r="N63" s="912">
        <f>'Appendix M p.1'!N63</f>
        <v>128</v>
      </c>
      <c r="O63" s="912">
        <f>'Appendix M p.1'!O63</f>
        <v>14</v>
      </c>
      <c r="P63" s="913">
        <f>'Appendix M p.1'!P63</f>
        <v>1686</v>
      </c>
    </row>
    <row r="64" spans="1:16" ht="12.75">
      <c r="A64" s="420"/>
      <c r="B64" s="461"/>
      <c r="C64" s="461"/>
      <c r="D64" s="461" t="s">
        <v>74</v>
      </c>
      <c r="E64" s="902">
        <f>IF(K64&gt;=15,'Appendix M p.1'!E64/'Appendix M p.1'!E$64,"")</f>
        <v>1</v>
      </c>
      <c r="F64" s="903">
        <f>IF(L64&gt;=15,'Appendix M p.1'!F64/'Appendix M p.1'!F$64,"")</f>
        <v>1</v>
      </c>
      <c r="G64" s="903">
        <f>IF(M64&gt;=15,'Appendix M p.1'!G64/'Appendix M p.1'!G$64,"")</f>
        <v>1</v>
      </c>
      <c r="H64" s="903">
        <f>IF(N64&gt;=15,'Appendix M p.1'!H64/'Appendix M p.1'!H$64,"")</f>
        <v>1</v>
      </c>
      <c r="I64" s="903">
        <f>IF(O64&gt;=15,'Appendix M p.1'!I64/'Appendix M p.1'!I$64,"")</f>
        <v>1</v>
      </c>
      <c r="J64" s="902">
        <f>IF(P64&gt;=15,'Appendix M p.1'!J64/'Appendix M p.1'!J$64,"")</f>
        <v>1</v>
      </c>
      <c r="K64" s="920">
        <f>'Appendix M p.1'!K64</f>
        <v>1368</v>
      </c>
      <c r="L64" s="921">
        <f>'Appendix M p.1'!L64</f>
        <v>1406</v>
      </c>
      <c r="M64" s="921">
        <f>'Appendix M p.1'!M64</f>
        <v>542</v>
      </c>
      <c r="N64" s="921">
        <f>'Appendix M p.1'!N64</f>
        <v>351</v>
      </c>
      <c r="O64" s="921">
        <f>'Appendix M p.1'!O64</f>
        <v>38</v>
      </c>
      <c r="P64" s="922">
        <f>'Appendix M p.1'!P64</f>
        <v>3705</v>
      </c>
    </row>
    <row r="65" spans="1:16" ht="12.75">
      <c r="A65" s="420"/>
      <c r="B65" s="463" t="s">
        <v>67</v>
      </c>
      <c r="C65" s="464" t="s">
        <v>26</v>
      </c>
      <c r="D65" s="464" t="s">
        <v>25</v>
      </c>
      <c r="E65" s="904">
        <f>IF(K65&gt;=15,'Appendix M p.1'!E65/'Appendix M p.1'!E$67,"")</f>
        <v>0.820301724150673</v>
      </c>
      <c r="F65" s="905">
        <f>IF(L65&gt;=15,'Appendix M p.1'!F65/'Appendix M p.1'!F$67,"")</f>
        <v>0.8955488578451539</v>
      </c>
      <c r="G65" s="905">
        <f>IF(M65&gt;=15,'Appendix M p.1'!G65/'Appendix M p.1'!G$67,"")</f>
        <v>0.7774089176105651</v>
      </c>
      <c r="H65" s="905">
        <f>IF(N65&gt;=15,'Appendix M p.1'!H65/'Appendix M p.1'!H$67,"")</f>
        <v>1.1022090592279574</v>
      </c>
      <c r="I65" s="905">
        <f>IF(O65&gt;=15,'Appendix M p.1'!I65/'Appendix M p.1'!I$67,"")</f>
      </c>
      <c r="J65" s="904">
        <f>IF(P65&gt;=15,'Appendix M p.1'!J65/'Appendix M p.1'!J$67,"")</f>
        <v>0.842273509163446</v>
      </c>
      <c r="K65" s="923">
        <f>'Appendix M p.1'!K65</f>
        <v>168</v>
      </c>
      <c r="L65" s="924">
        <f>'Appendix M p.1'!L65</f>
        <v>148</v>
      </c>
      <c r="M65" s="924">
        <f>'Appendix M p.1'!M65</f>
        <v>43</v>
      </c>
      <c r="N65" s="924">
        <f>'Appendix M p.1'!N65</f>
        <v>33</v>
      </c>
      <c r="O65" s="924">
        <f>'Appendix M p.1'!O65</f>
        <v>0</v>
      </c>
      <c r="P65" s="925">
        <f>'Appendix M p.1'!P65</f>
        <v>392</v>
      </c>
    </row>
    <row r="66" spans="1:16" ht="12.75">
      <c r="A66" s="420"/>
      <c r="B66" s="422"/>
      <c r="C66" s="422"/>
      <c r="D66" s="422">
        <v>2</v>
      </c>
      <c r="E66" s="896">
        <f>IF(K66&gt;=15,'Appendix M p.1'!E66/'Appendix M p.1'!E$67,"")</f>
        <v>1.1991108000472692</v>
      </c>
      <c r="F66" s="897">
        <f>IF(L66&gt;=15,'Appendix M p.1'!F66/'Appendix M p.1'!F$67,"")</f>
        <v>1.0811275188639202</v>
      </c>
      <c r="G66" s="897">
        <f>IF(M66&gt;=15,'Appendix M p.1'!G66/'Appendix M p.1'!G$67,"")</f>
        <v>1.1569911325437556</v>
      </c>
      <c r="H66" s="897">
        <f>IF(N66&gt;=15,'Appendix M p.1'!H66/'Appendix M p.1'!H$67,"")</f>
        <v>0.8856358180157882</v>
      </c>
      <c r="I66" s="897">
        <f>IF(O66&gt;=15,'Appendix M p.1'!I66/'Appendix M p.1'!I$67,"")</f>
      </c>
      <c r="J66" s="896">
        <f>IF(P66&gt;=15,'Appendix M p.1'!J66/'Appendix M p.1'!J$67,"")</f>
        <v>1.1458162320651801</v>
      </c>
      <c r="K66" s="911">
        <f>'Appendix M p.1'!K66</f>
        <v>212</v>
      </c>
      <c r="L66" s="912">
        <f>'Appendix M p.1'!L66</f>
        <v>263</v>
      </c>
      <c r="M66" s="912">
        <f>'Appendix M p.1'!M66</f>
        <v>77</v>
      </c>
      <c r="N66" s="912">
        <f>'Appendix M p.1'!N66</f>
        <v>27</v>
      </c>
      <c r="O66" s="912">
        <f>'Appendix M p.1'!O66</f>
        <v>7</v>
      </c>
      <c r="P66" s="913">
        <f>'Appendix M p.1'!P66</f>
        <v>586</v>
      </c>
    </row>
    <row r="67" spans="1:16" ht="12.75">
      <c r="A67" s="420"/>
      <c r="B67" s="461"/>
      <c r="C67" s="461"/>
      <c r="D67" s="461" t="s">
        <v>74</v>
      </c>
      <c r="E67" s="902">
        <f>IF(K67&gt;=15,'Appendix M p.1'!E67/'Appendix M p.1'!E$67,"")</f>
        <v>1</v>
      </c>
      <c r="F67" s="903">
        <f>IF(L67&gt;=15,'Appendix M p.1'!F67/'Appendix M p.1'!F$67,"")</f>
        <v>1</v>
      </c>
      <c r="G67" s="903">
        <f>IF(M67&gt;=15,'Appendix M p.1'!G67/'Appendix M p.1'!G$67,"")</f>
        <v>1</v>
      </c>
      <c r="H67" s="903">
        <f>IF(N67&gt;=15,'Appendix M p.1'!H67/'Appendix M p.1'!H$67,"")</f>
        <v>1</v>
      </c>
      <c r="I67" s="903">
        <f>IF(O67&gt;=15,'Appendix M p.1'!I67/'Appendix M p.1'!I$67,"")</f>
      </c>
      <c r="J67" s="902">
        <f>IF(P67&gt;=15,'Appendix M p.1'!J67/'Appendix M p.1'!J$67,"")</f>
        <v>1</v>
      </c>
      <c r="K67" s="920">
        <f>'Appendix M p.1'!K67</f>
        <v>380</v>
      </c>
      <c r="L67" s="921">
        <f>'Appendix M p.1'!L67</f>
        <v>411</v>
      </c>
      <c r="M67" s="921">
        <f>'Appendix M p.1'!M67</f>
        <v>120</v>
      </c>
      <c r="N67" s="921">
        <f>'Appendix M p.1'!N67</f>
        <v>60</v>
      </c>
      <c r="O67" s="921">
        <f>'Appendix M p.1'!O67</f>
        <v>7</v>
      </c>
      <c r="P67" s="922">
        <f>'Appendix M p.1'!P67</f>
        <v>978</v>
      </c>
    </row>
    <row r="68" spans="1:16" ht="12.75">
      <c r="A68" s="420"/>
      <c r="B68" s="463" t="s">
        <v>74</v>
      </c>
      <c r="C68" s="464" t="s">
        <v>26</v>
      </c>
      <c r="D68" s="464" t="s">
        <v>25</v>
      </c>
      <c r="E68" s="904">
        <f>IF(K68&gt;=15,'Appendix M p.1'!E68/'Appendix M p.1'!E$70,"")</f>
        <v>0.8849477519530029</v>
      </c>
      <c r="F68" s="905">
        <f>IF(L68&gt;=15,'Appendix M p.1'!F68/'Appendix M p.1'!F$70,"")</f>
        <v>0.866386847492835</v>
      </c>
      <c r="G68" s="905">
        <f>IF(M68&gt;=15,'Appendix M p.1'!G68/'Appendix M p.1'!G$70,"")</f>
        <v>0.8664688221394369</v>
      </c>
      <c r="H68" s="905">
        <f>IF(N68&gt;=15,'Appendix M p.1'!H68/'Appendix M p.1'!H$70,"")</f>
        <v>0.889664468248538</v>
      </c>
      <c r="I68" s="905">
        <f>IF(O68&gt;=15,'Appendix M p.1'!I68/'Appendix M p.1'!I$70,"")</f>
        <v>0.946804675544324</v>
      </c>
      <c r="J68" s="904">
        <f>IF(P68&gt;=15,'Appendix M p.1'!J68/'Appendix M p.1'!J$70,"")</f>
        <v>0.8769022502779473</v>
      </c>
      <c r="K68" s="923">
        <f>'Appendix M p.1'!K68</f>
        <v>1087</v>
      </c>
      <c r="L68" s="924">
        <f>'Appendix M p.1'!L68</f>
        <v>1137</v>
      </c>
      <c r="M68" s="924">
        <f>'Appendix M p.1'!M68</f>
        <v>602</v>
      </c>
      <c r="N68" s="924">
        <f>'Appendix M p.1'!N68</f>
        <v>459</v>
      </c>
      <c r="O68" s="924">
        <f>'Appendix M p.1'!O68</f>
        <v>53</v>
      </c>
      <c r="P68" s="925">
        <f>'Appendix M p.1'!P68</f>
        <v>3338</v>
      </c>
    </row>
    <row r="69" spans="1:16" ht="12.75">
      <c r="A69" s="420"/>
      <c r="B69" s="422"/>
      <c r="C69" s="422"/>
      <c r="D69" s="422">
        <v>2</v>
      </c>
      <c r="E69" s="896">
        <f>IF(K69&gt;=15,'Appendix M p.1'!E69/'Appendix M p.1'!E$70,"")</f>
        <v>1.1661594112151998</v>
      </c>
      <c r="F69" s="897">
        <f>IF(L69&gt;=15,'Appendix M p.1'!F69/'Appendix M p.1'!F$70,"")</f>
        <v>1.1783345097357087</v>
      </c>
      <c r="G69" s="897">
        <f>IF(M69&gt;=15,'Appendix M p.1'!G69/'Appendix M p.1'!G$70,"")</f>
        <v>1.2336909508306932</v>
      </c>
      <c r="H69" s="897">
        <f>IF(N69&gt;=15,'Appendix M p.1'!H69/'Appendix M p.1'!H$70,"")</f>
        <v>1.297297292336824</v>
      </c>
      <c r="I69" s="897">
        <f>IF(O69&gt;=15,'Appendix M p.1'!I69/'Appendix M p.1'!I$70,"")</f>
        <v>1.113246326069884</v>
      </c>
      <c r="J69" s="896">
        <f>IF(P69&gt;=15,'Appendix M p.1'!J69/'Appendix M p.1'!J$70,"")</f>
        <v>1.184869021760754</v>
      </c>
      <c r="K69" s="911">
        <f>'Appendix M p.1'!K69</f>
        <v>1073</v>
      </c>
      <c r="L69" s="912">
        <f>'Appendix M p.1'!L69</f>
        <v>1094</v>
      </c>
      <c r="M69" s="912">
        <f>'Appendix M p.1'!M69</f>
        <v>363</v>
      </c>
      <c r="N69" s="912">
        <f>'Appendix M p.1'!N69</f>
        <v>227</v>
      </c>
      <c r="O69" s="912">
        <f>'Appendix M p.1'!O69</f>
        <v>26</v>
      </c>
      <c r="P69" s="913">
        <f>'Appendix M p.1'!P69</f>
        <v>2783</v>
      </c>
    </row>
    <row r="70" spans="1:16" ht="13.5" thickBot="1">
      <c r="A70" s="427"/>
      <c r="B70" s="465"/>
      <c r="C70" s="465"/>
      <c r="D70" s="465" t="s">
        <v>74</v>
      </c>
      <c r="E70" s="906">
        <f>IF(K70&gt;=15,'Appendix M p.1'!E70/'Appendix M p.1'!E$70,"")</f>
        <v>1</v>
      </c>
      <c r="F70" s="907">
        <f>IF(L70&gt;=15,'Appendix M p.1'!F70/'Appendix M p.1'!F$70,"")</f>
        <v>1</v>
      </c>
      <c r="G70" s="907">
        <f>IF(M70&gt;=15,'Appendix M p.1'!G70/'Appendix M p.1'!G$70,"")</f>
        <v>1</v>
      </c>
      <c r="H70" s="907">
        <f>IF(N70&gt;=15,'Appendix M p.1'!H70/'Appendix M p.1'!H$70,"")</f>
        <v>1</v>
      </c>
      <c r="I70" s="907">
        <f>IF(O70&gt;=15,'Appendix M p.1'!I70/'Appendix M p.1'!I$70,"")</f>
        <v>1</v>
      </c>
      <c r="J70" s="906">
        <f>IF(P70&gt;=15,'Appendix M p.1'!J70/'Appendix M p.1'!J$70,"")</f>
        <v>1</v>
      </c>
      <c r="K70" s="926">
        <f>'Appendix M p.1'!K70</f>
        <v>2160</v>
      </c>
      <c r="L70" s="927">
        <f>'Appendix M p.1'!L70</f>
        <v>2231</v>
      </c>
      <c r="M70" s="927">
        <f>'Appendix M p.1'!M70</f>
        <v>965</v>
      </c>
      <c r="N70" s="927">
        <f>'Appendix M p.1'!N70</f>
        <v>686</v>
      </c>
      <c r="O70" s="927">
        <f>'Appendix M p.1'!O70</f>
        <v>79</v>
      </c>
      <c r="P70" s="928">
        <f>'Appendix M p.1'!P70</f>
        <v>6121</v>
      </c>
    </row>
    <row r="71" ht="13.5" thickTop="1">
      <c r="B71" s="95" t="s">
        <v>327</v>
      </c>
    </row>
  </sheetData>
  <sheetProtection/>
  <mergeCells count="14">
    <mergeCell ref="A1:P1"/>
    <mergeCell ref="A2:P2"/>
    <mergeCell ref="A3:P3"/>
    <mergeCell ref="A4:P4"/>
    <mergeCell ref="E7:J7"/>
    <mergeCell ref="K7:P7"/>
    <mergeCell ref="A5:P5"/>
    <mergeCell ref="C7:D7"/>
    <mergeCell ref="A8:A9"/>
    <mergeCell ref="B8:B9"/>
    <mergeCell ref="C8:C9"/>
    <mergeCell ref="D8:D9"/>
    <mergeCell ref="E8:J8"/>
    <mergeCell ref="K8:P8"/>
  </mergeCells>
  <printOptions horizontalCentered="1"/>
  <pageMargins left="0.7" right="0.7" top="0.75" bottom="0.75" header="0.3" footer="0.3"/>
  <pageSetup fitToHeight="1" fitToWidth="1" horizontalDpi="300" verticalDpi="300" orientation="landscape" scale="5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="85" zoomScaleNormal="85" zoomScalePageLayoutView="0" workbookViewId="0" topLeftCell="A1">
      <selection activeCell="A1" sqref="A1:P1"/>
    </sheetView>
  </sheetViews>
  <sheetFormatPr defaultColWidth="9.140625" defaultRowHeight="12.75"/>
  <cols>
    <col min="1" max="1" width="12.00390625" style="0" customWidth="1"/>
    <col min="2" max="2" width="10.8515625" style="0" customWidth="1"/>
    <col min="3" max="12" width="11.00390625" style="0" customWidth="1"/>
  </cols>
  <sheetData>
    <row r="1" spans="1:16" ht="16.5" thickTop="1">
      <c r="A1" s="1014" t="s">
        <v>350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6"/>
    </row>
    <row r="2" spans="1:16" ht="15.75">
      <c r="A2" s="1017" t="s">
        <v>328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9"/>
    </row>
    <row r="3" spans="1:16" ht="15.75">
      <c r="A3" s="1017" t="s">
        <v>238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9"/>
    </row>
    <row r="4" spans="1:16" ht="15.75">
      <c r="A4" s="1017" t="s">
        <v>345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9"/>
    </row>
    <row r="5" spans="1:16" ht="15.75">
      <c r="A5" s="1017" t="s">
        <v>247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9"/>
    </row>
    <row r="6" spans="1:16" ht="15.75">
      <c r="A6" s="389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1"/>
    </row>
    <row r="7" spans="1:16" ht="12.75">
      <c r="A7" s="416"/>
      <c r="B7" s="417"/>
      <c r="C7" s="1020" t="s">
        <v>187</v>
      </c>
      <c r="D7" s="1021"/>
      <c r="E7" s="1022" t="s">
        <v>170</v>
      </c>
      <c r="F7" s="1023"/>
      <c r="G7" s="1023"/>
      <c r="H7" s="1023"/>
      <c r="I7" s="1023"/>
      <c r="J7" s="1023"/>
      <c r="K7" s="1022" t="s">
        <v>188</v>
      </c>
      <c r="L7" s="1023"/>
      <c r="M7" s="1023"/>
      <c r="N7" s="1023"/>
      <c r="O7" s="1023"/>
      <c r="P7" s="1024"/>
    </row>
    <row r="8" spans="1:16" ht="12.75" customHeight="1">
      <c r="A8" s="1025" t="s">
        <v>189</v>
      </c>
      <c r="B8" s="1027" t="s">
        <v>7</v>
      </c>
      <c r="C8" s="1027" t="s">
        <v>190</v>
      </c>
      <c r="D8" s="1027" t="s">
        <v>191</v>
      </c>
      <c r="E8" s="1029" t="s">
        <v>24</v>
      </c>
      <c r="F8" s="1029"/>
      <c r="G8" s="1029"/>
      <c r="H8" s="1029"/>
      <c r="I8" s="1029"/>
      <c r="J8" s="1029"/>
      <c r="K8" s="1020" t="s">
        <v>24</v>
      </c>
      <c r="L8" s="1029"/>
      <c r="M8" s="1029"/>
      <c r="N8" s="1029"/>
      <c r="O8" s="1029"/>
      <c r="P8" s="1030"/>
    </row>
    <row r="9" spans="1:16" ht="12.75">
      <c r="A9" s="1026"/>
      <c r="B9" s="1028"/>
      <c r="C9" s="1028"/>
      <c r="D9" s="1028"/>
      <c r="E9" s="424" t="s">
        <v>192</v>
      </c>
      <c r="F9" s="424" t="s">
        <v>29</v>
      </c>
      <c r="G9" s="424" t="s">
        <v>30</v>
      </c>
      <c r="H9" s="424" t="s">
        <v>31</v>
      </c>
      <c r="I9" s="424" t="s">
        <v>32</v>
      </c>
      <c r="J9" s="419" t="s">
        <v>193</v>
      </c>
      <c r="K9" s="425" t="s">
        <v>192</v>
      </c>
      <c r="L9" s="424" t="s">
        <v>29</v>
      </c>
      <c r="M9" s="424" t="s">
        <v>30</v>
      </c>
      <c r="N9" s="424" t="s">
        <v>31</v>
      </c>
      <c r="O9" s="424" t="s">
        <v>32</v>
      </c>
      <c r="P9" s="426" t="s">
        <v>193</v>
      </c>
    </row>
    <row r="10" spans="1:16" ht="12.75">
      <c r="A10" s="418" t="s">
        <v>98</v>
      </c>
      <c r="B10" s="419" t="s">
        <v>75</v>
      </c>
      <c r="C10" s="419" t="s">
        <v>26</v>
      </c>
      <c r="D10" s="419" t="s">
        <v>25</v>
      </c>
      <c r="E10" s="894">
        <v>0.856676783053228</v>
      </c>
      <c r="F10" s="895">
        <v>0.8194687861389314</v>
      </c>
      <c r="G10" s="895">
        <v>0.7402353642055738</v>
      </c>
      <c r="H10" s="895">
        <v>0.7995635210728795</v>
      </c>
      <c r="I10" s="895">
        <v>0.8367268970755258</v>
      </c>
      <c r="J10" s="894">
        <v>0.7970927112664086</v>
      </c>
      <c r="K10" s="908">
        <v>149</v>
      </c>
      <c r="L10" s="909">
        <v>631</v>
      </c>
      <c r="M10" s="909">
        <v>573</v>
      </c>
      <c r="N10" s="909">
        <v>534</v>
      </c>
      <c r="O10" s="909">
        <v>55</v>
      </c>
      <c r="P10" s="910">
        <v>1942</v>
      </c>
    </row>
    <row r="11" spans="1:16" ht="12.75">
      <c r="A11" s="420"/>
      <c r="B11" s="455"/>
      <c r="C11" s="422"/>
      <c r="D11" s="422">
        <v>2</v>
      </c>
      <c r="E11" s="896">
        <v>1.1827582307887547</v>
      </c>
      <c r="F11" s="897">
        <v>1.2950545558525142</v>
      </c>
      <c r="G11" s="897">
        <v>1.0643912799575663</v>
      </c>
      <c r="H11" s="897">
        <v>1.0830699025357111</v>
      </c>
      <c r="I11" s="897">
        <v>0.9524334157032001</v>
      </c>
      <c r="J11" s="896">
        <v>1.1707072940770542</v>
      </c>
      <c r="K11" s="911">
        <v>111</v>
      </c>
      <c r="L11" s="912">
        <v>410</v>
      </c>
      <c r="M11" s="912">
        <v>265</v>
      </c>
      <c r="N11" s="912">
        <v>194</v>
      </c>
      <c r="O11" s="912">
        <v>45</v>
      </c>
      <c r="P11" s="913">
        <v>1025</v>
      </c>
    </row>
    <row r="12" spans="1:16" ht="12.75">
      <c r="A12" s="420"/>
      <c r="B12" s="455"/>
      <c r="C12" s="460"/>
      <c r="D12" s="460" t="s">
        <v>74</v>
      </c>
      <c r="E12" s="898">
        <v>0.9652757311335802</v>
      </c>
      <c r="F12" s="899">
        <v>0.9551489276804862</v>
      </c>
      <c r="G12" s="899">
        <v>0.8337997223480136</v>
      </c>
      <c r="H12" s="899">
        <v>0.8737977074405728</v>
      </c>
      <c r="I12" s="899">
        <v>0.8868855051615296</v>
      </c>
      <c r="J12" s="898">
        <v>0.9056660101813339</v>
      </c>
      <c r="K12" s="914">
        <v>260</v>
      </c>
      <c r="L12" s="915">
        <v>1041</v>
      </c>
      <c r="M12" s="915">
        <v>838</v>
      </c>
      <c r="N12" s="915">
        <v>728</v>
      </c>
      <c r="O12" s="915">
        <v>100</v>
      </c>
      <c r="P12" s="916">
        <v>2967</v>
      </c>
    </row>
    <row r="13" spans="1:16" ht="12.75">
      <c r="A13" s="420"/>
      <c r="B13" s="456"/>
      <c r="C13" s="422">
        <v>3</v>
      </c>
      <c r="D13" s="422">
        <v>1</v>
      </c>
      <c r="E13" s="896">
        <v>0.6933987831623953</v>
      </c>
      <c r="F13" s="897">
        <v>0.7655476032220568</v>
      </c>
      <c r="G13" s="897">
        <v>0.5828709474256483</v>
      </c>
      <c r="H13" s="897" t="s">
        <v>298</v>
      </c>
      <c r="I13" s="897" t="s">
        <v>298</v>
      </c>
      <c r="J13" s="896">
        <v>0.7154101823954034</v>
      </c>
      <c r="K13" s="911">
        <v>245</v>
      </c>
      <c r="L13" s="912">
        <v>267</v>
      </c>
      <c r="M13" s="912">
        <v>35</v>
      </c>
      <c r="N13" s="912">
        <v>0</v>
      </c>
      <c r="O13" s="912">
        <v>0</v>
      </c>
      <c r="P13" s="913">
        <v>547</v>
      </c>
    </row>
    <row r="14" spans="1:16" ht="12.75">
      <c r="A14" s="420"/>
      <c r="B14" s="455"/>
      <c r="C14" s="422"/>
      <c r="D14" s="422">
        <v>2</v>
      </c>
      <c r="E14" s="896">
        <v>0.738928039809549</v>
      </c>
      <c r="F14" s="897">
        <v>1.0004012455725555</v>
      </c>
      <c r="G14" s="897">
        <v>1.147167013093639</v>
      </c>
      <c r="H14" s="897" t="s">
        <v>298</v>
      </c>
      <c r="I14" s="897" t="s">
        <v>298</v>
      </c>
      <c r="J14" s="896">
        <v>0.8538727542460377</v>
      </c>
      <c r="K14" s="911">
        <v>185</v>
      </c>
      <c r="L14" s="912">
        <v>176</v>
      </c>
      <c r="M14" s="912">
        <v>24</v>
      </c>
      <c r="N14" s="912">
        <v>0</v>
      </c>
      <c r="O14" s="912">
        <v>0</v>
      </c>
      <c r="P14" s="913">
        <v>385</v>
      </c>
    </row>
    <row r="15" spans="1:16" ht="12.75">
      <c r="A15" s="420"/>
      <c r="B15" s="455"/>
      <c r="C15" s="422"/>
      <c r="D15" s="422">
        <v>3</v>
      </c>
      <c r="E15" s="896">
        <v>1.1163422063533708</v>
      </c>
      <c r="F15" s="897">
        <v>1.1088845641387697</v>
      </c>
      <c r="G15" s="897">
        <v>1.3604772992365126</v>
      </c>
      <c r="H15" s="897" t="s">
        <v>298</v>
      </c>
      <c r="I15" s="897" t="s">
        <v>298</v>
      </c>
      <c r="J15" s="896">
        <v>1.1249790923977965</v>
      </c>
      <c r="K15" s="911">
        <v>351</v>
      </c>
      <c r="L15" s="912">
        <v>213</v>
      </c>
      <c r="M15" s="912">
        <v>35</v>
      </c>
      <c r="N15" s="912">
        <v>0</v>
      </c>
      <c r="O15" s="912">
        <v>0</v>
      </c>
      <c r="P15" s="913">
        <v>599</v>
      </c>
    </row>
    <row r="16" spans="1:16" ht="12.75">
      <c r="A16" s="420"/>
      <c r="B16" s="455"/>
      <c r="C16" s="460"/>
      <c r="D16" s="460" t="s">
        <v>74</v>
      </c>
      <c r="E16" s="898">
        <v>0.8314199813123722</v>
      </c>
      <c r="F16" s="899">
        <v>0.9106484723335532</v>
      </c>
      <c r="G16" s="899">
        <v>0.8861906464356158</v>
      </c>
      <c r="H16" s="899" t="s">
        <v>298</v>
      </c>
      <c r="I16" s="899" t="s">
        <v>298</v>
      </c>
      <c r="J16" s="898">
        <v>0.86424194999008</v>
      </c>
      <c r="K16" s="914">
        <v>781</v>
      </c>
      <c r="L16" s="915">
        <v>656</v>
      </c>
      <c r="M16" s="915">
        <v>94</v>
      </c>
      <c r="N16" s="915">
        <v>0</v>
      </c>
      <c r="O16" s="915">
        <v>0</v>
      </c>
      <c r="P16" s="916">
        <v>1531</v>
      </c>
    </row>
    <row r="17" spans="1:16" ht="12.75">
      <c r="A17" s="420"/>
      <c r="B17" s="456"/>
      <c r="C17" s="422">
        <v>4</v>
      </c>
      <c r="D17" s="422">
        <v>1</v>
      </c>
      <c r="E17" s="896">
        <v>0.6246602578751677</v>
      </c>
      <c r="F17" s="897">
        <v>0.7080223382976715</v>
      </c>
      <c r="G17" s="897" t="s">
        <v>298</v>
      </c>
      <c r="H17" s="897" t="s">
        <v>298</v>
      </c>
      <c r="I17" s="897" t="s">
        <v>298</v>
      </c>
      <c r="J17" s="896">
        <v>0.6431475634909072</v>
      </c>
      <c r="K17" s="911">
        <v>175</v>
      </c>
      <c r="L17" s="912">
        <v>60</v>
      </c>
      <c r="M17" s="912">
        <v>0</v>
      </c>
      <c r="N17" s="912">
        <v>0</v>
      </c>
      <c r="O17" s="912">
        <v>0</v>
      </c>
      <c r="P17" s="913">
        <v>235</v>
      </c>
    </row>
    <row r="18" spans="1:16" ht="12.75">
      <c r="A18" s="420"/>
      <c r="B18" s="455"/>
      <c r="C18" s="422"/>
      <c r="D18" s="458">
        <v>2</v>
      </c>
      <c r="E18" s="896">
        <v>0.9605660868476639</v>
      </c>
      <c r="F18" s="897">
        <v>1.1588204892173122</v>
      </c>
      <c r="G18" s="897" t="s">
        <v>298</v>
      </c>
      <c r="H18" s="897" t="s">
        <v>298</v>
      </c>
      <c r="I18" s="897" t="s">
        <v>298</v>
      </c>
      <c r="J18" s="896">
        <v>1.0073758257737222</v>
      </c>
      <c r="K18" s="911">
        <v>86</v>
      </c>
      <c r="L18" s="912">
        <v>41</v>
      </c>
      <c r="M18" s="912">
        <v>0</v>
      </c>
      <c r="N18" s="912">
        <v>0</v>
      </c>
      <c r="O18" s="912">
        <v>0</v>
      </c>
      <c r="P18" s="913">
        <v>127</v>
      </c>
    </row>
    <row r="19" spans="1:16" ht="12.75">
      <c r="A19" s="420"/>
      <c r="B19" s="455"/>
      <c r="C19" s="422"/>
      <c r="D19" s="422">
        <v>3</v>
      </c>
      <c r="E19" s="896">
        <v>1.3368551276090133</v>
      </c>
      <c r="F19" s="897">
        <v>1.0637594210825871</v>
      </c>
      <c r="G19" s="897" t="s">
        <v>298</v>
      </c>
      <c r="H19" s="897" t="s">
        <v>298</v>
      </c>
      <c r="I19" s="897" t="s">
        <v>298</v>
      </c>
      <c r="J19" s="896">
        <v>1.2845251918143061</v>
      </c>
      <c r="K19" s="911">
        <v>120</v>
      </c>
      <c r="L19" s="912">
        <v>31</v>
      </c>
      <c r="M19" s="912">
        <v>0</v>
      </c>
      <c r="N19" s="912">
        <v>0</v>
      </c>
      <c r="O19" s="912">
        <v>0</v>
      </c>
      <c r="P19" s="913">
        <v>151</v>
      </c>
    </row>
    <row r="20" spans="1:16" ht="12.75">
      <c r="A20" s="420"/>
      <c r="B20" s="455"/>
      <c r="C20" s="422"/>
      <c r="D20" s="422">
        <v>4</v>
      </c>
      <c r="E20" s="896">
        <v>1.2651011794489713</v>
      </c>
      <c r="F20" s="897">
        <v>1.8536919603431858</v>
      </c>
      <c r="G20" s="897" t="s">
        <v>298</v>
      </c>
      <c r="H20" s="897" t="s">
        <v>298</v>
      </c>
      <c r="I20" s="897" t="s">
        <v>298</v>
      </c>
      <c r="J20" s="896">
        <v>1.3917685189376225</v>
      </c>
      <c r="K20" s="911">
        <v>134</v>
      </c>
      <c r="L20" s="912">
        <v>50</v>
      </c>
      <c r="M20" s="912">
        <v>0</v>
      </c>
      <c r="N20" s="912">
        <v>0</v>
      </c>
      <c r="O20" s="912">
        <v>0</v>
      </c>
      <c r="P20" s="913">
        <v>184</v>
      </c>
    </row>
    <row r="21" spans="1:16" ht="12.75">
      <c r="A21" s="420"/>
      <c r="B21" s="457"/>
      <c r="C21" s="459"/>
      <c r="D21" s="459" t="s">
        <v>74</v>
      </c>
      <c r="E21" s="900">
        <v>0.9296453748921356</v>
      </c>
      <c r="F21" s="901">
        <v>1.0262116720948036</v>
      </c>
      <c r="G21" s="901" t="s">
        <v>298</v>
      </c>
      <c r="H21" s="901" t="s">
        <v>298</v>
      </c>
      <c r="I21" s="901" t="s">
        <v>298</v>
      </c>
      <c r="J21" s="900">
        <v>0.9506485769946857</v>
      </c>
      <c r="K21" s="917">
        <v>515</v>
      </c>
      <c r="L21" s="918">
        <v>182</v>
      </c>
      <c r="M21" s="918">
        <v>0</v>
      </c>
      <c r="N21" s="918">
        <v>0</v>
      </c>
      <c r="O21" s="918">
        <v>0</v>
      </c>
      <c r="P21" s="919">
        <v>697</v>
      </c>
    </row>
    <row r="22" spans="1:16" ht="12.75">
      <c r="A22" s="420"/>
      <c r="B22" s="419" t="s">
        <v>194</v>
      </c>
      <c r="C22" s="419" t="s">
        <v>26</v>
      </c>
      <c r="D22" s="419" t="s">
        <v>25</v>
      </c>
      <c r="E22" s="894">
        <v>0.8144075501594317</v>
      </c>
      <c r="F22" s="895">
        <v>0.7184308419857518</v>
      </c>
      <c r="G22" s="895">
        <v>0.7512622488490638</v>
      </c>
      <c r="H22" s="895">
        <v>0.801126540403823</v>
      </c>
      <c r="I22" s="895">
        <v>0.6065886882306307</v>
      </c>
      <c r="J22" s="894">
        <v>0.7504450968788839</v>
      </c>
      <c r="K22" s="908">
        <v>381</v>
      </c>
      <c r="L22" s="909">
        <v>1228</v>
      </c>
      <c r="M22" s="909">
        <v>853</v>
      </c>
      <c r="N22" s="909">
        <v>630</v>
      </c>
      <c r="O22" s="909">
        <v>63</v>
      </c>
      <c r="P22" s="910">
        <v>3155</v>
      </c>
    </row>
    <row r="23" spans="1:16" ht="12.75">
      <c r="A23" s="420"/>
      <c r="B23" s="455"/>
      <c r="C23" s="422"/>
      <c r="D23" s="422">
        <v>2</v>
      </c>
      <c r="E23" s="896">
        <v>0.9353823479409008</v>
      </c>
      <c r="F23" s="897">
        <v>1.0247605704930713</v>
      </c>
      <c r="G23" s="897">
        <v>0.9268865537504628</v>
      </c>
      <c r="H23" s="897">
        <v>0.9624617095534753</v>
      </c>
      <c r="I23" s="897">
        <v>0.821120836866513</v>
      </c>
      <c r="J23" s="896">
        <v>0.9710284614771706</v>
      </c>
      <c r="K23" s="911">
        <v>378</v>
      </c>
      <c r="L23" s="912">
        <v>1101</v>
      </c>
      <c r="M23" s="912">
        <v>658</v>
      </c>
      <c r="N23" s="912">
        <v>465</v>
      </c>
      <c r="O23" s="912">
        <v>93</v>
      </c>
      <c r="P23" s="913">
        <v>2695</v>
      </c>
    </row>
    <row r="24" spans="1:16" ht="12.75">
      <c r="A24" s="420"/>
      <c r="B24" s="455"/>
      <c r="C24" s="460"/>
      <c r="D24" s="460" t="s">
        <v>74</v>
      </c>
      <c r="E24" s="898">
        <v>0.8675562565358232</v>
      </c>
      <c r="F24" s="899">
        <v>0.8383117585827713</v>
      </c>
      <c r="G24" s="899">
        <v>0.8235416956666132</v>
      </c>
      <c r="H24" s="899">
        <v>0.8683721049415486</v>
      </c>
      <c r="I24" s="899">
        <v>0.7196929008538798</v>
      </c>
      <c r="J24" s="898">
        <v>0.8409396100177319</v>
      </c>
      <c r="K24" s="914">
        <v>759</v>
      </c>
      <c r="L24" s="915">
        <v>2329</v>
      </c>
      <c r="M24" s="915">
        <v>1511</v>
      </c>
      <c r="N24" s="915">
        <v>1095</v>
      </c>
      <c r="O24" s="915">
        <v>156</v>
      </c>
      <c r="P24" s="916">
        <v>5850</v>
      </c>
    </row>
    <row r="25" spans="1:16" ht="12.75">
      <c r="A25" s="420"/>
      <c r="B25" s="456"/>
      <c r="C25" s="422">
        <v>3</v>
      </c>
      <c r="D25" s="422">
        <v>1</v>
      </c>
      <c r="E25" s="896">
        <v>0.6903781828964666</v>
      </c>
      <c r="F25" s="897">
        <v>0.659418223379927</v>
      </c>
      <c r="G25" s="897">
        <v>0.6968115957006936</v>
      </c>
      <c r="H25" s="897" t="s">
        <v>298</v>
      </c>
      <c r="I25" s="897" t="s">
        <v>298</v>
      </c>
      <c r="J25" s="896">
        <v>0.6757105831986454</v>
      </c>
      <c r="K25" s="911">
        <v>454</v>
      </c>
      <c r="L25" s="912">
        <v>601</v>
      </c>
      <c r="M25" s="912">
        <v>116</v>
      </c>
      <c r="N25" s="912">
        <v>0</v>
      </c>
      <c r="O25" s="912">
        <v>0</v>
      </c>
      <c r="P25" s="913">
        <v>1171</v>
      </c>
    </row>
    <row r="26" spans="1:16" ht="12.75">
      <c r="A26" s="420"/>
      <c r="B26" s="455"/>
      <c r="C26" s="422"/>
      <c r="D26" s="422">
        <v>2</v>
      </c>
      <c r="E26" s="896">
        <v>0.733062410535174</v>
      </c>
      <c r="F26" s="897">
        <v>0.830962277603559</v>
      </c>
      <c r="G26" s="897">
        <v>1.0117716529598404</v>
      </c>
      <c r="H26" s="897" t="s">
        <v>298</v>
      </c>
      <c r="I26" s="897" t="s">
        <v>298</v>
      </c>
      <c r="J26" s="896">
        <v>0.7945151478952757</v>
      </c>
      <c r="K26" s="911">
        <v>428</v>
      </c>
      <c r="L26" s="912">
        <v>569</v>
      </c>
      <c r="M26" s="912">
        <v>81</v>
      </c>
      <c r="N26" s="912">
        <v>0</v>
      </c>
      <c r="O26" s="912">
        <v>0</v>
      </c>
      <c r="P26" s="913">
        <v>1078</v>
      </c>
    </row>
    <row r="27" spans="1:16" ht="12.75">
      <c r="A27" s="420"/>
      <c r="B27" s="455"/>
      <c r="C27" s="422"/>
      <c r="D27" s="422">
        <v>3</v>
      </c>
      <c r="E27" s="896">
        <v>1.1408503987823366</v>
      </c>
      <c r="F27" s="897">
        <v>1.1183452371341784</v>
      </c>
      <c r="G27" s="897">
        <v>1.1620198184675063</v>
      </c>
      <c r="H27" s="897" t="s">
        <v>298</v>
      </c>
      <c r="I27" s="897" t="s">
        <v>298</v>
      </c>
      <c r="J27" s="896">
        <v>1.132256775093193</v>
      </c>
      <c r="K27" s="911">
        <v>915</v>
      </c>
      <c r="L27" s="912">
        <v>935</v>
      </c>
      <c r="M27" s="912">
        <v>127</v>
      </c>
      <c r="N27" s="912">
        <v>0</v>
      </c>
      <c r="O27" s="912">
        <v>0</v>
      </c>
      <c r="P27" s="913">
        <v>1977</v>
      </c>
    </row>
    <row r="28" spans="1:16" ht="12.75">
      <c r="A28" s="420"/>
      <c r="B28" s="455"/>
      <c r="C28" s="460"/>
      <c r="D28" s="460" t="s">
        <v>74</v>
      </c>
      <c r="E28" s="898">
        <v>0.8711193920079927</v>
      </c>
      <c r="F28" s="899">
        <v>0.8526624507684455</v>
      </c>
      <c r="G28" s="899">
        <v>0.8954443297308047</v>
      </c>
      <c r="H28" s="899" t="s">
        <v>298</v>
      </c>
      <c r="I28" s="899" t="s">
        <v>298</v>
      </c>
      <c r="J28" s="898">
        <v>0.8641101142474924</v>
      </c>
      <c r="K28" s="914">
        <v>1797</v>
      </c>
      <c r="L28" s="915">
        <v>2105</v>
      </c>
      <c r="M28" s="915">
        <v>324</v>
      </c>
      <c r="N28" s="915">
        <v>0</v>
      </c>
      <c r="O28" s="915">
        <v>0</v>
      </c>
      <c r="P28" s="916">
        <v>4226</v>
      </c>
    </row>
    <row r="29" spans="1:16" ht="12.75">
      <c r="A29" s="420"/>
      <c r="B29" s="456"/>
      <c r="C29" s="422">
        <v>4</v>
      </c>
      <c r="D29" s="422">
        <v>1</v>
      </c>
      <c r="E29" s="896">
        <v>0.6683010957305492</v>
      </c>
      <c r="F29" s="897">
        <v>0.7179332323577475</v>
      </c>
      <c r="G29" s="897" t="s">
        <v>298</v>
      </c>
      <c r="H29" s="897" t="s">
        <v>298</v>
      </c>
      <c r="I29" s="897" t="s">
        <v>298</v>
      </c>
      <c r="J29" s="896">
        <v>0.6808965449169598</v>
      </c>
      <c r="K29" s="911">
        <v>406</v>
      </c>
      <c r="L29" s="912">
        <v>169</v>
      </c>
      <c r="M29" s="912">
        <v>0</v>
      </c>
      <c r="N29" s="912">
        <v>0</v>
      </c>
      <c r="O29" s="912">
        <v>0</v>
      </c>
      <c r="P29" s="913">
        <v>575</v>
      </c>
    </row>
    <row r="30" spans="1:16" ht="12.75">
      <c r="A30" s="420"/>
      <c r="B30" s="455"/>
      <c r="C30" s="422"/>
      <c r="D30" s="458">
        <v>2</v>
      </c>
      <c r="E30" s="896">
        <v>0.9606511095476915</v>
      </c>
      <c r="F30" s="897">
        <v>0.9071088623857367</v>
      </c>
      <c r="G30" s="897" t="s">
        <v>298</v>
      </c>
      <c r="H30" s="897" t="s">
        <v>298</v>
      </c>
      <c r="I30" s="897" t="s">
        <v>298</v>
      </c>
      <c r="J30" s="896">
        <v>0.9459806374729657</v>
      </c>
      <c r="K30" s="911">
        <v>374</v>
      </c>
      <c r="L30" s="912">
        <v>158</v>
      </c>
      <c r="M30" s="912">
        <v>0</v>
      </c>
      <c r="N30" s="912">
        <v>0</v>
      </c>
      <c r="O30" s="912">
        <v>0</v>
      </c>
      <c r="P30" s="913">
        <v>532</v>
      </c>
    </row>
    <row r="31" spans="1:16" ht="12.75">
      <c r="A31" s="420"/>
      <c r="B31" s="455"/>
      <c r="C31" s="422"/>
      <c r="D31" s="422">
        <v>3</v>
      </c>
      <c r="E31" s="896">
        <v>1.0357439608151766</v>
      </c>
      <c r="F31" s="897">
        <v>0.834646016947763</v>
      </c>
      <c r="G31" s="897" t="s">
        <v>298</v>
      </c>
      <c r="H31" s="897" t="s">
        <v>298</v>
      </c>
      <c r="I31" s="897" t="s">
        <v>298</v>
      </c>
      <c r="J31" s="896">
        <v>0.9913620742557752</v>
      </c>
      <c r="K31" s="911">
        <v>445</v>
      </c>
      <c r="L31" s="912">
        <v>143</v>
      </c>
      <c r="M31" s="912">
        <v>0</v>
      </c>
      <c r="N31" s="912">
        <v>0</v>
      </c>
      <c r="O31" s="912">
        <v>0</v>
      </c>
      <c r="P31" s="913">
        <v>588</v>
      </c>
    </row>
    <row r="32" spans="1:16" ht="12.75">
      <c r="A32" s="420"/>
      <c r="B32" s="455"/>
      <c r="C32" s="422"/>
      <c r="D32" s="422">
        <v>4</v>
      </c>
      <c r="E32" s="896">
        <v>1.2945533095510966</v>
      </c>
      <c r="F32" s="897">
        <v>1.3308685422155748</v>
      </c>
      <c r="G32" s="897" t="s">
        <v>298</v>
      </c>
      <c r="H32" s="897" t="s">
        <v>298</v>
      </c>
      <c r="I32" s="897" t="s">
        <v>298</v>
      </c>
      <c r="J32" s="896">
        <v>1.3033788581239156</v>
      </c>
      <c r="K32" s="911">
        <v>465</v>
      </c>
      <c r="L32" s="912">
        <v>158</v>
      </c>
      <c r="M32" s="912">
        <v>0</v>
      </c>
      <c r="N32" s="912">
        <v>0</v>
      </c>
      <c r="O32" s="912">
        <v>0</v>
      </c>
      <c r="P32" s="913">
        <v>623</v>
      </c>
    </row>
    <row r="33" spans="1:16" ht="12.75">
      <c r="A33" s="420"/>
      <c r="B33" s="457"/>
      <c r="C33" s="459"/>
      <c r="D33" s="459" t="s">
        <v>74</v>
      </c>
      <c r="E33" s="900">
        <v>0.9256181306729531</v>
      </c>
      <c r="F33" s="901">
        <v>0.8826590439778438</v>
      </c>
      <c r="G33" s="901" t="s">
        <v>298</v>
      </c>
      <c r="H33" s="901" t="s">
        <v>298</v>
      </c>
      <c r="I33" s="901" t="s">
        <v>298</v>
      </c>
      <c r="J33" s="900">
        <v>0.9149107353619929</v>
      </c>
      <c r="K33" s="917">
        <v>1690</v>
      </c>
      <c r="L33" s="918">
        <v>628</v>
      </c>
      <c r="M33" s="918">
        <v>0</v>
      </c>
      <c r="N33" s="918">
        <v>0</v>
      </c>
      <c r="O33" s="918">
        <v>0</v>
      </c>
      <c r="P33" s="919">
        <v>2318</v>
      </c>
    </row>
    <row r="34" spans="1:16" ht="12.75">
      <c r="A34" s="420"/>
      <c r="B34" s="419" t="s">
        <v>67</v>
      </c>
      <c r="C34" s="419" t="s">
        <v>26</v>
      </c>
      <c r="D34" s="419" t="s">
        <v>25</v>
      </c>
      <c r="E34" s="894">
        <v>0.7339209382202244</v>
      </c>
      <c r="F34" s="895">
        <v>0.708431094833586</v>
      </c>
      <c r="G34" s="895">
        <v>0.8498129559439772</v>
      </c>
      <c r="H34" s="895">
        <v>0.9731336512552689</v>
      </c>
      <c r="I34" s="895" t="s">
        <v>298</v>
      </c>
      <c r="J34" s="894">
        <v>0.7738731672309811</v>
      </c>
      <c r="K34" s="908">
        <v>153</v>
      </c>
      <c r="L34" s="909">
        <v>366</v>
      </c>
      <c r="M34" s="909">
        <v>268</v>
      </c>
      <c r="N34" s="909">
        <v>156</v>
      </c>
      <c r="O34" s="909">
        <v>10</v>
      </c>
      <c r="P34" s="910">
        <v>953</v>
      </c>
    </row>
    <row r="35" spans="1:16" ht="12.75">
      <c r="A35" s="420"/>
      <c r="B35" s="455"/>
      <c r="C35" s="422"/>
      <c r="D35" s="422">
        <v>2</v>
      </c>
      <c r="E35" s="896">
        <v>0.6411421127680853</v>
      </c>
      <c r="F35" s="897">
        <v>0.9514947087799349</v>
      </c>
      <c r="G35" s="897">
        <v>1.2211038295100598</v>
      </c>
      <c r="H35" s="897">
        <v>1.020767452404913</v>
      </c>
      <c r="I35" s="897">
        <v>0.9998155836360199</v>
      </c>
      <c r="J35" s="896">
        <v>0.9293002300779354</v>
      </c>
      <c r="K35" s="911">
        <v>347</v>
      </c>
      <c r="L35" s="912">
        <v>886</v>
      </c>
      <c r="M35" s="912">
        <v>575</v>
      </c>
      <c r="N35" s="912">
        <v>273</v>
      </c>
      <c r="O35" s="912">
        <v>73</v>
      </c>
      <c r="P35" s="913">
        <v>2154</v>
      </c>
    </row>
    <row r="36" spans="1:16" ht="12.75">
      <c r="A36" s="420"/>
      <c r="B36" s="455"/>
      <c r="C36" s="460"/>
      <c r="D36" s="460" t="s">
        <v>74</v>
      </c>
      <c r="E36" s="898">
        <v>0.6671970589410695</v>
      </c>
      <c r="F36" s="899">
        <v>0.8656056505867564</v>
      </c>
      <c r="G36" s="899">
        <v>1.0807190807498508</v>
      </c>
      <c r="H36" s="899">
        <v>1.0012746344301768</v>
      </c>
      <c r="I36" s="899">
        <v>0.8722863172809413</v>
      </c>
      <c r="J36" s="898">
        <v>0.8758587946760744</v>
      </c>
      <c r="K36" s="914">
        <v>500</v>
      </c>
      <c r="L36" s="915">
        <v>1252</v>
      </c>
      <c r="M36" s="915">
        <v>843</v>
      </c>
      <c r="N36" s="915">
        <v>429</v>
      </c>
      <c r="O36" s="915">
        <v>83</v>
      </c>
      <c r="P36" s="916">
        <v>3107</v>
      </c>
    </row>
    <row r="37" spans="1:16" ht="12.75">
      <c r="A37" s="420"/>
      <c r="B37" s="456"/>
      <c r="C37" s="422">
        <v>3</v>
      </c>
      <c r="D37" s="422">
        <v>1</v>
      </c>
      <c r="E37" s="896">
        <v>0.5448796921880169</v>
      </c>
      <c r="F37" s="897">
        <v>0.4928060555815834</v>
      </c>
      <c r="G37" s="897">
        <v>1.2006172075082038</v>
      </c>
      <c r="H37" s="897" t="s">
        <v>298</v>
      </c>
      <c r="I37" s="897" t="s">
        <v>298</v>
      </c>
      <c r="J37" s="896">
        <v>0.5482680660760595</v>
      </c>
      <c r="K37" s="911">
        <v>126</v>
      </c>
      <c r="L37" s="912">
        <v>175</v>
      </c>
      <c r="M37" s="912">
        <v>29</v>
      </c>
      <c r="N37" s="912">
        <v>0</v>
      </c>
      <c r="O37" s="912">
        <v>0</v>
      </c>
      <c r="P37" s="913">
        <v>330</v>
      </c>
    </row>
    <row r="38" spans="1:16" ht="12.75">
      <c r="A38" s="420"/>
      <c r="B38" s="455"/>
      <c r="C38" s="422"/>
      <c r="D38" s="422">
        <v>2</v>
      </c>
      <c r="E38" s="896">
        <v>0.6053141762094867</v>
      </c>
      <c r="F38" s="897">
        <v>0.7037168031167462</v>
      </c>
      <c r="G38" s="897">
        <v>0.8429322922286837</v>
      </c>
      <c r="H38" s="897" t="s">
        <v>298</v>
      </c>
      <c r="I38" s="897" t="s">
        <v>298</v>
      </c>
      <c r="J38" s="896">
        <v>0.6557955876207453</v>
      </c>
      <c r="K38" s="911">
        <v>201</v>
      </c>
      <c r="L38" s="912">
        <v>249</v>
      </c>
      <c r="M38" s="912">
        <v>21</v>
      </c>
      <c r="N38" s="912">
        <v>0</v>
      </c>
      <c r="O38" s="912">
        <v>0</v>
      </c>
      <c r="P38" s="913">
        <v>471</v>
      </c>
    </row>
    <row r="39" spans="1:16" ht="12.75">
      <c r="A39" s="420"/>
      <c r="B39" s="455"/>
      <c r="C39" s="422"/>
      <c r="D39" s="422">
        <v>3</v>
      </c>
      <c r="E39" s="896">
        <v>0.8120835759037358</v>
      </c>
      <c r="F39" s="897">
        <v>0.8833762517253121</v>
      </c>
      <c r="G39" s="897">
        <v>0.6846181804578102</v>
      </c>
      <c r="H39" s="897" t="s">
        <v>298</v>
      </c>
      <c r="I39" s="897" t="s">
        <v>298</v>
      </c>
      <c r="J39" s="896">
        <v>0.8349714006711085</v>
      </c>
      <c r="K39" s="911">
        <v>515</v>
      </c>
      <c r="L39" s="912">
        <v>500</v>
      </c>
      <c r="M39" s="912">
        <v>51</v>
      </c>
      <c r="N39" s="912">
        <v>0</v>
      </c>
      <c r="O39" s="912">
        <v>0</v>
      </c>
      <c r="P39" s="913">
        <v>1066</v>
      </c>
    </row>
    <row r="40" spans="1:16" ht="12.75">
      <c r="A40" s="420"/>
      <c r="B40" s="455"/>
      <c r="C40" s="460"/>
      <c r="D40" s="460" t="s">
        <v>74</v>
      </c>
      <c r="E40" s="898">
        <v>0.7061979843478411</v>
      </c>
      <c r="F40" s="899">
        <v>0.7306333527103328</v>
      </c>
      <c r="G40" s="899">
        <v>0.8499965393621932</v>
      </c>
      <c r="H40" s="899" t="s">
        <v>298</v>
      </c>
      <c r="I40" s="899" t="s">
        <v>298</v>
      </c>
      <c r="J40" s="898">
        <v>0.7224605382334037</v>
      </c>
      <c r="K40" s="914">
        <v>842</v>
      </c>
      <c r="L40" s="915">
        <v>924</v>
      </c>
      <c r="M40" s="915">
        <v>101</v>
      </c>
      <c r="N40" s="915">
        <v>0</v>
      </c>
      <c r="O40" s="915">
        <v>0</v>
      </c>
      <c r="P40" s="916">
        <v>1867</v>
      </c>
    </row>
    <row r="41" spans="1:16" ht="12.75">
      <c r="A41" s="420"/>
      <c r="B41" s="456"/>
      <c r="C41" s="422">
        <v>4</v>
      </c>
      <c r="D41" s="422">
        <v>1</v>
      </c>
      <c r="E41" s="896">
        <v>0.7572881629252116</v>
      </c>
      <c r="F41" s="897">
        <v>0.7233526709505287</v>
      </c>
      <c r="G41" s="897" t="s">
        <v>298</v>
      </c>
      <c r="H41" s="897" t="s">
        <v>298</v>
      </c>
      <c r="I41" s="897" t="s">
        <v>298</v>
      </c>
      <c r="J41" s="896">
        <v>0.7487102596384005</v>
      </c>
      <c r="K41" s="911">
        <v>136</v>
      </c>
      <c r="L41" s="912">
        <v>45</v>
      </c>
      <c r="M41" s="912">
        <v>0</v>
      </c>
      <c r="N41" s="912">
        <v>0</v>
      </c>
      <c r="O41" s="912">
        <v>0</v>
      </c>
      <c r="P41" s="913">
        <v>181</v>
      </c>
    </row>
    <row r="42" spans="1:16" ht="12.75">
      <c r="A42" s="420"/>
      <c r="B42" s="455"/>
      <c r="C42" s="422"/>
      <c r="D42" s="458">
        <v>2</v>
      </c>
      <c r="E42" s="896">
        <v>0.7161619873253036</v>
      </c>
      <c r="F42" s="897">
        <v>0.550512949373048</v>
      </c>
      <c r="G42" s="897" t="s">
        <v>298</v>
      </c>
      <c r="H42" s="897" t="s">
        <v>298</v>
      </c>
      <c r="I42" s="897" t="s">
        <v>298</v>
      </c>
      <c r="J42" s="896">
        <v>0.6723234192123925</v>
      </c>
      <c r="K42" s="911">
        <v>141</v>
      </c>
      <c r="L42" s="912">
        <v>56</v>
      </c>
      <c r="M42" s="912">
        <v>0</v>
      </c>
      <c r="N42" s="912">
        <v>0</v>
      </c>
      <c r="O42" s="912">
        <v>0</v>
      </c>
      <c r="P42" s="913">
        <v>197</v>
      </c>
    </row>
    <row r="43" spans="1:16" ht="12.75">
      <c r="A43" s="420"/>
      <c r="B43" s="455"/>
      <c r="C43" s="422"/>
      <c r="D43" s="422">
        <v>3</v>
      </c>
      <c r="E43" s="896">
        <v>1.0343405646302282</v>
      </c>
      <c r="F43" s="897">
        <v>0.8763357689309492</v>
      </c>
      <c r="G43" s="897" t="s">
        <v>298</v>
      </c>
      <c r="H43" s="897" t="s">
        <v>298</v>
      </c>
      <c r="I43" s="897" t="s">
        <v>298</v>
      </c>
      <c r="J43" s="896">
        <v>1.0041771862271764</v>
      </c>
      <c r="K43" s="911">
        <v>202</v>
      </c>
      <c r="L43" s="912">
        <v>52</v>
      </c>
      <c r="M43" s="912">
        <v>0</v>
      </c>
      <c r="N43" s="912">
        <v>0</v>
      </c>
      <c r="O43" s="912">
        <v>0</v>
      </c>
      <c r="P43" s="913">
        <v>254</v>
      </c>
    </row>
    <row r="44" spans="1:16" ht="12.75">
      <c r="A44" s="420"/>
      <c r="B44" s="455"/>
      <c r="C44" s="422"/>
      <c r="D44" s="422">
        <v>4</v>
      </c>
      <c r="E44" s="896">
        <v>0.8852257425634718</v>
      </c>
      <c r="F44" s="897">
        <v>0.8144528820250038</v>
      </c>
      <c r="G44" s="897" t="s">
        <v>298</v>
      </c>
      <c r="H44" s="897" t="s">
        <v>298</v>
      </c>
      <c r="I44" s="897" t="s">
        <v>298</v>
      </c>
      <c r="J44" s="896">
        <v>0.8725168441671377</v>
      </c>
      <c r="K44" s="911">
        <v>218</v>
      </c>
      <c r="L44" s="912">
        <v>47</v>
      </c>
      <c r="M44" s="912">
        <v>0</v>
      </c>
      <c r="N44" s="912">
        <v>0</v>
      </c>
      <c r="O44" s="912">
        <v>0</v>
      </c>
      <c r="P44" s="913">
        <v>265</v>
      </c>
    </row>
    <row r="45" spans="1:16" ht="12.75">
      <c r="A45" s="420"/>
      <c r="B45" s="457"/>
      <c r="C45" s="459"/>
      <c r="D45" s="459" t="s">
        <v>74</v>
      </c>
      <c r="E45" s="900">
        <v>0.8550183603572342</v>
      </c>
      <c r="F45" s="901">
        <v>0.7228442107684796</v>
      </c>
      <c r="G45" s="901" t="s">
        <v>298</v>
      </c>
      <c r="H45" s="901" t="s">
        <v>298</v>
      </c>
      <c r="I45" s="901" t="s">
        <v>298</v>
      </c>
      <c r="J45" s="900">
        <v>0.8257352761263662</v>
      </c>
      <c r="K45" s="917">
        <v>697</v>
      </c>
      <c r="L45" s="918">
        <v>200</v>
      </c>
      <c r="M45" s="918">
        <v>0</v>
      </c>
      <c r="N45" s="918">
        <v>0</v>
      </c>
      <c r="O45" s="918">
        <v>0</v>
      </c>
      <c r="P45" s="919">
        <v>897</v>
      </c>
    </row>
    <row r="46" spans="1:16" ht="12.75">
      <c r="A46" s="420"/>
      <c r="B46" s="419" t="s">
        <v>74</v>
      </c>
      <c r="C46" s="419" t="s">
        <v>26</v>
      </c>
      <c r="D46" s="419" t="s">
        <v>25</v>
      </c>
      <c r="E46" s="894">
        <v>0.8003540262384053</v>
      </c>
      <c r="F46" s="895">
        <v>0.7432646820742511</v>
      </c>
      <c r="G46" s="895">
        <v>0.766455575369252</v>
      </c>
      <c r="H46" s="895">
        <v>0.826725809907587</v>
      </c>
      <c r="I46" s="895">
        <v>0.660115525906702</v>
      </c>
      <c r="J46" s="894">
        <v>0.7683006403892012</v>
      </c>
      <c r="K46" s="908">
        <v>683</v>
      </c>
      <c r="L46" s="909">
        <v>2225</v>
      </c>
      <c r="M46" s="909">
        <v>1694</v>
      </c>
      <c r="N46" s="909">
        <v>1320</v>
      </c>
      <c r="O46" s="909">
        <v>128</v>
      </c>
      <c r="P46" s="910">
        <v>6050</v>
      </c>
    </row>
    <row r="47" spans="1:16" ht="12.75">
      <c r="A47" s="420"/>
      <c r="B47" s="455"/>
      <c r="C47" s="422"/>
      <c r="D47" s="422">
        <v>2</v>
      </c>
      <c r="E47" s="896">
        <v>0.7842760514909678</v>
      </c>
      <c r="F47" s="897">
        <v>1.0268535100162939</v>
      </c>
      <c r="G47" s="897">
        <v>1.0654721338974698</v>
      </c>
      <c r="H47" s="897">
        <v>1.003247450619203</v>
      </c>
      <c r="I47" s="897">
        <v>0.9049336426493564</v>
      </c>
      <c r="J47" s="896">
        <v>0.9792134427639637</v>
      </c>
      <c r="K47" s="911">
        <v>836</v>
      </c>
      <c r="L47" s="912">
        <v>2397</v>
      </c>
      <c r="M47" s="912">
        <v>1498</v>
      </c>
      <c r="N47" s="912">
        <v>932</v>
      </c>
      <c r="O47" s="912">
        <v>211</v>
      </c>
      <c r="P47" s="913">
        <v>5874</v>
      </c>
    </row>
    <row r="48" spans="1:16" ht="12.75">
      <c r="A48" s="420"/>
      <c r="B48" s="455"/>
      <c r="C48" s="460"/>
      <c r="D48" s="460" t="s">
        <v>74</v>
      </c>
      <c r="E48" s="898">
        <v>0.7915194192645985</v>
      </c>
      <c r="F48" s="899">
        <v>0.8707649673319938</v>
      </c>
      <c r="G48" s="899">
        <v>0.898087916726005</v>
      </c>
      <c r="H48" s="899">
        <v>0.8990971257379485</v>
      </c>
      <c r="I48" s="899">
        <v>0.797859985426758</v>
      </c>
      <c r="J48" s="898">
        <v>0.8657568507006917</v>
      </c>
      <c r="K48" s="914">
        <v>1519</v>
      </c>
      <c r="L48" s="915">
        <v>4622</v>
      </c>
      <c r="M48" s="915">
        <v>3192</v>
      </c>
      <c r="N48" s="915">
        <v>2252</v>
      </c>
      <c r="O48" s="915">
        <v>339</v>
      </c>
      <c r="P48" s="916">
        <v>11924</v>
      </c>
    </row>
    <row r="49" spans="1:16" ht="12.75">
      <c r="A49" s="420"/>
      <c r="B49" s="456"/>
      <c r="C49" s="422">
        <v>3</v>
      </c>
      <c r="D49" s="422">
        <v>1</v>
      </c>
      <c r="E49" s="896">
        <v>0.6730215042804831</v>
      </c>
      <c r="F49" s="897">
        <v>0.6608232025442359</v>
      </c>
      <c r="G49" s="897">
        <v>0.7110127576029268</v>
      </c>
      <c r="H49" s="897" t="s">
        <v>298</v>
      </c>
      <c r="I49" s="897" t="s">
        <v>298</v>
      </c>
      <c r="J49" s="896">
        <v>0.670087127471371</v>
      </c>
      <c r="K49" s="911">
        <v>825</v>
      </c>
      <c r="L49" s="912">
        <v>1043</v>
      </c>
      <c r="M49" s="912">
        <v>180</v>
      </c>
      <c r="N49" s="912">
        <v>0</v>
      </c>
      <c r="O49" s="912">
        <v>0</v>
      </c>
      <c r="P49" s="913">
        <v>2048</v>
      </c>
    </row>
    <row r="50" spans="1:16" ht="12.75">
      <c r="A50" s="420"/>
      <c r="B50" s="455"/>
      <c r="C50" s="422"/>
      <c r="D50" s="422">
        <v>2</v>
      </c>
      <c r="E50" s="896">
        <v>0.704692778317964</v>
      </c>
      <c r="F50" s="897">
        <v>0.8310992186567846</v>
      </c>
      <c r="G50" s="897">
        <v>1.0184751213782606</v>
      </c>
      <c r="H50" s="897" t="s">
        <v>298</v>
      </c>
      <c r="I50" s="897" t="s">
        <v>298</v>
      </c>
      <c r="J50" s="896">
        <v>0.7755049729665762</v>
      </c>
      <c r="K50" s="911">
        <v>814</v>
      </c>
      <c r="L50" s="912">
        <v>994</v>
      </c>
      <c r="M50" s="912">
        <v>126</v>
      </c>
      <c r="N50" s="912">
        <v>0</v>
      </c>
      <c r="O50" s="912">
        <v>0</v>
      </c>
      <c r="P50" s="913">
        <v>1934</v>
      </c>
    </row>
    <row r="51" spans="1:16" ht="12.75">
      <c r="A51" s="420"/>
      <c r="B51" s="455"/>
      <c r="C51" s="422"/>
      <c r="D51" s="422">
        <v>3</v>
      </c>
      <c r="E51" s="896">
        <v>1.0312202599904612</v>
      </c>
      <c r="F51" s="897">
        <v>1.0446922956743951</v>
      </c>
      <c r="G51" s="897">
        <v>1.0605099268394078</v>
      </c>
      <c r="H51" s="897" t="s">
        <v>298</v>
      </c>
      <c r="I51" s="897" t="s">
        <v>298</v>
      </c>
      <c r="J51" s="896">
        <v>1.0380082011175118</v>
      </c>
      <c r="K51" s="911">
        <v>1781</v>
      </c>
      <c r="L51" s="912">
        <v>1648</v>
      </c>
      <c r="M51" s="912">
        <v>213</v>
      </c>
      <c r="N51" s="912">
        <v>0</v>
      </c>
      <c r="O51" s="912">
        <v>0</v>
      </c>
      <c r="P51" s="913">
        <v>3642</v>
      </c>
    </row>
    <row r="52" spans="1:16" ht="12.75">
      <c r="A52" s="420"/>
      <c r="B52" s="455"/>
      <c r="C52" s="460"/>
      <c r="D52" s="460" t="s">
        <v>74</v>
      </c>
      <c r="E52" s="898">
        <v>0.8227085164612935</v>
      </c>
      <c r="F52" s="899">
        <v>0.8363773909589323</v>
      </c>
      <c r="G52" s="899">
        <v>0.8864563430209904</v>
      </c>
      <c r="H52" s="899" t="s">
        <v>298</v>
      </c>
      <c r="I52" s="899" t="s">
        <v>298</v>
      </c>
      <c r="J52" s="898">
        <v>0.8322925129341022</v>
      </c>
      <c r="K52" s="914">
        <v>3420</v>
      </c>
      <c r="L52" s="915">
        <v>3685</v>
      </c>
      <c r="M52" s="915">
        <v>519</v>
      </c>
      <c r="N52" s="915">
        <v>0</v>
      </c>
      <c r="O52" s="915">
        <v>0</v>
      </c>
      <c r="P52" s="916">
        <v>7624</v>
      </c>
    </row>
    <row r="53" spans="1:16" ht="12.75">
      <c r="A53" s="420"/>
      <c r="B53" s="456"/>
      <c r="C53" s="422">
        <v>4</v>
      </c>
      <c r="D53" s="422">
        <v>1</v>
      </c>
      <c r="E53" s="896">
        <v>0.6686119824352623</v>
      </c>
      <c r="F53" s="897">
        <v>0.7163426367551211</v>
      </c>
      <c r="G53" s="897" t="s">
        <v>298</v>
      </c>
      <c r="H53" s="897" t="s">
        <v>298</v>
      </c>
      <c r="I53" s="897" t="s">
        <v>298</v>
      </c>
      <c r="J53" s="896">
        <v>0.6803156662922298</v>
      </c>
      <c r="K53" s="911">
        <v>717</v>
      </c>
      <c r="L53" s="912">
        <v>274</v>
      </c>
      <c r="M53" s="912">
        <v>0</v>
      </c>
      <c r="N53" s="912">
        <v>0</v>
      </c>
      <c r="O53" s="912">
        <v>0</v>
      </c>
      <c r="P53" s="913">
        <v>991</v>
      </c>
    </row>
    <row r="54" spans="1:16" ht="12.75">
      <c r="A54" s="420"/>
      <c r="B54" s="455"/>
      <c r="C54" s="422"/>
      <c r="D54" s="458">
        <v>2</v>
      </c>
      <c r="E54" s="896">
        <v>0.9080461193235784</v>
      </c>
      <c r="F54" s="897">
        <v>0.8673422900732486</v>
      </c>
      <c r="G54" s="897" t="s">
        <v>298</v>
      </c>
      <c r="H54" s="897" t="s">
        <v>298</v>
      </c>
      <c r="I54" s="897" t="s">
        <v>298</v>
      </c>
      <c r="J54" s="896">
        <v>0.8972267360265151</v>
      </c>
      <c r="K54" s="911">
        <v>601</v>
      </c>
      <c r="L54" s="912">
        <v>255</v>
      </c>
      <c r="M54" s="912">
        <v>0</v>
      </c>
      <c r="N54" s="912">
        <v>0</v>
      </c>
      <c r="O54" s="912">
        <v>0</v>
      </c>
      <c r="P54" s="913">
        <v>856</v>
      </c>
    </row>
    <row r="55" spans="1:16" ht="12.75">
      <c r="A55" s="420"/>
      <c r="B55" s="455"/>
      <c r="C55" s="422"/>
      <c r="D55" s="422">
        <v>3</v>
      </c>
      <c r="E55" s="896">
        <v>1.0884849696034917</v>
      </c>
      <c r="F55" s="897">
        <v>0.8791323836085773</v>
      </c>
      <c r="G55" s="897" t="s">
        <v>298</v>
      </c>
      <c r="H55" s="897" t="s">
        <v>298</v>
      </c>
      <c r="I55" s="897" t="s">
        <v>298</v>
      </c>
      <c r="J55" s="896">
        <v>1.044693074497725</v>
      </c>
      <c r="K55" s="911">
        <v>767</v>
      </c>
      <c r="L55" s="912">
        <v>226</v>
      </c>
      <c r="M55" s="912">
        <v>0</v>
      </c>
      <c r="N55" s="912">
        <v>0</v>
      </c>
      <c r="O55" s="912">
        <v>0</v>
      </c>
      <c r="P55" s="913">
        <v>993</v>
      </c>
    </row>
    <row r="56" spans="1:16" ht="12.75">
      <c r="A56" s="420"/>
      <c r="B56" s="455"/>
      <c r="C56" s="422"/>
      <c r="D56" s="422">
        <v>4</v>
      </c>
      <c r="E56" s="896">
        <v>1.1551875351967131</v>
      </c>
      <c r="F56" s="897">
        <v>1.2853898559608679</v>
      </c>
      <c r="G56" s="897" t="s">
        <v>298</v>
      </c>
      <c r="H56" s="897" t="s">
        <v>298</v>
      </c>
      <c r="I56" s="897" t="s">
        <v>298</v>
      </c>
      <c r="J56" s="896">
        <v>1.183633246986369</v>
      </c>
      <c r="K56" s="911">
        <v>817</v>
      </c>
      <c r="L56" s="912">
        <v>255</v>
      </c>
      <c r="M56" s="912">
        <v>0</v>
      </c>
      <c r="N56" s="912">
        <v>0</v>
      </c>
      <c r="O56" s="912">
        <v>0</v>
      </c>
      <c r="P56" s="913">
        <v>1072</v>
      </c>
    </row>
    <row r="57" spans="1:16" ht="12.75">
      <c r="A57" s="420"/>
      <c r="B57" s="457"/>
      <c r="C57" s="459"/>
      <c r="D57" s="459" t="s">
        <v>74</v>
      </c>
      <c r="E57" s="900">
        <v>0.9116875236144042</v>
      </c>
      <c r="F57" s="901">
        <v>0.8786065808360314</v>
      </c>
      <c r="G57" s="901" t="s">
        <v>298</v>
      </c>
      <c r="H57" s="901" t="s">
        <v>298</v>
      </c>
      <c r="I57" s="901" t="s">
        <v>298</v>
      </c>
      <c r="J57" s="900">
        <v>0.9038416879986104</v>
      </c>
      <c r="K57" s="917">
        <v>2902</v>
      </c>
      <c r="L57" s="918">
        <v>1010</v>
      </c>
      <c r="M57" s="918">
        <v>0</v>
      </c>
      <c r="N57" s="918">
        <v>0</v>
      </c>
      <c r="O57" s="918">
        <v>0</v>
      </c>
      <c r="P57" s="919">
        <v>3912</v>
      </c>
    </row>
    <row r="58" spans="1:16" ht="12.75">
      <c r="A58" s="418" t="s">
        <v>195</v>
      </c>
      <c r="B58" s="423"/>
      <c r="C58" s="423"/>
      <c r="D58" s="423"/>
      <c r="E58" s="894">
        <v>0.8492961879959081</v>
      </c>
      <c r="F58" s="895">
        <v>0.8566672700298554</v>
      </c>
      <c r="G58" s="895">
        <v>0.8960314922514873</v>
      </c>
      <c r="H58" s="895">
        <v>0.8990971257379485</v>
      </c>
      <c r="I58" s="895">
        <v>0.797859985426758</v>
      </c>
      <c r="J58" s="894">
        <v>0.8602319966290896</v>
      </c>
      <c r="K58" s="908">
        <v>7841</v>
      </c>
      <c r="L58" s="909">
        <v>9317</v>
      </c>
      <c r="M58" s="909">
        <v>3711</v>
      </c>
      <c r="N58" s="909">
        <v>2252</v>
      </c>
      <c r="O58" s="909">
        <v>339</v>
      </c>
      <c r="P58" s="910">
        <v>23460</v>
      </c>
    </row>
    <row r="59" spans="1:16" ht="12.75">
      <c r="A59" s="418" t="s">
        <v>44</v>
      </c>
      <c r="B59" s="419" t="s">
        <v>75</v>
      </c>
      <c r="C59" s="419" t="s">
        <v>26</v>
      </c>
      <c r="D59" s="419" t="s">
        <v>25</v>
      </c>
      <c r="E59" s="894">
        <v>0.91745125131051</v>
      </c>
      <c r="F59" s="895">
        <v>0.8396812118167303</v>
      </c>
      <c r="G59" s="895">
        <v>0.7101413274521209</v>
      </c>
      <c r="H59" s="895">
        <v>0.7423504480220529</v>
      </c>
      <c r="I59" s="895">
        <v>1.3350037408231834</v>
      </c>
      <c r="J59" s="894">
        <v>0.8306290770291773</v>
      </c>
      <c r="K59" s="908">
        <v>146</v>
      </c>
      <c r="L59" s="909">
        <v>186</v>
      </c>
      <c r="M59" s="909">
        <v>163</v>
      </c>
      <c r="N59" s="909">
        <v>173</v>
      </c>
      <c r="O59" s="909">
        <v>29</v>
      </c>
      <c r="P59" s="910">
        <v>697</v>
      </c>
    </row>
    <row r="60" spans="1:16" ht="12.75">
      <c r="A60" s="420"/>
      <c r="B60" s="422"/>
      <c r="C60" s="421"/>
      <c r="D60" s="421">
        <v>2</v>
      </c>
      <c r="E60" s="896">
        <v>1.0765953756081914</v>
      </c>
      <c r="F60" s="897">
        <v>1.1495309335197832</v>
      </c>
      <c r="G60" s="897">
        <v>1.2221955889058413</v>
      </c>
      <c r="H60" s="897">
        <v>1.190081663762395</v>
      </c>
      <c r="I60" s="897" t="s">
        <v>298</v>
      </c>
      <c r="J60" s="896">
        <v>1.132810512580272</v>
      </c>
      <c r="K60" s="911">
        <v>129</v>
      </c>
      <c r="L60" s="912">
        <v>121</v>
      </c>
      <c r="M60" s="912">
        <v>70</v>
      </c>
      <c r="N60" s="912">
        <v>67</v>
      </c>
      <c r="O60" s="912">
        <v>5</v>
      </c>
      <c r="P60" s="913">
        <v>392</v>
      </c>
    </row>
    <row r="61" spans="1:16" ht="12.75">
      <c r="A61" s="420"/>
      <c r="B61" s="461"/>
      <c r="C61" s="462"/>
      <c r="D61" s="462" t="s">
        <v>74</v>
      </c>
      <c r="E61" s="902">
        <v>0.9799334360962978</v>
      </c>
      <c r="F61" s="903">
        <v>0.9411702512683617</v>
      </c>
      <c r="G61" s="903">
        <v>0.8361835815137694</v>
      </c>
      <c r="H61" s="903">
        <v>0.834236235788919</v>
      </c>
      <c r="I61" s="903">
        <v>1.3185229694091698</v>
      </c>
      <c r="J61" s="902">
        <v>0.9258853732667289</v>
      </c>
      <c r="K61" s="920">
        <v>275</v>
      </c>
      <c r="L61" s="921">
        <v>307</v>
      </c>
      <c r="M61" s="921">
        <v>233</v>
      </c>
      <c r="N61" s="921">
        <v>240</v>
      </c>
      <c r="O61" s="921">
        <v>34</v>
      </c>
      <c r="P61" s="922">
        <v>1089</v>
      </c>
    </row>
    <row r="62" spans="1:16" ht="12.75">
      <c r="A62" s="420"/>
      <c r="B62" s="463" t="s">
        <v>194</v>
      </c>
      <c r="C62" s="464" t="s">
        <v>26</v>
      </c>
      <c r="D62" s="464" t="s">
        <v>25</v>
      </c>
      <c r="E62" s="904">
        <v>0.7234889640056652</v>
      </c>
      <c r="F62" s="905">
        <v>0.7225292696781199</v>
      </c>
      <c r="G62" s="905">
        <v>0.9740743391353648</v>
      </c>
      <c r="H62" s="905">
        <v>0.671081123004031</v>
      </c>
      <c r="I62" s="905">
        <v>0.8101459368816758</v>
      </c>
      <c r="J62" s="904">
        <v>0.7497225863801346</v>
      </c>
      <c r="K62" s="923">
        <v>382</v>
      </c>
      <c r="L62" s="924">
        <v>528</v>
      </c>
      <c r="M62" s="924">
        <v>252</v>
      </c>
      <c r="N62" s="924">
        <v>167</v>
      </c>
      <c r="O62" s="924">
        <v>23</v>
      </c>
      <c r="P62" s="925">
        <v>1352</v>
      </c>
    </row>
    <row r="63" spans="1:16" ht="12.75">
      <c r="A63" s="420"/>
      <c r="B63" s="422"/>
      <c r="C63" s="422"/>
      <c r="D63" s="422">
        <v>2</v>
      </c>
      <c r="E63" s="896">
        <v>0.9721839780278129</v>
      </c>
      <c r="F63" s="897">
        <v>1.0624897743099535</v>
      </c>
      <c r="G63" s="897">
        <v>1.2872998264143383</v>
      </c>
      <c r="H63" s="897">
        <v>1.1191641563321297</v>
      </c>
      <c r="I63" s="897" t="s">
        <v>298</v>
      </c>
      <c r="J63" s="896">
        <v>1.0521921698873016</v>
      </c>
      <c r="K63" s="911">
        <v>436</v>
      </c>
      <c r="L63" s="912">
        <v>518</v>
      </c>
      <c r="M63" s="912">
        <v>157</v>
      </c>
      <c r="N63" s="912">
        <v>104</v>
      </c>
      <c r="O63" s="912">
        <v>13</v>
      </c>
      <c r="P63" s="913">
        <v>1228</v>
      </c>
    </row>
    <row r="64" spans="1:16" ht="12.75">
      <c r="A64" s="420"/>
      <c r="B64" s="461"/>
      <c r="C64" s="461"/>
      <c r="D64" s="461" t="s">
        <v>74</v>
      </c>
      <c r="E64" s="902">
        <v>0.8340540154805798</v>
      </c>
      <c r="F64" s="903">
        <v>0.8694536268450622</v>
      </c>
      <c r="G64" s="903">
        <v>1.094208064205657</v>
      </c>
      <c r="H64" s="903">
        <v>0.8092645280811968</v>
      </c>
      <c r="I64" s="903">
        <v>0.9300678651812065</v>
      </c>
      <c r="J64" s="902">
        <v>0.8772155728440563</v>
      </c>
      <c r="K64" s="920">
        <v>818</v>
      </c>
      <c r="L64" s="921">
        <v>1046</v>
      </c>
      <c r="M64" s="921">
        <v>409</v>
      </c>
      <c r="N64" s="921">
        <v>271</v>
      </c>
      <c r="O64" s="921">
        <v>36</v>
      </c>
      <c r="P64" s="922">
        <v>2580</v>
      </c>
    </row>
    <row r="65" spans="1:16" ht="12.75">
      <c r="A65" s="420"/>
      <c r="B65" s="463" t="s">
        <v>67</v>
      </c>
      <c r="C65" s="464" t="s">
        <v>26</v>
      </c>
      <c r="D65" s="464" t="s">
        <v>25</v>
      </c>
      <c r="E65" s="904">
        <v>0.6600641680005173</v>
      </c>
      <c r="F65" s="905">
        <v>0.7722185527325137</v>
      </c>
      <c r="G65" s="905">
        <v>1.1435999941793245</v>
      </c>
      <c r="H65" s="905">
        <v>0.9316840112048032</v>
      </c>
      <c r="I65" s="905" t="s">
        <v>298</v>
      </c>
      <c r="J65" s="904">
        <v>0.7649658632714024</v>
      </c>
      <c r="K65" s="923">
        <v>71</v>
      </c>
      <c r="L65" s="924">
        <v>94</v>
      </c>
      <c r="M65" s="924">
        <v>33</v>
      </c>
      <c r="N65" s="924">
        <v>26</v>
      </c>
      <c r="O65" s="924">
        <v>0</v>
      </c>
      <c r="P65" s="925">
        <v>224</v>
      </c>
    </row>
    <row r="66" spans="1:16" ht="12.75">
      <c r="A66" s="420"/>
      <c r="B66" s="422"/>
      <c r="C66" s="422"/>
      <c r="D66" s="422">
        <v>2</v>
      </c>
      <c r="E66" s="896">
        <v>1.1236414222120912</v>
      </c>
      <c r="F66" s="897">
        <v>1.2768865893930086</v>
      </c>
      <c r="G66" s="897">
        <v>1.5039895685765314</v>
      </c>
      <c r="H66" s="897">
        <v>0.8816750291254758</v>
      </c>
      <c r="I66" s="897" t="s">
        <v>298</v>
      </c>
      <c r="J66" s="896">
        <v>1.213419151387836</v>
      </c>
      <c r="K66" s="911">
        <v>135</v>
      </c>
      <c r="L66" s="912">
        <v>185</v>
      </c>
      <c r="M66" s="912">
        <v>54</v>
      </c>
      <c r="N66" s="912">
        <v>25</v>
      </c>
      <c r="O66" s="912">
        <v>7</v>
      </c>
      <c r="P66" s="913">
        <v>406</v>
      </c>
    </row>
    <row r="67" spans="1:16" ht="12.75">
      <c r="A67" s="420"/>
      <c r="B67" s="461"/>
      <c r="C67" s="461"/>
      <c r="D67" s="461" t="s">
        <v>74</v>
      </c>
      <c r="E67" s="902">
        <v>0.9273282646627328</v>
      </c>
      <c r="F67" s="903">
        <v>1.0509062101581927</v>
      </c>
      <c r="G67" s="903">
        <v>1.354331755291685</v>
      </c>
      <c r="H67" s="903">
        <v>0.9061704875482092</v>
      </c>
      <c r="I67" s="903" t="s">
        <v>298</v>
      </c>
      <c r="J67" s="902">
        <v>1.0177873396577415</v>
      </c>
      <c r="K67" s="920">
        <v>206</v>
      </c>
      <c r="L67" s="921">
        <v>279</v>
      </c>
      <c r="M67" s="921">
        <v>87</v>
      </c>
      <c r="N67" s="921">
        <v>51</v>
      </c>
      <c r="O67" s="921">
        <v>7</v>
      </c>
      <c r="P67" s="922">
        <v>630</v>
      </c>
    </row>
    <row r="68" spans="1:16" ht="12.75">
      <c r="A68" s="420"/>
      <c r="B68" s="463" t="s">
        <v>74</v>
      </c>
      <c r="C68" s="464" t="s">
        <v>26</v>
      </c>
      <c r="D68" s="464" t="s">
        <v>25</v>
      </c>
      <c r="E68" s="904">
        <v>0.7623274787523742</v>
      </c>
      <c r="F68" s="905">
        <v>0.7555746132814282</v>
      </c>
      <c r="G68" s="905">
        <v>0.884368423039973</v>
      </c>
      <c r="H68" s="905">
        <v>0.7175470077693052</v>
      </c>
      <c r="I68" s="905">
        <v>0.9627172726937351</v>
      </c>
      <c r="J68" s="904">
        <v>0.7741778177191712</v>
      </c>
      <c r="K68" s="923">
        <v>599</v>
      </c>
      <c r="L68" s="924">
        <v>808</v>
      </c>
      <c r="M68" s="924">
        <v>448</v>
      </c>
      <c r="N68" s="924">
        <v>366</v>
      </c>
      <c r="O68" s="924">
        <v>52</v>
      </c>
      <c r="P68" s="925">
        <v>2273</v>
      </c>
    </row>
    <row r="69" spans="1:16" ht="12.75">
      <c r="A69" s="420"/>
      <c r="B69" s="422"/>
      <c r="C69" s="422"/>
      <c r="D69" s="422">
        <v>2</v>
      </c>
      <c r="E69" s="896">
        <v>1.0213301412837295</v>
      </c>
      <c r="F69" s="897">
        <v>1.1157625824124733</v>
      </c>
      <c r="G69" s="897">
        <v>1.3130944462783323</v>
      </c>
      <c r="H69" s="897">
        <v>1.1033527214059633</v>
      </c>
      <c r="I69" s="897">
        <v>1.1530913218508834</v>
      </c>
      <c r="J69" s="896">
        <v>1.0973877065110225</v>
      </c>
      <c r="K69" s="911">
        <v>700</v>
      </c>
      <c r="L69" s="912">
        <v>824</v>
      </c>
      <c r="M69" s="912">
        <v>281</v>
      </c>
      <c r="N69" s="912">
        <v>196</v>
      </c>
      <c r="O69" s="912">
        <v>25</v>
      </c>
      <c r="P69" s="913">
        <v>2026</v>
      </c>
    </row>
    <row r="70" spans="1:16" ht="13.5" thickBot="1">
      <c r="A70" s="427"/>
      <c r="B70" s="465"/>
      <c r="C70" s="465"/>
      <c r="D70" s="465" t="s">
        <v>74</v>
      </c>
      <c r="E70" s="906">
        <v>0.8798518173005614</v>
      </c>
      <c r="F70" s="907">
        <v>0.9100306478295145</v>
      </c>
      <c r="G70" s="907">
        <v>1.0393802556924567</v>
      </c>
      <c r="H70" s="907">
        <v>0.8273604310226208</v>
      </c>
      <c r="I70" s="907">
        <v>1.0254701812823421</v>
      </c>
      <c r="J70" s="906">
        <v>0.9085298653913209</v>
      </c>
      <c r="K70" s="926">
        <v>1299</v>
      </c>
      <c r="L70" s="927">
        <v>1632</v>
      </c>
      <c r="M70" s="927">
        <v>729</v>
      </c>
      <c r="N70" s="927">
        <v>562</v>
      </c>
      <c r="O70" s="927">
        <v>77</v>
      </c>
      <c r="P70" s="928">
        <v>4299</v>
      </c>
    </row>
    <row r="71" ht="13.5" thickTop="1">
      <c r="B71" s="95" t="s">
        <v>326</v>
      </c>
    </row>
    <row r="73" ht="12.75">
      <c r="B73" s="142" t="s">
        <v>382</v>
      </c>
    </row>
  </sheetData>
  <sheetProtection/>
  <mergeCells count="14">
    <mergeCell ref="A1:P1"/>
    <mergeCell ref="A3:P3"/>
    <mergeCell ref="A4:P4"/>
    <mergeCell ref="A5:P5"/>
    <mergeCell ref="E7:J7"/>
    <mergeCell ref="K7:P7"/>
    <mergeCell ref="A2:P2"/>
    <mergeCell ref="C7:D7"/>
    <mergeCell ref="A8:A9"/>
    <mergeCell ref="B8:B9"/>
    <mergeCell ref="C8:C9"/>
    <mergeCell ref="D8:D9"/>
    <mergeCell ref="E8:J8"/>
    <mergeCell ref="K8:P8"/>
  </mergeCells>
  <printOptions horizontalCentered="1"/>
  <pageMargins left="0.7" right="0.7" top="0.75" bottom="0.75" header="0.3" footer="0.3"/>
  <pageSetup fitToHeight="1" fitToWidth="1" horizontalDpi="300" verticalDpi="300" orientation="landscape" scale="55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85" zoomScaleNormal="85" zoomScalePageLayoutView="0" workbookViewId="0" topLeftCell="A1">
      <selection activeCell="A1" sqref="A1:P1"/>
    </sheetView>
  </sheetViews>
  <sheetFormatPr defaultColWidth="9.140625" defaultRowHeight="12.75"/>
  <cols>
    <col min="1" max="1" width="12.00390625" style="0" customWidth="1"/>
    <col min="2" max="2" width="10.8515625" style="0" customWidth="1"/>
    <col min="3" max="12" width="11.00390625" style="0" customWidth="1"/>
  </cols>
  <sheetData>
    <row r="1" spans="1:16" ht="16.5" thickTop="1">
      <c r="A1" s="1014" t="s">
        <v>351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6"/>
    </row>
    <row r="2" spans="1:16" ht="15.75">
      <c r="A2" s="1017" t="s">
        <v>328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9"/>
    </row>
    <row r="3" spans="1:16" ht="15.75">
      <c r="A3" s="1017" t="s">
        <v>238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9"/>
    </row>
    <row r="4" spans="1:16" ht="15.75">
      <c r="A4" s="1017" t="s">
        <v>262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9"/>
    </row>
    <row r="5" spans="1:16" ht="15.75">
      <c r="A5" s="1017" t="s">
        <v>247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9"/>
    </row>
    <row r="6" spans="1:16" ht="15.75">
      <c r="A6" s="389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1"/>
    </row>
    <row r="7" spans="1:16" ht="14.25">
      <c r="A7" s="416"/>
      <c r="B7" s="417"/>
      <c r="C7" s="1020" t="s">
        <v>187</v>
      </c>
      <c r="D7" s="1021"/>
      <c r="E7" s="1022" t="s">
        <v>325</v>
      </c>
      <c r="F7" s="1023"/>
      <c r="G7" s="1023"/>
      <c r="H7" s="1023"/>
      <c r="I7" s="1023"/>
      <c r="J7" s="1023"/>
      <c r="K7" s="1022" t="s">
        <v>188</v>
      </c>
      <c r="L7" s="1023"/>
      <c r="M7" s="1023"/>
      <c r="N7" s="1023"/>
      <c r="O7" s="1023"/>
      <c r="P7" s="1024"/>
    </row>
    <row r="8" spans="1:16" ht="12.75" customHeight="1">
      <c r="A8" s="1025" t="s">
        <v>189</v>
      </c>
      <c r="B8" s="1027" t="s">
        <v>7</v>
      </c>
      <c r="C8" s="1027" t="s">
        <v>190</v>
      </c>
      <c r="D8" s="1027" t="s">
        <v>191</v>
      </c>
      <c r="E8" s="1029" t="s">
        <v>24</v>
      </c>
      <c r="F8" s="1029"/>
      <c r="G8" s="1029"/>
      <c r="H8" s="1029"/>
      <c r="I8" s="1029"/>
      <c r="J8" s="1029"/>
      <c r="K8" s="1020" t="s">
        <v>24</v>
      </c>
      <c r="L8" s="1029"/>
      <c r="M8" s="1029"/>
      <c r="N8" s="1029"/>
      <c r="O8" s="1029"/>
      <c r="P8" s="1030"/>
    </row>
    <row r="9" spans="1:16" ht="12.75">
      <c r="A9" s="1026"/>
      <c r="B9" s="1028"/>
      <c r="C9" s="1028"/>
      <c r="D9" s="1028"/>
      <c r="E9" s="424" t="s">
        <v>192</v>
      </c>
      <c r="F9" s="424" t="s">
        <v>29</v>
      </c>
      <c r="G9" s="424" t="s">
        <v>30</v>
      </c>
      <c r="H9" s="424" t="s">
        <v>31</v>
      </c>
      <c r="I9" s="424" t="s">
        <v>32</v>
      </c>
      <c r="J9" s="419" t="s">
        <v>193</v>
      </c>
      <c r="K9" s="425" t="s">
        <v>192</v>
      </c>
      <c r="L9" s="424" t="s">
        <v>29</v>
      </c>
      <c r="M9" s="424" t="s">
        <v>30</v>
      </c>
      <c r="N9" s="424" t="s">
        <v>31</v>
      </c>
      <c r="O9" s="424" t="s">
        <v>32</v>
      </c>
      <c r="P9" s="426" t="s">
        <v>193</v>
      </c>
    </row>
    <row r="10" spans="1:16" ht="12.75">
      <c r="A10" s="418" t="s">
        <v>98</v>
      </c>
      <c r="B10" s="419" t="s">
        <v>75</v>
      </c>
      <c r="C10" s="419" t="s">
        <v>26</v>
      </c>
      <c r="D10" s="419" t="s">
        <v>25</v>
      </c>
      <c r="E10" s="894">
        <f>IF(K10&gt;=15,'Appendix M p.3'!E10/'Appendix M p.3'!E$12,"")</f>
        <v>0.8874943763966613</v>
      </c>
      <c r="F10" s="895">
        <f>IF(L10&gt;=15,'Appendix M p.3'!F10/'Appendix M p.3'!F$12,"")</f>
        <v>0.8579487055793019</v>
      </c>
      <c r="G10" s="895">
        <f>IF(M10&gt;=15,'Appendix M p.3'!G10/'Appendix M p.3'!G$12,"")</f>
        <v>0.8877855729203665</v>
      </c>
      <c r="H10" s="895">
        <f>IF(N10&gt;=15,'Appendix M p.3'!H10/'Appendix M p.3'!H$12,"")</f>
        <v>0.9150441964592337</v>
      </c>
      <c r="I10" s="895">
        <f>IF(O10&gt;=15,'Appendix M p.3'!I10/'Appendix M p.3'!I$12,"")</f>
        <v>0.9434440998369137</v>
      </c>
      <c r="J10" s="894">
        <f>IF(P10&gt;=15,'Appendix M p.3'!J10/'Appendix M p.3'!J$12,"")</f>
        <v>0.8801177280649115</v>
      </c>
      <c r="K10" s="908">
        <f>'Appendix M p.3'!K10</f>
        <v>149</v>
      </c>
      <c r="L10" s="909">
        <f>'Appendix M p.3'!L10</f>
        <v>631</v>
      </c>
      <c r="M10" s="909">
        <f>'Appendix M p.3'!M10</f>
        <v>573</v>
      </c>
      <c r="N10" s="909">
        <f>'Appendix M p.3'!N10</f>
        <v>534</v>
      </c>
      <c r="O10" s="909">
        <f>'Appendix M p.3'!O10</f>
        <v>55</v>
      </c>
      <c r="P10" s="910">
        <f>'Appendix M p.3'!P10</f>
        <v>1942</v>
      </c>
    </row>
    <row r="11" spans="1:16" ht="12.75">
      <c r="A11" s="420"/>
      <c r="B11" s="455"/>
      <c r="C11" s="422"/>
      <c r="D11" s="422">
        <v>2</v>
      </c>
      <c r="E11" s="896">
        <f>IF(K11&gt;=15,'Appendix M p.3'!E11/'Appendix M p.3'!E$12,"")</f>
        <v>1.2253060888620622</v>
      </c>
      <c r="F11" s="897">
        <f>IF(L11&gt;=15,'Appendix M p.3'!F11/'Appendix M p.3'!F$12,"")</f>
        <v>1.3558666280424618</v>
      </c>
      <c r="G11" s="897">
        <f>IF(M11&gt;=15,'Appendix M p.3'!G11/'Appendix M p.3'!G$12,"")</f>
        <v>1.27655509042411</v>
      </c>
      <c r="H11" s="897">
        <f>IF(N11&gt;=15,'Appendix M p.3'!H11/'Appendix M p.3'!H$12,"")</f>
        <v>1.2394973039104373</v>
      </c>
      <c r="I11" s="897">
        <f>IF(O11&gt;=15,'Appendix M p.3'!I11/'Appendix M p.3'!I$12,"")</f>
        <v>1.0739079736450672</v>
      </c>
      <c r="J11" s="896">
        <f>IF(P11&gt;=15,'Appendix M p.3'!J11/'Appendix M p.3'!J$12,"")</f>
        <v>1.2926479308223717</v>
      </c>
      <c r="K11" s="911">
        <f>'Appendix M p.3'!K11</f>
        <v>111</v>
      </c>
      <c r="L11" s="912">
        <f>'Appendix M p.3'!L11</f>
        <v>410</v>
      </c>
      <c r="M11" s="912">
        <f>'Appendix M p.3'!M11</f>
        <v>265</v>
      </c>
      <c r="N11" s="912">
        <f>'Appendix M p.3'!N11</f>
        <v>194</v>
      </c>
      <c r="O11" s="912">
        <f>'Appendix M p.3'!O11</f>
        <v>45</v>
      </c>
      <c r="P11" s="913">
        <f>'Appendix M p.3'!P11</f>
        <v>1025</v>
      </c>
    </row>
    <row r="12" spans="1:16" ht="12.75">
      <c r="A12" s="420"/>
      <c r="B12" s="455"/>
      <c r="C12" s="460"/>
      <c r="D12" s="460" t="s">
        <v>74</v>
      </c>
      <c r="E12" s="898">
        <f>IF(K12&gt;=15,'Appendix M p.3'!E12/'Appendix M p.3'!E$12,"")</f>
        <v>1</v>
      </c>
      <c r="F12" s="899">
        <f>IF(L12&gt;=15,'Appendix M p.3'!F12/'Appendix M p.3'!F$12,"")</f>
        <v>1</v>
      </c>
      <c r="G12" s="899">
        <f>IF(M12&gt;=15,'Appendix M p.3'!G12/'Appendix M p.3'!G$12,"")</f>
        <v>1</v>
      </c>
      <c r="H12" s="899">
        <f>IF(N12&gt;=15,'Appendix M p.3'!H12/'Appendix M p.3'!H$12,"")</f>
        <v>1</v>
      </c>
      <c r="I12" s="899">
        <f>IF(O12&gt;=15,'Appendix M p.3'!I12/'Appendix M p.3'!I$12,"")</f>
        <v>1</v>
      </c>
      <c r="J12" s="898">
        <f>IF(P12&gt;=15,'Appendix M p.3'!J12/'Appendix M p.3'!J$12,"")</f>
        <v>1</v>
      </c>
      <c r="K12" s="914">
        <f>'Appendix M p.3'!K12</f>
        <v>260</v>
      </c>
      <c r="L12" s="915">
        <f>'Appendix M p.3'!L12</f>
        <v>1041</v>
      </c>
      <c r="M12" s="915">
        <f>'Appendix M p.3'!M12</f>
        <v>838</v>
      </c>
      <c r="N12" s="915">
        <f>'Appendix M p.3'!N12</f>
        <v>728</v>
      </c>
      <c r="O12" s="915">
        <f>'Appendix M p.3'!O12</f>
        <v>100</v>
      </c>
      <c r="P12" s="916">
        <f>'Appendix M p.3'!P12</f>
        <v>2967</v>
      </c>
    </row>
    <row r="13" spans="1:16" ht="12.75">
      <c r="A13" s="420"/>
      <c r="B13" s="456"/>
      <c r="C13" s="422">
        <v>3</v>
      </c>
      <c r="D13" s="422">
        <v>1</v>
      </c>
      <c r="E13" s="896">
        <f>IF(K13&gt;=15,'Appendix M p.3'!E13/'Appendix M p.3'!E$16,"")</f>
        <v>0.8339934073606045</v>
      </c>
      <c r="F13" s="897">
        <f>IF(L13&gt;=15,'Appendix M p.3'!F13/'Appendix M p.3'!F$16,"")</f>
        <v>0.8406620408205674</v>
      </c>
      <c r="G13" s="897">
        <f>IF(M13&gt;=15,'Appendix M p.3'!G13/'Appendix M p.3'!G$16,"")</f>
        <v>0.6577263591869736</v>
      </c>
      <c r="H13" s="897">
        <f>IF(N13&gt;=15,'Appendix M p.3'!H13/'Appendix M p.3'!H$16,"")</f>
      </c>
      <c r="I13" s="897">
        <f>IF(O13&gt;=15,'Appendix M p.3'!I13/'Appendix M p.3'!I$16,"")</f>
      </c>
      <c r="J13" s="896">
        <f>IF(P13&gt;=15,'Appendix M p.3'!J13/'Appendix M p.3'!J$16,"")</f>
        <v>0.8277892347202253</v>
      </c>
      <c r="K13" s="911">
        <f>'Appendix M p.3'!K13</f>
        <v>245</v>
      </c>
      <c r="L13" s="912">
        <f>'Appendix M p.3'!L13</f>
        <v>267</v>
      </c>
      <c r="M13" s="912">
        <f>'Appendix M p.3'!M13</f>
        <v>35</v>
      </c>
      <c r="N13" s="912">
        <f>'Appendix M p.3'!N13</f>
        <v>0</v>
      </c>
      <c r="O13" s="912">
        <f>'Appendix M p.3'!O13</f>
        <v>0</v>
      </c>
      <c r="P13" s="913">
        <f>'Appendix M p.3'!P13</f>
        <v>547</v>
      </c>
    </row>
    <row r="14" spans="1:16" ht="12.75">
      <c r="A14" s="420"/>
      <c r="B14" s="455"/>
      <c r="C14" s="422"/>
      <c r="D14" s="422">
        <v>2</v>
      </c>
      <c r="E14" s="896">
        <f>IF(K14&gt;=15,'Appendix M p.3'!E14/'Appendix M p.3'!E$16,"")</f>
        <v>0.8887542474540637</v>
      </c>
      <c r="F14" s="897">
        <f>IF(L14&gt;=15,'Appendix M p.3'!F14/'Appendix M p.3'!F$16,"")</f>
        <v>1.0985591871790101</v>
      </c>
      <c r="G14" s="897">
        <f>IF(M14&gt;=15,'Appendix M p.3'!G14/'Appendix M p.3'!G$16,"")</f>
        <v>1.2944923507235233</v>
      </c>
      <c r="H14" s="897">
        <f>IF(N14&gt;=15,'Appendix M p.3'!H14/'Appendix M p.3'!H$16,"")</f>
      </c>
      <c r="I14" s="897">
        <f>IF(O14&gt;=15,'Appendix M p.3'!I14/'Appendix M p.3'!I$16,"")</f>
      </c>
      <c r="J14" s="896">
        <f>IF(P14&gt;=15,'Appendix M p.3'!J14/'Appendix M p.3'!J$16,"")</f>
        <v>0.9880019759001963</v>
      </c>
      <c r="K14" s="911">
        <f>'Appendix M p.3'!K14</f>
        <v>185</v>
      </c>
      <c r="L14" s="912">
        <f>'Appendix M p.3'!L14</f>
        <v>176</v>
      </c>
      <c r="M14" s="912">
        <f>'Appendix M p.3'!M14</f>
        <v>24</v>
      </c>
      <c r="N14" s="912">
        <f>'Appendix M p.3'!N14</f>
        <v>0</v>
      </c>
      <c r="O14" s="912">
        <f>'Appendix M p.3'!O14</f>
        <v>0</v>
      </c>
      <c r="P14" s="913">
        <f>'Appendix M p.3'!P14</f>
        <v>385</v>
      </c>
    </row>
    <row r="15" spans="1:16" ht="12.75">
      <c r="A15" s="420"/>
      <c r="B15" s="455"/>
      <c r="C15" s="422"/>
      <c r="D15" s="422">
        <v>3</v>
      </c>
      <c r="E15" s="896">
        <f>IF(K15&gt;=15,'Appendix M p.3'!E15/'Appendix M p.3'!E$16,"")</f>
        <v>1.3426935020147786</v>
      </c>
      <c r="F15" s="897">
        <f>IF(L15&gt;=15,'Appendix M p.3'!F15/'Appendix M p.3'!F$16,"")</f>
        <v>1.2176867340448427</v>
      </c>
      <c r="G15" s="897">
        <f>IF(M15&gt;=15,'Appendix M p.3'!G15/'Appendix M p.3'!G$16,"")</f>
        <v>1.5351970873406808</v>
      </c>
      <c r="H15" s="897">
        <f>IF(N15&gt;=15,'Appendix M p.3'!H15/'Appendix M p.3'!H$16,"")</f>
      </c>
      <c r="I15" s="897">
        <f>IF(O15&gt;=15,'Appendix M p.3'!I15/'Appendix M p.3'!I$16,"")</f>
      </c>
      <c r="J15" s="896">
        <f>IF(P15&gt;=15,'Appendix M p.3'!J15/'Appendix M p.3'!J$16,"")</f>
        <v>1.301694615044675</v>
      </c>
      <c r="K15" s="911">
        <f>'Appendix M p.3'!K15</f>
        <v>351</v>
      </c>
      <c r="L15" s="912">
        <f>'Appendix M p.3'!L15</f>
        <v>213</v>
      </c>
      <c r="M15" s="912">
        <f>'Appendix M p.3'!M15</f>
        <v>35</v>
      </c>
      <c r="N15" s="912">
        <f>'Appendix M p.3'!N15</f>
        <v>0</v>
      </c>
      <c r="O15" s="912">
        <f>'Appendix M p.3'!O15</f>
        <v>0</v>
      </c>
      <c r="P15" s="913">
        <f>'Appendix M p.3'!P15</f>
        <v>599</v>
      </c>
    </row>
    <row r="16" spans="1:16" ht="12.75">
      <c r="A16" s="420"/>
      <c r="B16" s="455"/>
      <c r="C16" s="460"/>
      <c r="D16" s="460" t="s">
        <v>74</v>
      </c>
      <c r="E16" s="898">
        <f>IF(K16&gt;=15,'Appendix M p.3'!E16/'Appendix M p.3'!E$16,"")</f>
        <v>1</v>
      </c>
      <c r="F16" s="899">
        <f>IF(L16&gt;=15,'Appendix M p.3'!F16/'Appendix M p.3'!F$16,"")</f>
        <v>1</v>
      </c>
      <c r="G16" s="899">
        <f>IF(M16&gt;=15,'Appendix M p.3'!G16/'Appendix M p.3'!G$16,"")</f>
        <v>1</v>
      </c>
      <c r="H16" s="899">
        <f>IF(N16&gt;=15,'Appendix M p.3'!H16/'Appendix M p.3'!H$16,"")</f>
      </c>
      <c r="I16" s="899">
        <f>IF(O16&gt;=15,'Appendix M p.3'!I16/'Appendix M p.3'!I$16,"")</f>
      </c>
      <c r="J16" s="898">
        <f>IF(P16&gt;=15,'Appendix M p.3'!J16/'Appendix M p.3'!J$16,"")</f>
        <v>1</v>
      </c>
      <c r="K16" s="914">
        <f>'Appendix M p.3'!K16</f>
        <v>781</v>
      </c>
      <c r="L16" s="915">
        <f>'Appendix M p.3'!L16</f>
        <v>656</v>
      </c>
      <c r="M16" s="915">
        <f>'Appendix M p.3'!M16</f>
        <v>94</v>
      </c>
      <c r="N16" s="915">
        <f>'Appendix M p.3'!N16</f>
        <v>0</v>
      </c>
      <c r="O16" s="915">
        <f>'Appendix M p.3'!O16</f>
        <v>0</v>
      </c>
      <c r="P16" s="916">
        <f>'Appendix M p.3'!P16</f>
        <v>1531</v>
      </c>
    </row>
    <row r="17" spans="1:16" ht="12.75">
      <c r="A17" s="420"/>
      <c r="B17" s="456"/>
      <c r="C17" s="422">
        <v>4</v>
      </c>
      <c r="D17" s="422">
        <v>1</v>
      </c>
      <c r="E17" s="896">
        <f>IF(K17&gt;=15,'Appendix M p.3'!E17/'Appendix M p.3'!E$21,"")</f>
        <v>0.671933916680482</v>
      </c>
      <c r="F17" s="897">
        <f>IF(L17&gt;=15,'Appendix M p.3'!F17/'Appendix M p.3'!F$21,"")</f>
        <v>0.6899379119829996</v>
      </c>
      <c r="G17" s="897">
        <f>IF(M17&gt;=15,'Appendix M p.3'!G17/'Appendix M p.3'!G$21,"")</f>
      </c>
      <c r="H17" s="897">
        <f>IF(N17&gt;=15,'Appendix M p.3'!H17/'Appendix M p.3'!H$21,"")</f>
      </c>
      <c r="I17" s="897">
        <f>IF(O17&gt;=15,'Appendix M p.3'!I17/'Appendix M p.3'!I$21,"")</f>
      </c>
      <c r="J17" s="896">
        <f>IF(P17&gt;=15,'Appendix M p.3'!J17/'Appendix M p.3'!J$21,"")</f>
        <v>0.6765355558876542</v>
      </c>
      <c r="K17" s="911">
        <f>'Appendix M p.3'!K17</f>
        <v>175</v>
      </c>
      <c r="L17" s="912">
        <f>'Appendix M p.3'!L17</f>
        <v>60</v>
      </c>
      <c r="M17" s="912">
        <f>'Appendix M p.3'!M17</f>
        <v>0</v>
      </c>
      <c r="N17" s="912">
        <f>'Appendix M p.3'!N17</f>
        <v>0</v>
      </c>
      <c r="O17" s="912">
        <f>'Appendix M p.3'!O17</f>
        <v>0</v>
      </c>
      <c r="P17" s="913">
        <f>'Appendix M p.3'!P17</f>
        <v>235</v>
      </c>
    </row>
    <row r="18" spans="1:16" ht="12.75">
      <c r="A18" s="420"/>
      <c r="B18" s="455"/>
      <c r="C18" s="422"/>
      <c r="D18" s="458">
        <v>2</v>
      </c>
      <c r="E18" s="896">
        <f>IF(K18&gt;=15,'Appendix M p.3'!E18/'Appendix M p.3'!E$21,"")</f>
        <v>1.0332607602755146</v>
      </c>
      <c r="F18" s="897">
        <f>IF(L18&gt;=15,'Appendix M p.3'!F18/'Appendix M p.3'!F$21,"")</f>
        <v>1.1292217002870515</v>
      </c>
      <c r="G18" s="897">
        <f>IF(M18&gt;=15,'Appendix M p.3'!G18/'Appendix M p.3'!G$21,"")</f>
      </c>
      <c r="H18" s="897">
        <f>IF(N18&gt;=15,'Appendix M p.3'!H18/'Appendix M p.3'!H$21,"")</f>
      </c>
      <c r="I18" s="897">
        <f>IF(O18&gt;=15,'Appendix M p.3'!I18/'Appendix M p.3'!I$21,"")</f>
      </c>
      <c r="J18" s="896">
        <f>IF(P18&gt;=15,'Appendix M p.3'!J18/'Appendix M p.3'!J$21,"")</f>
        <v>1.0596721545183079</v>
      </c>
      <c r="K18" s="911">
        <f>'Appendix M p.3'!K18</f>
        <v>86</v>
      </c>
      <c r="L18" s="912">
        <f>'Appendix M p.3'!L18</f>
        <v>41</v>
      </c>
      <c r="M18" s="912">
        <f>'Appendix M p.3'!M18</f>
        <v>0</v>
      </c>
      <c r="N18" s="912">
        <f>'Appendix M p.3'!N18</f>
        <v>0</v>
      </c>
      <c r="O18" s="912">
        <f>'Appendix M p.3'!O18</f>
        <v>0</v>
      </c>
      <c r="P18" s="913">
        <f>'Appendix M p.3'!P18</f>
        <v>127</v>
      </c>
    </row>
    <row r="19" spans="1:16" ht="12.75">
      <c r="A19" s="420"/>
      <c r="B19" s="455"/>
      <c r="C19" s="422"/>
      <c r="D19" s="422">
        <v>3</v>
      </c>
      <c r="E19" s="896">
        <f>IF(K19&gt;=15,'Appendix M p.3'!E19/'Appendix M p.3'!E$21,"")</f>
        <v>1.4380269764307978</v>
      </c>
      <c r="F19" s="897">
        <f>IF(L19&gt;=15,'Appendix M p.3'!F19/'Appendix M p.3'!F$21,"")</f>
        <v>1.0365886980325778</v>
      </c>
      <c r="G19" s="897">
        <f>IF(M19&gt;=15,'Appendix M p.3'!G19/'Appendix M p.3'!G$21,"")</f>
      </c>
      <c r="H19" s="897">
        <f>IF(N19&gt;=15,'Appendix M p.3'!H19/'Appendix M p.3'!H$21,"")</f>
      </c>
      <c r="I19" s="897">
        <f>IF(O19&gt;=15,'Appendix M p.3'!I19/'Appendix M p.3'!I$21,"")</f>
      </c>
      <c r="J19" s="896">
        <f>IF(P19&gt;=15,'Appendix M p.3'!J19/'Appendix M p.3'!J$21,"")</f>
        <v>1.35120929321234</v>
      </c>
      <c r="K19" s="911">
        <f>'Appendix M p.3'!K19</f>
        <v>120</v>
      </c>
      <c r="L19" s="912">
        <f>'Appendix M p.3'!L19</f>
        <v>31</v>
      </c>
      <c r="M19" s="912">
        <f>'Appendix M p.3'!M19</f>
        <v>0</v>
      </c>
      <c r="N19" s="912">
        <f>'Appendix M p.3'!N19</f>
        <v>0</v>
      </c>
      <c r="O19" s="912">
        <f>'Appendix M p.3'!O19</f>
        <v>0</v>
      </c>
      <c r="P19" s="913">
        <f>'Appendix M p.3'!P19</f>
        <v>151</v>
      </c>
    </row>
    <row r="20" spans="1:16" ht="12.75">
      <c r="A20" s="420"/>
      <c r="B20" s="455"/>
      <c r="C20" s="422"/>
      <c r="D20" s="422">
        <v>4</v>
      </c>
      <c r="E20" s="896">
        <f>IF(K20&gt;=15,'Appendix M p.3'!E20/'Appendix M p.3'!E$21,"")</f>
        <v>1.3608427617851138</v>
      </c>
      <c r="F20" s="897">
        <f>IF(L20&gt;=15,'Appendix M p.3'!F20/'Appendix M p.3'!F$21,"")</f>
        <v>1.8063446467717996</v>
      </c>
      <c r="G20" s="897">
        <f>IF(M20&gt;=15,'Appendix M p.3'!G20/'Appendix M p.3'!G$21,"")</f>
      </c>
      <c r="H20" s="897">
        <f>IF(N20&gt;=15,'Appendix M p.3'!H20/'Appendix M p.3'!H$21,"")</f>
      </c>
      <c r="I20" s="897">
        <f>IF(O20&gt;=15,'Appendix M p.3'!I20/'Appendix M p.3'!I$21,"")</f>
      </c>
      <c r="J20" s="896">
        <f>IF(P20&gt;=15,'Appendix M p.3'!J20/'Appendix M p.3'!J$21,"")</f>
        <v>1.4640199886875787</v>
      </c>
      <c r="K20" s="911">
        <f>'Appendix M p.3'!K20</f>
        <v>134</v>
      </c>
      <c r="L20" s="912">
        <f>'Appendix M p.3'!L20</f>
        <v>50</v>
      </c>
      <c r="M20" s="912">
        <f>'Appendix M p.3'!M20</f>
        <v>0</v>
      </c>
      <c r="N20" s="912">
        <f>'Appendix M p.3'!N20</f>
        <v>0</v>
      </c>
      <c r="O20" s="912">
        <f>'Appendix M p.3'!O20</f>
        <v>0</v>
      </c>
      <c r="P20" s="913">
        <f>'Appendix M p.3'!P20</f>
        <v>184</v>
      </c>
    </row>
    <row r="21" spans="1:16" ht="12.75">
      <c r="A21" s="420"/>
      <c r="B21" s="457"/>
      <c r="C21" s="459"/>
      <c r="D21" s="459" t="s">
        <v>74</v>
      </c>
      <c r="E21" s="900">
        <f>IF(K21&gt;=15,'Appendix M p.3'!E21/'Appendix M p.3'!E$21,"")</f>
        <v>1</v>
      </c>
      <c r="F21" s="901">
        <f>IF(L21&gt;=15,'Appendix M p.3'!F21/'Appendix M p.3'!F$21,"")</f>
        <v>1</v>
      </c>
      <c r="G21" s="901">
        <f>IF(M21&gt;=15,'Appendix M p.3'!G21/'Appendix M p.3'!G$21,"")</f>
      </c>
      <c r="H21" s="901">
        <f>IF(N21&gt;=15,'Appendix M p.3'!H21/'Appendix M p.3'!H$21,"")</f>
      </c>
      <c r="I21" s="901">
        <f>IF(O21&gt;=15,'Appendix M p.3'!I21/'Appendix M p.3'!I$21,"")</f>
      </c>
      <c r="J21" s="900">
        <f>IF(P21&gt;=15,'Appendix M p.3'!J21/'Appendix M p.3'!J$21,"")</f>
        <v>1</v>
      </c>
      <c r="K21" s="917">
        <f>'Appendix M p.3'!K21</f>
        <v>515</v>
      </c>
      <c r="L21" s="918">
        <f>'Appendix M p.3'!L21</f>
        <v>182</v>
      </c>
      <c r="M21" s="918">
        <f>'Appendix M p.3'!M21</f>
        <v>0</v>
      </c>
      <c r="N21" s="918">
        <f>'Appendix M p.3'!N21</f>
        <v>0</v>
      </c>
      <c r="O21" s="918">
        <f>'Appendix M p.3'!O21</f>
        <v>0</v>
      </c>
      <c r="P21" s="919">
        <f>'Appendix M p.3'!P21</f>
        <v>697</v>
      </c>
    </row>
    <row r="22" spans="1:16" ht="12.75">
      <c r="A22" s="420"/>
      <c r="B22" s="419" t="s">
        <v>194</v>
      </c>
      <c r="C22" s="419" t="s">
        <v>26</v>
      </c>
      <c r="D22" s="419" t="s">
        <v>25</v>
      </c>
      <c r="E22" s="894">
        <f>IF(K22&gt;=15,'Appendix M p.3'!E22/'Appendix M p.3'!E$24,"")</f>
        <v>0.9387374524983361</v>
      </c>
      <c r="F22" s="895">
        <f>IF(L22&gt;=15,'Appendix M p.3'!F22/'Appendix M p.3'!F$24,"")</f>
        <v>0.8569972144972806</v>
      </c>
      <c r="G22" s="895">
        <f>IF(M22&gt;=15,'Appendix M p.3'!G22/'Appendix M p.3'!G$24,"")</f>
        <v>0.9122334094340627</v>
      </c>
      <c r="H22" s="895">
        <f>IF(N22&gt;=15,'Appendix M p.3'!H22/'Appendix M p.3'!H$24,"")</f>
        <v>0.9225613488099644</v>
      </c>
      <c r="I22" s="895">
        <f>IF(O22&gt;=15,'Appendix M p.3'!I22/'Appendix M p.3'!I$24,"")</f>
        <v>0.8428437844960586</v>
      </c>
      <c r="J22" s="894">
        <f>IF(P22&gt;=15,'Appendix M p.3'!J22/'Appendix M p.3'!J$24,"")</f>
        <v>0.892388808826665</v>
      </c>
      <c r="K22" s="908">
        <f>'Appendix M p.3'!K22</f>
        <v>381</v>
      </c>
      <c r="L22" s="909">
        <f>'Appendix M p.3'!L22</f>
        <v>1228</v>
      </c>
      <c r="M22" s="909">
        <f>'Appendix M p.3'!M22</f>
        <v>853</v>
      </c>
      <c r="N22" s="909">
        <f>'Appendix M p.3'!N22</f>
        <v>630</v>
      </c>
      <c r="O22" s="909">
        <f>'Appendix M p.3'!O22</f>
        <v>63</v>
      </c>
      <c r="P22" s="910">
        <f>'Appendix M p.3'!P22</f>
        <v>3155</v>
      </c>
    </row>
    <row r="23" spans="1:16" ht="12.75">
      <c r="A23" s="420"/>
      <c r="B23" s="455"/>
      <c r="C23" s="422"/>
      <c r="D23" s="422">
        <v>2</v>
      </c>
      <c r="E23" s="896">
        <f>IF(K23&gt;=15,'Appendix M p.3'!E23/'Appendix M p.3'!E$24,"")</f>
        <v>1.0781806262062001</v>
      </c>
      <c r="F23" s="897">
        <f>IF(L23&gt;=15,'Appendix M p.3'!F23/'Appendix M p.3'!F$24,"")</f>
        <v>1.2224098731783337</v>
      </c>
      <c r="G23" s="897">
        <f>IF(M23&gt;=15,'Appendix M p.3'!G23/'Appendix M p.3'!G$24,"")</f>
        <v>1.1254883130115196</v>
      </c>
      <c r="H23" s="897">
        <f>IF(N23&gt;=15,'Appendix M p.3'!H23/'Appendix M p.3'!H$24,"")</f>
        <v>1.10835171244735</v>
      </c>
      <c r="I23" s="897">
        <f>IF(O23&gt;=15,'Appendix M p.3'!I23/'Appendix M p.3'!I$24,"")</f>
        <v>1.1409322447008912</v>
      </c>
      <c r="J23" s="896">
        <f>IF(P23&gt;=15,'Appendix M p.3'!J23/'Appendix M p.3'!J$24,"")</f>
        <v>1.1546946414578994</v>
      </c>
      <c r="K23" s="911">
        <f>'Appendix M p.3'!K23</f>
        <v>378</v>
      </c>
      <c r="L23" s="912">
        <f>'Appendix M p.3'!L23</f>
        <v>1101</v>
      </c>
      <c r="M23" s="912">
        <f>'Appendix M p.3'!M23</f>
        <v>658</v>
      </c>
      <c r="N23" s="912">
        <f>'Appendix M p.3'!N23</f>
        <v>465</v>
      </c>
      <c r="O23" s="912">
        <f>'Appendix M p.3'!O23</f>
        <v>93</v>
      </c>
      <c r="P23" s="913">
        <f>'Appendix M p.3'!P23</f>
        <v>2695</v>
      </c>
    </row>
    <row r="24" spans="1:16" ht="12.75">
      <c r="A24" s="420"/>
      <c r="B24" s="455"/>
      <c r="C24" s="460"/>
      <c r="D24" s="460" t="s">
        <v>74</v>
      </c>
      <c r="E24" s="898">
        <f>IF(K24&gt;=15,'Appendix M p.3'!E24/'Appendix M p.3'!E$24,"")</f>
        <v>1</v>
      </c>
      <c r="F24" s="899">
        <f>IF(L24&gt;=15,'Appendix M p.3'!F24/'Appendix M p.3'!F$24,"")</f>
        <v>1</v>
      </c>
      <c r="G24" s="899">
        <f>IF(M24&gt;=15,'Appendix M p.3'!G24/'Appendix M p.3'!G$24,"")</f>
        <v>1</v>
      </c>
      <c r="H24" s="899">
        <f>IF(N24&gt;=15,'Appendix M p.3'!H24/'Appendix M p.3'!H$24,"")</f>
        <v>1</v>
      </c>
      <c r="I24" s="899">
        <f>IF(O24&gt;=15,'Appendix M p.3'!I24/'Appendix M p.3'!I$24,"")</f>
        <v>1</v>
      </c>
      <c r="J24" s="898">
        <f>IF(P24&gt;=15,'Appendix M p.3'!J24/'Appendix M p.3'!J$24,"")</f>
        <v>1</v>
      </c>
      <c r="K24" s="914">
        <f>'Appendix M p.3'!K24</f>
        <v>759</v>
      </c>
      <c r="L24" s="915">
        <f>'Appendix M p.3'!L24</f>
        <v>2329</v>
      </c>
      <c r="M24" s="915">
        <f>'Appendix M p.3'!M24</f>
        <v>1511</v>
      </c>
      <c r="N24" s="915">
        <f>'Appendix M p.3'!N24</f>
        <v>1095</v>
      </c>
      <c r="O24" s="915">
        <f>'Appendix M p.3'!O24</f>
        <v>156</v>
      </c>
      <c r="P24" s="916">
        <f>'Appendix M p.3'!P24</f>
        <v>5850</v>
      </c>
    </row>
    <row r="25" spans="1:16" ht="12.75">
      <c r="A25" s="420"/>
      <c r="B25" s="456"/>
      <c r="C25" s="422">
        <v>3</v>
      </c>
      <c r="D25" s="422">
        <v>1</v>
      </c>
      <c r="E25" s="896">
        <f>IF(K25&gt;=15,'Appendix M p.3'!E25/'Appendix M p.3'!E$28,"")</f>
        <v>0.7925184414791815</v>
      </c>
      <c r="F25" s="897">
        <f>IF(L25&gt;=15,'Appendix M p.3'!F25/'Appendix M p.3'!F$28,"")</f>
        <v>0.7733637417545935</v>
      </c>
      <c r="G25" s="897">
        <f>IF(M25&gt;=15,'Appendix M p.3'!G25/'Appendix M p.3'!G$28,"")</f>
        <v>0.7781741115164295</v>
      </c>
      <c r="H25" s="897">
        <f>IF(N25&gt;=15,'Appendix M p.3'!H25/'Appendix M p.3'!H$28,"")</f>
      </c>
      <c r="I25" s="897">
        <f>IF(O25&gt;=15,'Appendix M p.3'!I25/'Appendix M p.3'!I$28,"")</f>
      </c>
      <c r="J25" s="896">
        <f>IF(P25&gt;=15,'Appendix M p.3'!J25/'Appendix M p.3'!J$28,"")</f>
        <v>0.7819727741378029</v>
      </c>
      <c r="K25" s="911">
        <f>'Appendix M p.3'!K25</f>
        <v>454</v>
      </c>
      <c r="L25" s="912">
        <f>'Appendix M p.3'!L25</f>
        <v>601</v>
      </c>
      <c r="M25" s="912">
        <f>'Appendix M p.3'!M25</f>
        <v>116</v>
      </c>
      <c r="N25" s="912">
        <f>'Appendix M p.3'!N25</f>
        <v>0</v>
      </c>
      <c r="O25" s="912">
        <f>'Appendix M p.3'!O25</f>
        <v>0</v>
      </c>
      <c r="P25" s="913">
        <f>'Appendix M p.3'!P25</f>
        <v>1171</v>
      </c>
    </row>
    <row r="26" spans="1:16" ht="12.75">
      <c r="A26" s="420"/>
      <c r="B26" s="455"/>
      <c r="C26" s="422"/>
      <c r="D26" s="422">
        <v>2</v>
      </c>
      <c r="E26" s="896">
        <f>IF(K26&gt;=15,'Appendix M p.3'!E26/'Appendix M p.3'!E$28,"")</f>
        <v>0.8415177268013888</v>
      </c>
      <c r="F26" s="897">
        <f>IF(L26&gt;=15,'Appendix M p.3'!F26/'Appendix M p.3'!F$28,"")</f>
        <v>0.9745501011035145</v>
      </c>
      <c r="G26" s="897">
        <f>IF(M26&gt;=15,'Appendix M p.3'!G26/'Appendix M p.3'!G$28,"")</f>
        <v>1.1299101679096086</v>
      </c>
      <c r="H26" s="897">
        <f>IF(N26&gt;=15,'Appendix M p.3'!H26/'Appendix M p.3'!H$28,"")</f>
      </c>
      <c r="I26" s="897">
        <f>IF(O26&gt;=15,'Appendix M p.3'!I26/'Appendix M p.3'!I$28,"")</f>
      </c>
      <c r="J26" s="896">
        <f>IF(P26&gt;=15,'Appendix M p.3'!J26/'Appendix M p.3'!J$28,"")</f>
        <v>0.9194605349425596</v>
      </c>
      <c r="K26" s="911">
        <f>'Appendix M p.3'!K26</f>
        <v>428</v>
      </c>
      <c r="L26" s="912">
        <f>'Appendix M p.3'!L26</f>
        <v>569</v>
      </c>
      <c r="M26" s="912">
        <f>'Appendix M p.3'!M26</f>
        <v>81</v>
      </c>
      <c r="N26" s="912">
        <f>'Appendix M p.3'!N26</f>
        <v>0</v>
      </c>
      <c r="O26" s="912">
        <f>'Appendix M p.3'!O26</f>
        <v>0</v>
      </c>
      <c r="P26" s="913">
        <f>'Appendix M p.3'!P26</f>
        <v>1078</v>
      </c>
    </row>
    <row r="27" spans="1:16" ht="12.75">
      <c r="A27" s="420"/>
      <c r="B27" s="455"/>
      <c r="C27" s="422"/>
      <c r="D27" s="422">
        <v>3</v>
      </c>
      <c r="E27" s="896">
        <f>IF(K27&gt;=15,'Appendix M p.3'!E27/'Appendix M p.3'!E$28,"")</f>
        <v>1.3096372428957122</v>
      </c>
      <c r="F27" s="897">
        <f>IF(L27&gt;=15,'Appendix M p.3'!F27/'Appendix M p.3'!F$28,"")</f>
        <v>1.311591985933345</v>
      </c>
      <c r="G27" s="897">
        <f>IF(M27&gt;=15,'Appendix M p.3'!G27/'Appendix M p.3'!G$28,"")</f>
        <v>1.2977019116496518</v>
      </c>
      <c r="H27" s="897">
        <f>IF(N27&gt;=15,'Appendix M p.3'!H27/'Appendix M p.3'!H$28,"")</f>
      </c>
      <c r="I27" s="897">
        <f>IF(O27&gt;=15,'Appendix M p.3'!I27/'Appendix M p.3'!I$28,"")</f>
      </c>
      <c r="J27" s="896">
        <f>IF(P27&gt;=15,'Appendix M p.3'!J27/'Appendix M p.3'!J$28,"")</f>
        <v>1.3103153827556053</v>
      </c>
      <c r="K27" s="911">
        <f>'Appendix M p.3'!K27</f>
        <v>915</v>
      </c>
      <c r="L27" s="912">
        <f>'Appendix M p.3'!L27</f>
        <v>935</v>
      </c>
      <c r="M27" s="912">
        <f>'Appendix M p.3'!M27</f>
        <v>127</v>
      </c>
      <c r="N27" s="912">
        <f>'Appendix M p.3'!N27</f>
        <v>0</v>
      </c>
      <c r="O27" s="912">
        <f>'Appendix M p.3'!O27</f>
        <v>0</v>
      </c>
      <c r="P27" s="913">
        <f>'Appendix M p.3'!P27</f>
        <v>1977</v>
      </c>
    </row>
    <row r="28" spans="1:16" ht="12.75">
      <c r="A28" s="420"/>
      <c r="B28" s="455"/>
      <c r="C28" s="460"/>
      <c r="D28" s="460" t="s">
        <v>74</v>
      </c>
      <c r="E28" s="898">
        <f>IF(K28&gt;=15,'Appendix M p.3'!E28/'Appendix M p.3'!E$28,"")</f>
        <v>1</v>
      </c>
      <c r="F28" s="899">
        <f>IF(L28&gt;=15,'Appendix M p.3'!F28/'Appendix M p.3'!F$28,"")</f>
        <v>1</v>
      </c>
      <c r="G28" s="899">
        <f>IF(M28&gt;=15,'Appendix M p.3'!G28/'Appendix M p.3'!G$28,"")</f>
        <v>1</v>
      </c>
      <c r="H28" s="899">
        <f>IF(N28&gt;=15,'Appendix M p.3'!H28/'Appendix M p.3'!H$28,"")</f>
      </c>
      <c r="I28" s="899">
        <f>IF(O28&gt;=15,'Appendix M p.3'!I28/'Appendix M p.3'!I$28,"")</f>
      </c>
      <c r="J28" s="898">
        <f>IF(P28&gt;=15,'Appendix M p.3'!J28/'Appendix M p.3'!J$28,"")</f>
        <v>1</v>
      </c>
      <c r="K28" s="914">
        <f>'Appendix M p.3'!K28</f>
        <v>1797</v>
      </c>
      <c r="L28" s="915">
        <f>'Appendix M p.3'!L28</f>
        <v>2105</v>
      </c>
      <c r="M28" s="915">
        <f>'Appendix M p.3'!M28</f>
        <v>324</v>
      </c>
      <c r="N28" s="915">
        <f>'Appendix M p.3'!N28</f>
        <v>0</v>
      </c>
      <c r="O28" s="915">
        <f>'Appendix M p.3'!O28</f>
        <v>0</v>
      </c>
      <c r="P28" s="916">
        <f>'Appendix M p.3'!P28</f>
        <v>4226</v>
      </c>
    </row>
    <row r="29" spans="1:16" ht="12.75">
      <c r="A29" s="420"/>
      <c r="B29" s="456"/>
      <c r="C29" s="422">
        <v>4</v>
      </c>
      <c r="D29" s="422">
        <v>1</v>
      </c>
      <c r="E29" s="896">
        <f>IF(K29&gt;=15,'Appendix M p.3'!E29/'Appendix M p.3'!E$33,"")</f>
        <v>0.7220051915412176</v>
      </c>
      <c r="F29" s="897">
        <f>IF(L29&gt;=15,'Appendix M p.3'!F29/'Appendix M p.3'!F$33,"")</f>
        <v>0.8133754899539316</v>
      </c>
      <c r="G29" s="897">
        <f>IF(M29&gt;=15,'Appendix M p.3'!G29/'Appendix M p.3'!G$33,"")</f>
      </c>
      <c r="H29" s="897">
        <f>IF(N29&gt;=15,'Appendix M p.3'!H29/'Appendix M p.3'!H$33,"")</f>
      </c>
      <c r="I29" s="897">
        <f>IF(O29&gt;=15,'Appendix M p.3'!I29/'Appendix M p.3'!I$33,"")</f>
      </c>
      <c r="J29" s="896">
        <f>IF(P29&gt;=15,'Appendix M p.3'!J29/'Appendix M p.3'!J$33,"")</f>
        <v>0.7442218334530274</v>
      </c>
      <c r="K29" s="911">
        <f>'Appendix M p.3'!K29</f>
        <v>406</v>
      </c>
      <c r="L29" s="912">
        <f>'Appendix M p.3'!L29</f>
        <v>169</v>
      </c>
      <c r="M29" s="912">
        <f>'Appendix M p.3'!M29</f>
        <v>0</v>
      </c>
      <c r="N29" s="912">
        <f>'Appendix M p.3'!N29</f>
        <v>0</v>
      </c>
      <c r="O29" s="912">
        <f>'Appendix M p.3'!O29</f>
        <v>0</v>
      </c>
      <c r="P29" s="913">
        <f>'Appendix M p.3'!P29</f>
        <v>575</v>
      </c>
    </row>
    <row r="30" spans="1:16" ht="12.75">
      <c r="A30" s="420"/>
      <c r="B30" s="455"/>
      <c r="C30" s="422"/>
      <c r="D30" s="458">
        <v>2</v>
      </c>
      <c r="E30" s="896">
        <f>IF(K30&gt;=15,'Appendix M p.3'!E30/'Appendix M p.3'!E$33,"")</f>
        <v>1.0378481986402626</v>
      </c>
      <c r="F30" s="897">
        <f>IF(L30&gt;=15,'Appendix M p.3'!F30/'Appendix M p.3'!F$33,"")</f>
        <v>1.0277001845443128</v>
      </c>
      <c r="G30" s="897">
        <f>IF(M30&gt;=15,'Appendix M p.3'!G30/'Appendix M p.3'!G$33,"")</f>
      </c>
      <c r="H30" s="897">
        <f>IF(N30&gt;=15,'Appendix M p.3'!H30/'Appendix M p.3'!H$33,"")</f>
      </c>
      <c r="I30" s="897">
        <f>IF(O30&gt;=15,'Appendix M p.3'!I30/'Appendix M p.3'!I$33,"")</f>
      </c>
      <c r="J30" s="896">
        <f>IF(P30&gt;=15,'Appendix M p.3'!J30/'Appendix M p.3'!J$33,"")</f>
        <v>1.0339594901558125</v>
      </c>
      <c r="K30" s="911">
        <f>'Appendix M p.3'!K30</f>
        <v>374</v>
      </c>
      <c r="L30" s="912">
        <f>'Appendix M p.3'!L30</f>
        <v>158</v>
      </c>
      <c r="M30" s="912">
        <f>'Appendix M p.3'!M30</f>
        <v>0</v>
      </c>
      <c r="N30" s="912">
        <f>'Appendix M p.3'!N30</f>
        <v>0</v>
      </c>
      <c r="O30" s="912">
        <f>'Appendix M p.3'!O30</f>
        <v>0</v>
      </c>
      <c r="P30" s="913">
        <f>'Appendix M p.3'!P30</f>
        <v>532</v>
      </c>
    </row>
    <row r="31" spans="1:16" ht="12.75">
      <c r="A31" s="420"/>
      <c r="B31" s="455"/>
      <c r="C31" s="422"/>
      <c r="D31" s="422">
        <v>3</v>
      </c>
      <c r="E31" s="896">
        <f>IF(K31&gt;=15,'Appendix M p.3'!E31/'Appendix M p.3'!E$33,"")</f>
        <v>1.1189754462373793</v>
      </c>
      <c r="F31" s="897">
        <f>IF(L31&gt;=15,'Appendix M p.3'!F31/'Appendix M p.3'!F$33,"")</f>
        <v>0.9456041068658828</v>
      </c>
      <c r="G31" s="897">
        <f>IF(M31&gt;=15,'Appendix M p.3'!G31/'Appendix M p.3'!G$33,"")</f>
      </c>
      <c r="H31" s="897">
        <f>IF(N31&gt;=15,'Appendix M p.3'!H31/'Appendix M p.3'!H$33,"")</f>
      </c>
      <c r="I31" s="897">
        <f>IF(O31&gt;=15,'Appendix M p.3'!I31/'Appendix M p.3'!I$33,"")</f>
      </c>
      <c r="J31" s="896">
        <f>IF(P31&gt;=15,'Appendix M p.3'!J31/'Appendix M p.3'!J$33,"")</f>
        <v>1.0835615278506199</v>
      </c>
      <c r="K31" s="911">
        <f>'Appendix M p.3'!K31</f>
        <v>445</v>
      </c>
      <c r="L31" s="912">
        <f>'Appendix M p.3'!L31</f>
        <v>143</v>
      </c>
      <c r="M31" s="912">
        <f>'Appendix M p.3'!M31</f>
        <v>0</v>
      </c>
      <c r="N31" s="912">
        <f>'Appendix M p.3'!N31</f>
        <v>0</v>
      </c>
      <c r="O31" s="912">
        <f>'Appendix M p.3'!O31</f>
        <v>0</v>
      </c>
      <c r="P31" s="913">
        <f>'Appendix M p.3'!P31</f>
        <v>588</v>
      </c>
    </row>
    <row r="32" spans="1:16" ht="12.75">
      <c r="A32" s="420"/>
      <c r="B32" s="455"/>
      <c r="C32" s="422"/>
      <c r="D32" s="422">
        <v>4</v>
      </c>
      <c r="E32" s="896">
        <f>IF(K32&gt;=15,'Appendix M p.3'!E32/'Appendix M p.3'!E$33,"")</f>
        <v>1.3985824895304462</v>
      </c>
      <c r="F32" s="897">
        <f>IF(L32&gt;=15,'Appendix M p.3'!F32/'Appendix M p.3'!F$33,"")</f>
        <v>1.5077946023390905</v>
      </c>
      <c r="G32" s="897">
        <f>IF(M32&gt;=15,'Appendix M p.3'!G32/'Appendix M p.3'!G$33,"")</f>
      </c>
      <c r="H32" s="897">
        <f>IF(N32&gt;=15,'Appendix M p.3'!H32/'Appendix M p.3'!H$33,"")</f>
      </c>
      <c r="I32" s="897">
        <f>IF(O32&gt;=15,'Appendix M p.3'!I32/'Appendix M p.3'!I$33,"")</f>
      </c>
      <c r="J32" s="896">
        <f>IF(P32&gt;=15,'Appendix M p.3'!J32/'Appendix M p.3'!J$33,"")</f>
        <v>1.4245967477999062</v>
      </c>
      <c r="K32" s="911">
        <f>'Appendix M p.3'!K32</f>
        <v>465</v>
      </c>
      <c r="L32" s="912">
        <f>'Appendix M p.3'!L32</f>
        <v>158</v>
      </c>
      <c r="M32" s="912">
        <f>'Appendix M p.3'!M32</f>
        <v>0</v>
      </c>
      <c r="N32" s="912">
        <f>'Appendix M p.3'!N32</f>
        <v>0</v>
      </c>
      <c r="O32" s="912">
        <f>'Appendix M p.3'!O32</f>
        <v>0</v>
      </c>
      <c r="P32" s="913">
        <f>'Appendix M p.3'!P32</f>
        <v>623</v>
      </c>
    </row>
    <row r="33" spans="1:16" ht="12.75">
      <c r="A33" s="420"/>
      <c r="B33" s="457"/>
      <c r="C33" s="459"/>
      <c r="D33" s="459" t="s">
        <v>74</v>
      </c>
      <c r="E33" s="900">
        <f>IF(K33&gt;=15,'Appendix M p.3'!E33/'Appendix M p.3'!E$33,"")</f>
        <v>1</v>
      </c>
      <c r="F33" s="901">
        <f>IF(L33&gt;=15,'Appendix M p.3'!F33/'Appendix M p.3'!F$33,"")</f>
        <v>1</v>
      </c>
      <c r="G33" s="901">
        <f>IF(M33&gt;=15,'Appendix M p.3'!G33/'Appendix M p.3'!G$33,"")</f>
      </c>
      <c r="H33" s="901">
        <f>IF(N33&gt;=15,'Appendix M p.3'!H33/'Appendix M p.3'!H$33,"")</f>
      </c>
      <c r="I33" s="901">
        <f>IF(O33&gt;=15,'Appendix M p.3'!I33/'Appendix M p.3'!I$33,"")</f>
      </c>
      <c r="J33" s="900">
        <f>IF(P33&gt;=15,'Appendix M p.3'!J33/'Appendix M p.3'!J$33,"")</f>
        <v>1</v>
      </c>
      <c r="K33" s="917">
        <f>'Appendix M p.3'!K33</f>
        <v>1690</v>
      </c>
      <c r="L33" s="918">
        <f>'Appendix M p.3'!L33</f>
        <v>628</v>
      </c>
      <c r="M33" s="918">
        <f>'Appendix M p.3'!M33</f>
        <v>0</v>
      </c>
      <c r="N33" s="918">
        <f>'Appendix M p.3'!N33</f>
        <v>0</v>
      </c>
      <c r="O33" s="918">
        <f>'Appendix M p.3'!O33</f>
        <v>0</v>
      </c>
      <c r="P33" s="919">
        <f>'Appendix M p.3'!P33</f>
        <v>2318</v>
      </c>
    </row>
    <row r="34" spans="1:16" ht="12.75">
      <c r="A34" s="420"/>
      <c r="B34" s="419" t="s">
        <v>67</v>
      </c>
      <c r="C34" s="419" t="s">
        <v>26</v>
      </c>
      <c r="D34" s="419" t="s">
        <v>25</v>
      </c>
      <c r="E34" s="894">
        <f>IF(K34&gt;=15,'Appendix M p.3'!E34/'Appendix M p.3'!E$36,"")</f>
        <v>1.100006255101086</v>
      </c>
      <c r="F34" s="895">
        <f>IF(L34&gt;=15,'Appendix M p.3'!F34/'Appendix M p.3'!F$36,"")</f>
        <v>0.8184224471656018</v>
      </c>
      <c r="G34" s="895">
        <f>IF(M34&gt;=15,'Appendix M p.3'!G34/'Appendix M p.3'!G$36,"")</f>
        <v>0.7863402905353899</v>
      </c>
      <c r="H34" s="895">
        <f>IF(N34&gt;=15,'Appendix M p.3'!H34/'Appendix M p.3'!H$36,"")</f>
        <v>0.9718948406288921</v>
      </c>
      <c r="I34" s="895">
        <f>IF(O34&gt;=15,'Appendix M p.3'!I34/'Appendix M p.3'!I$36,"")</f>
      </c>
      <c r="J34" s="894">
        <f>IF(P34&gt;=15,'Appendix M p.3'!J34/'Appendix M p.3'!J$36,"")</f>
        <v>0.8835592813989938</v>
      </c>
      <c r="K34" s="908">
        <f>'Appendix M p.3'!K34</f>
        <v>153</v>
      </c>
      <c r="L34" s="909">
        <f>'Appendix M p.3'!L34</f>
        <v>366</v>
      </c>
      <c r="M34" s="909">
        <f>'Appendix M p.3'!M34</f>
        <v>268</v>
      </c>
      <c r="N34" s="909">
        <f>'Appendix M p.3'!N34</f>
        <v>156</v>
      </c>
      <c r="O34" s="909">
        <f>'Appendix M p.3'!O34</f>
        <v>10</v>
      </c>
      <c r="P34" s="910">
        <f>'Appendix M p.3'!P34</f>
        <v>953</v>
      </c>
    </row>
    <row r="35" spans="1:16" ht="12.75">
      <c r="A35" s="420"/>
      <c r="B35" s="455"/>
      <c r="C35" s="422"/>
      <c r="D35" s="422">
        <v>2</v>
      </c>
      <c r="E35" s="896">
        <f>IF(K35&gt;=15,'Appendix M p.3'!E35/'Appendix M p.3'!E$36,"")</f>
        <v>0.9609486495424052</v>
      </c>
      <c r="F35" s="897">
        <f>IF(L35&gt;=15,'Appendix M p.3'!F35/'Appendix M p.3'!F$36,"")</f>
        <v>1.0992242346557675</v>
      </c>
      <c r="G35" s="897">
        <f>IF(M35&gt;=15,'Appendix M p.3'!G35/'Appendix M p.3'!G$36,"")</f>
        <v>1.1298993894535514</v>
      </c>
      <c r="H35" s="897">
        <f>IF(N35&gt;=15,'Appendix M p.3'!H35/'Appendix M p.3'!H$36,"")</f>
        <v>1.019468003387332</v>
      </c>
      <c r="I35" s="897">
        <f>IF(O35&gt;=15,'Appendix M p.3'!I35/'Appendix M p.3'!I$36,"")</f>
        <v>1.1462011541721853</v>
      </c>
      <c r="J35" s="896">
        <f>IF(P35&gt;=15,'Appendix M p.3'!J35/'Appendix M p.3'!J$36,"")</f>
        <v>1.0610160401730346</v>
      </c>
      <c r="K35" s="911">
        <f>'Appendix M p.3'!K35</f>
        <v>347</v>
      </c>
      <c r="L35" s="912">
        <f>'Appendix M p.3'!L35</f>
        <v>886</v>
      </c>
      <c r="M35" s="912">
        <f>'Appendix M p.3'!M35</f>
        <v>575</v>
      </c>
      <c r="N35" s="912">
        <f>'Appendix M p.3'!N35</f>
        <v>273</v>
      </c>
      <c r="O35" s="912">
        <f>'Appendix M p.3'!O35</f>
        <v>73</v>
      </c>
      <c r="P35" s="913">
        <f>'Appendix M p.3'!P35</f>
        <v>2154</v>
      </c>
    </row>
    <row r="36" spans="1:16" ht="12.75">
      <c r="A36" s="420"/>
      <c r="B36" s="455"/>
      <c r="C36" s="460"/>
      <c r="D36" s="460" t="s">
        <v>74</v>
      </c>
      <c r="E36" s="898">
        <f>IF(K36&gt;=15,'Appendix M p.3'!E36/'Appendix M p.3'!E$36,"")</f>
        <v>1</v>
      </c>
      <c r="F36" s="899">
        <f>IF(L36&gt;=15,'Appendix M p.3'!F36/'Appendix M p.3'!F$36,"")</f>
        <v>1</v>
      </c>
      <c r="G36" s="899">
        <f>IF(M36&gt;=15,'Appendix M p.3'!G36/'Appendix M p.3'!G$36,"")</f>
        <v>1</v>
      </c>
      <c r="H36" s="899">
        <f>IF(N36&gt;=15,'Appendix M p.3'!H36/'Appendix M p.3'!H$36,"")</f>
        <v>1</v>
      </c>
      <c r="I36" s="899">
        <f>IF(O36&gt;=15,'Appendix M p.3'!I36/'Appendix M p.3'!I$36,"")</f>
        <v>1</v>
      </c>
      <c r="J36" s="898">
        <f>IF(P36&gt;=15,'Appendix M p.3'!J36/'Appendix M p.3'!J$36,"")</f>
        <v>1</v>
      </c>
      <c r="K36" s="914">
        <f>'Appendix M p.3'!K36</f>
        <v>500</v>
      </c>
      <c r="L36" s="915">
        <f>'Appendix M p.3'!L36</f>
        <v>1252</v>
      </c>
      <c r="M36" s="915">
        <f>'Appendix M p.3'!M36</f>
        <v>843</v>
      </c>
      <c r="N36" s="915">
        <f>'Appendix M p.3'!N36</f>
        <v>429</v>
      </c>
      <c r="O36" s="915">
        <f>'Appendix M p.3'!O36</f>
        <v>83</v>
      </c>
      <c r="P36" s="916">
        <f>'Appendix M p.3'!P36</f>
        <v>3107</v>
      </c>
    </row>
    <row r="37" spans="1:16" ht="12.75">
      <c r="A37" s="420"/>
      <c r="B37" s="456"/>
      <c r="C37" s="422">
        <v>3</v>
      </c>
      <c r="D37" s="422">
        <v>1</v>
      </c>
      <c r="E37" s="896">
        <f>IF(K37&gt;=15,'Appendix M p.3'!E37/'Appendix M p.3'!E$40,"")</f>
        <v>0.7715678949313368</v>
      </c>
      <c r="F37" s="897">
        <f>IF(L37&gt;=15,'Appendix M p.3'!F37/'Appendix M p.3'!F$40,"")</f>
        <v>0.674491595207756</v>
      </c>
      <c r="G37" s="897">
        <f>IF(M37&gt;=15,'Appendix M p.3'!G37/'Appendix M p.3'!G$40,"")</f>
        <v>1.4124965831144485</v>
      </c>
      <c r="H37" s="897">
        <f>IF(N37&gt;=15,'Appendix M p.3'!H37/'Appendix M p.3'!H$40,"")</f>
      </c>
      <c r="I37" s="897">
        <f>IF(O37&gt;=15,'Appendix M p.3'!I37/'Appendix M p.3'!I$40,"")</f>
      </c>
      <c r="J37" s="896">
        <f>IF(P37&gt;=15,'Appendix M p.3'!J37/'Appendix M p.3'!J$40,"")</f>
        <v>0.7588899836892292</v>
      </c>
      <c r="K37" s="911">
        <f>'Appendix M p.3'!K37</f>
        <v>126</v>
      </c>
      <c r="L37" s="912">
        <f>'Appendix M p.3'!L37</f>
        <v>175</v>
      </c>
      <c r="M37" s="912">
        <f>'Appendix M p.3'!M37</f>
        <v>29</v>
      </c>
      <c r="N37" s="912">
        <f>'Appendix M p.3'!N37</f>
        <v>0</v>
      </c>
      <c r="O37" s="912">
        <f>'Appendix M p.3'!O37</f>
        <v>0</v>
      </c>
      <c r="P37" s="913">
        <f>'Appendix M p.3'!P37</f>
        <v>330</v>
      </c>
    </row>
    <row r="38" spans="1:16" ht="12.75">
      <c r="A38" s="420"/>
      <c r="B38" s="455"/>
      <c r="C38" s="422"/>
      <c r="D38" s="422">
        <v>2</v>
      </c>
      <c r="E38" s="896">
        <f>IF(K38&gt;=15,'Appendix M p.3'!E38/'Appendix M p.3'!E$40,"")</f>
        <v>0.8571451485640836</v>
      </c>
      <c r="F38" s="897">
        <f>IF(L38&gt;=15,'Appendix M p.3'!F38/'Appendix M p.3'!F$40,"")</f>
        <v>0.9631599768971155</v>
      </c>
      <c r="G38" s="897">
        <f>IF(M38&gt;=15,'Appendix M p.3'!G38/'Appendix M p.3'!G$40,"")</f>
        <v>0.9916890871828604</v>
      </c>
      <c r="H38" s="897">
        <f>IF(N38&gt;=15,'Appendix M p.3'!H38/'Appendix M p.3'!H$40,"")</f>
      </c>
      <c r="I38" s="897">
        <f>IF(O38&gt;=15,'Appendix M p.3'!I38/'Appendix M p.3'!I$40,"")</f>
      </c>
      <c r="J38" s="896">
        <f>IF(P38&gt;=15,'Appendix M p.3'!J38/'Appendix M p.3'!J$40,"")</f>
        <v>0.9077251322602742</v>
      </c>
      <c r="K38" s="911">
        <f>'Appendix M p.3'!K38</f>
        <v>201</v>
      </c>
      <c r="L38" s="912">
        <f>'Appendix M p.3'!L38</f>
        <v>249</v>
      </c>
      <c r="M38" s="912">
        <f>'Appendix M p.3'!M38</f>
        <v>21</v>
      </c>
      <c r="N38" s="912">
        <f>'Appendix M p.3'!N38</f>
        <v>0</v>
      </c>
      <c r="O38" s="912">
        <f>'Appendix M p.3'!O38</f>
        <v>0</v>
      </c>
      <c r="P38" s="913">
        <f>'Appendix M p.3'!P38</f>
        <v>471</v>
      </c>
    </row>
    <row r="39" spans="1:16" ht="12.75">
      <c r="A39" s="420"/>
      <c r="B39" s="455"/>
      <c r="C39" s="422"/>
      <c r="D39" s="422">
        <v>3</v>
      </c>
      <c r="E39" s="896">
        <f>IF(K39&gt;=15,'Appendix M p.3'!E39/'Appendix M p.3'!E$40,"")</f>
        <v>1.149937544290328</v>
      </c>
      <c r="F39" s="897">
        <f>IF(L39&gt;=15,'Appendix M p.3'!F39/'Appendix M p.3'!F$40,"")</f>
        <v>1.2090554700909415</v>
      </c>
      <c r="G39" s="897">
        <f>IF(M39&gt;=15,'Appendix M p.3'!G39/'Appendix M p.3'!G$40,"")</f>
        <v>0.805436432684212</v>
      </c>
      <c r="H39" s="897">
        <f>IF(N39&gt;=15,'Appendix M p.3'!H39/'Appendix M p.3'!H$40,"")</f>
      </c>
      <c r="I39" s="897">
        <f>IF(O39&gt;=15,'Appendix M p.3'!I39/'Appendix M p.3'!I$40,"")</f>
      </c>
      <c r="J39" s="896">
        <f>IF(P39&gt;=15,'Appendix M p.3'!J39/'Appendix M p.3'!J$40,"")</f>
        <v>1.1557328829513955</v>
      </c>
      <c r="K39" s="911">
        <f>'Appendix M p.3'!K39</f>
        <v>515</v>
      </c>
      <c r="L39" s="912">
        <f>'Appendix M p.3'!L39</f>
        <v>500</v>
      </c>
      <c r="M39" s="912">
        <f>'Appendix M p.3'!M39</f>
        <v>51</v>
      </c>
      <c r="N39" s="912">
        <f>'Appendix M p.3'!N39</f>
        <v>0</v>
      </c>
      <c r="O39" s="912">
        <f>'Appendix M p.3'!O39</f>
        <v>0</v>
      </c>
      <c r="P39" s="913">
        <f>'Appendix M p.3'!P39</f>
        <v>1066</v>
      </c>
    </row>
    <row r="40" spans="1:16" ht="12.75">
      <c r="A40" s="420"/>
      <c r="B40" s="455"/>
      <c r="C40" s="460"/>
      <c r="D40" s="460" t="s">
        <v>74</v>
      </c>
      <c r="E40" s="898">
        <f>IF(K40&gt;=15,'Appendix M p.3'!E40/'Appendix M p.3'!E$40,"")</f>
        <v>1</v>
      </c>
      <c r="F40" s="899">
        <f>IF(L40&gt;=15,'Appendix M p.3'!F40/'Appendix M p.3'!F$40,"")</f>
        <v>1</v>
      </c>
      <c r="G40" s="899">
        <f>IF(M40&gt;=15,'Appendix M p.3'!G40/'Appendix M p.3'!G$40,"")</f>
        <v>1</v>
      </c>
      <c r="H40" s="899">
        <f>IF(N40&gt;=15,'Appendix M p.3'!H40/'Appendix M p.3'!H$40,"")</f>
      </c>
      <c r="I40" s="899">
        <f>IF(O40&gt;=15,'Appendix M p.3'!I40/'Appendix M p.3'!I$40,"")</f>
      </c>
      <c r="J40" s="898">
        <f>IF(P40&gt;=15,'Appendix M p.3'!J40/'Appendix M p.3'!J$40,"")</f>
        <v>1</v>
      </c>
      <c r="K40" s="914">
        <f>'Appendix M p.3'!K40</f>
        <v>842</v>
      </c>
      <c r="L40" s="915">
        <f>'Appendix M p.3'!L40</f>
        <v>924</v>
      </c>
      <c r="M40" s="915">
        <f>'Appendix M p.3'!M40</f>
        <v>101</v>
      </c>
      <c r="N40" s="915">
        <f>'Appendix M p.3'!N40</f>
        <v>0</v>
      </c>
      <c r="O40" s="915">
        <f>'Appendix M p.3'!O40</f>
        <v>0</v>
      </c>
      <c r="P40" s="916">
        <f>'Appendix M p.3'!P40</f>
        <v>1867</v>
      </c>
    </row>
    <row r="41" spans="1:16" ht="12.75">
      <c r="A41" s="420"/>
      <c r="B41" s="456"/>
      <c r="C41" s="422">
        <v>4</v>
      </c>
      <c r="D41" s="422">
        <v>1</v>
      </c>
      <c r="E41" s="896">
        <f>IF(K41&gt;=15,'Appendix M p.3'!E41/'Appendix M p.3'!E$45,"")</f>
        <v>0.8856981300481196</v>
      </c>
      <c r="F41" s="897">
        <f>IF(L41&gt;=15,'Appendix M p.3'!F41/'Appendix M p.3'!F$45,"")</f>
        <v>1.0007034159981838</v>
      </c>
      <c r="G41" s="897">
        <f>IF(M41&gt;=15,'Appendix M p.3'!G41/'Appendix M p.3'!G$45,"")</f>
      </c>
      <c r="H41" s="897">
        <f>IF(N41&gt;=15,'Appendix M p.3'!H41/'Appendix M p.3'!H$45,"")</f>
      </c>
      <c r="I41" s="897">
        <f>IF(O41&gt;=15,'Appendix M p.3'!I41/'Appendix M p.3'!I$45,"")</f>
      </c>
      <c r="J41" s="896">
        <f>IF(P41&gt;=15,'Appendix M p.3'!J41/'Appendix M p.3'!J$45,"")</f>
        <v>0.9067194793356773</v>
      </c>
      <c r="K41" s="911">
        <f>'Appendix M p.3'!K41</f>
        <v>136</v>
      </c>
      <c r="L41" s="912">
        <f>'Appendix M p.3'!L41</f>
        <v>45</v>
      </c>
      <c r="M41" s="912">
        <f>'Appendix M p.3'!M41</f>
        <v>0</v>
      </c>
      <c r="N41" s="912">
        <f>'Appendix M p.3'!N41</f>
        <v>0</v>
      </c>
      <c r="O41" s="912">
        <f>'Appendix M p.3'!O41</f>
        <v>0</v>
      </c>
      <c r="P41" s="913">
        <f>'Appendix M p.3'!P41</f>
        <v>181</v>
      </c>
    </row>
    <row r="42" spans="1:16" ht="12.75">
      <c r="A42" s="420"/>
      <c r="B42" s="455"/>
      <c r="C42" s="422"/>
      <c r="D42" s="458">
        <v>2</v>
      </c>
      <c r="E42" s="896">
        <f>IF(K42&gt;=15,'Appendix M p.3'!E42/'Appendix M p.3'!E$45,"")</f>
        <v>0.8375983727718839</v>
      </c>
      <c r="F42" s="897">
        <f>IF(L42&gt;=15,'Appendix M p.3'!F42/'Appendix M p.3'!F$45,"")</f>
        <v>0.7615928040535587</v>
      </c>
      <c r="G42" s="897">
        <f>IF(M42&gt;=15,'Appendix M p.3'!G42/'Appendix M p.3'!G$45,"")</f>
      </c>
      <c r="H42" s="897">
        <f>IF(N42&gt;=15,'Appendix M p.3'!H42/'Appendix M p.3'!H$45,"")</f>
      </c>
      <c r="I42" s="897">
        <f>IF(O42&gt;=15,'Appendix M p.3'!I42/'Appendix M p.3'!I$45,"")</f>
      </c>
      <c r="J42" s="896">
        <f>IF(P42&gt;=15,'Appendix M p.3'!J42/'Appendix M p.3'!J$45,"")</f>
        <v>0.814211816608285</v>
      </c>
      <c r="K42" s="911">
        <f>'Appendix M p.3'!K42</f>
        <v>141</v>
      </c>
      <c r="L42" s="912">
        <f>'Appendix M p.3'!L42</f>
        <v>56</v>
      </c>
      <c r="M42" s="912">
        <f>'Appendix M p.3'!M42</f>
        <v>0</v>
      </c>
      <c r="N42" s="912">
        <f>'Appendix M p.3'!N42</f>
        <v>0</v>
      </c>
      <c r="O42" s="912">
        <f>'Appendix M p.3'!O42</f>
        <v>0</v>
      </c>
      <c r="P42" s="913">
        <f>'Appendix M p.3'!P42</f>
        <v>197</v>
      </c>
    </row>
    <row r="43" spans="1:16" ht="12.75">
      <c r="A43" s="420"/>
      <c r="B43" s="455"/>
      <c r="C43" s="422"/>
      <c r="D43" s="422">
        <v>3</v>
      </c>
      <c r="E43" s="896">
        <f>IF(K43&gt;=15,'Appendix M p.3'!E43/'Appendix M p.3'!E$45,"")</f>
        <v>1.2097290685057003</v>
      </c>
      <c r="F43" s="897">
        <f>IF(L43&gt;=15,'Appendix M p.3'!F43/'Appendix M p.3'!F$45,"")</f>
        <v>1.21234389910834</v>
      </c>
      <c r="G43" s="897">
        <f>IF(M43&gt;=15,'Appendix M p.3'!G43/'Appendix M p.3'!G$45,"")</f>
      </c>
      <c r="H43" s="897">
        <f>IF(N43&gt;=15,'Appendix M p.3'!H43/'Appendix M p.3'!H$45,"")</f>
      </c>
      <c r="I43" s="897">
        <f>IF(O43&gt;=15,'Appendix M p.3'!I43/'Appendix M p.3'!I$45,"")</f>
      </c>
      <c r="J43" s="896">
        <f>IF(P43&gt;=15,'Appendix M p.3'!J43/'Appendix M p.3'!J$45,"")</f>
        <v>1.2161006260237601</v>
      </c>
      <c r="K43" s="911">
        <f>'Appendix M p.3'!K43</f>
        <v>202</v>
      </c>
      <c r="L43" s="912">
        <f>'Appendix M p.3'!L43</f>
        <v>52</v>
      </c>
      <c r="M43" s="912">
        <f>'Appendix M p.3'!M43</f>
        <v>0</v>
      </c>
      <c r="N43" s="912">
        <f>'Appendix M p.3'!N43</f>
        <v>0</v>
      </c>
      <c r="O43" s="912">
        <f>'Appendix M p.3'!O43</f>
        <v>0</v>
      </c>
      <c r="P43" s="913">
        <f>'Appendix M p.3'!P43</f>
        <v>254</v>
      </c>
    </row>
    <row r="44" spans="1:16" ht="12.75">
      <c r="A44" s="420"/>
      <c r="B44" s="455"/>
      <c r="C44" s="422"/>
      <c r="D44" s="422">
        <v>4</v>
      </c>
      <c r="E44" s="896">
        <f>IF(K44&gt;=15,'Appendix M p.3'!E44/'Appendix M p.3'!E$45,"")</f>
        <v>1.0353295129166777</v>
      </c>
      <c r="F44" s="897">
        <f>IF(L44&gt;=15,'Appendix M p.3'!F44/'Appendix M p.3'!F$45,"")</f>
        <v>1.1267336306935791</v>
      </c>
      <c r="G44" s="897">
        <f>IF(M44&gt;=15,'Appendix M p.3'!G44/'Appendix M p.3'!G$45,"")</f>
      </c>
      <c r="H44" s="897">
        <f>IF(N44&gt;=15,'Appendix M p.3'!H44/'Appendix M p.3'!H$45,"")</f>
      </c>
      <c r="I44" s="897">
        <f>IF(O44&gt;=15,'Appendix M p.3'!I44/'Appendix M p.3'!I$45,"")</f>
      </c>
      <c r="J44" s="896">
        <f>IF(P44&gt;=15,'Appendix M p.3'!J44/'Appendix M p.3'!J$45,"")</f>
        <v>1.056654438042456</v>
      </c>
      <c r="K44" s="911">
        <f>'Appendix M p.3'!K44</f>
        <v>218</v>
      </c>
      <c r="L44" s="912">
        <f>'Appendix M p.3'!L44</f>
        <v>47</v>
      </c>
      <c r="M44" s="912">
        <f>'Appendix M p.3'!M44</f>
        <v>0</v>
      </c>
      <c r="N44" s="912">
        <f>'Appendix M p.3'!N44</f>
        <v>0</v>
      </c>
      <c r="O44" s="912">
        <f>'Appendix M p.3'!O44</f>
        <v>0</v>
      </c>
      <c r="P44" s="913">
        <f>'Appendix M p.3'!P44</f>
        <v>265</v>
      </c>
    </row>
    <row r="45" spans="1:16" ht="12.75">
      <c r="A45" s="420"/>
      <c r="B45" s="457"/>
      <c r="C45" s="459"/>
      <c r="D45" s="459" t="s">
        <v>74</v>
      </c>
      <c r="E45" s="900">
        <f>IF(K45&gt;=15,'Appendix M p.3'!E45/'Appendix M p.3'!E$45,"")</f>
        <v>1</v>
      </c>
      <c r="F45" s="901">
        <f>IF(L45&gt;=15,'Appendix M p.3'!F45/'Appendix M p.3'!F$45,"")</f>
        <v>1</v>
      </c>
      <c r="G45" s="901">
        <f>IF(M45&gt;=15,'Appendix M p.3'!G45/'Appendix M p.3'!G$45,"")</f>
      </c>
      <c r="H45" s="901">
        <f>IF(N45&gt;=15,'Appendix M p.3'!H45/'Appendix M p.3'!H$45,"")</f>
      </c>
      <c r="I45" s="901">
        <f>IF(O45&gt;=15,'Appendix M p.3'!I45/'Appendix M p.3'!I$45,"")</f>
      </c>
      <c r="J45" s="900">
        <f>IF(P45&gt;=15,'Appendix M p.3'!J45/'Appendix M p.3'!J$45,"")</f>
        <v>1</v>
      </c>
      <c r="K45" s="917">
        <f>'Appendix M p.3'!K45</f>
        <v>697</v>
      </c>
      <c r="L45" s="918">
        <f>'Appendix M p.3'!L45</f>
        <v>200</v>
      </c>
      <c r="M45" s="918">
        <f>'Appendix M p.3'!M45</f>
        <v>0</v>
      </c>
      <c r="N45" s="918">
        <f>'Appendix M p.3'!N45</f>
        <v>0</v>
      </c>
      <c r="O45" s="918">
        <f>'Appendix M p.3'!O45</f>
        <v>0</v>
      </c>
      <c r="P45" s="919">
        <f>'Appendix M p.3'!P45</f>
        <v>897</v>
      </c>
    </row>
    <row r="46" spans="1:16" ht="12.75">
      <c r="A46" s="420"/>
      <c r="B46" s="419" t="s">
        <v>74</v>
      </c>
      <c r="C46" s="419" t="s">
        <v>26</v>
      </c>
      <c r="D46" s="419" t="s">
        <v>25</v>
      </c>
      <c r="E46" s="894">
        <f>IF(K46&gt;=15,'Appendix M p.3'!E46/'Appendix M p.3'!E$48,"")</f>
        <v>1.0111615795630322</v>
      </c>
      <c r="F46" s="895">
        <f>IF(L46&gt;=15,'Appendix M p.3'!F46/'Appendix M p.3'!F$48,"")</f>
        <v>0.8535766940091757</v>
      </c>
      <c r="G46" s="895">
        <f>IF(M46&gt;=15,'Appendix M p.3'!G46/'Appendix M p.3'!G$48,"")</f>
        <v>0.8534304505102118</v>
      </c>
      <c r="H46" s="895">
        <f>IF(N46&gt;=15,'Appendix M p.3'!H46/'Appendix M p.3'!H$48,"")</f>
        <v>0.9195066764661698</v>
      </c>
      <c r="I46" s="895">
        <f>IF(O46&gt;=15,'Appendix M p.3'!I46/'Appendix M p.3'!I$48,"")</f>
        <v>0.8273576040458033</v>
      </c>
      <c r="J46" s="894">
        <f>IF(P46&gt;=15,'Appendix M p.3'!J46/'Appendix M p.3'!J$48,"")</f>
        <v>0.8874323544392224</v>
      </c>
      <c r="K46" s="908">
        <f>'Appendix M p.3'!K46</f>
        <v>683</v>
      </c>
      <c r="L46" s="909">
        <f>'Appendix M p.3'!L46</f>
        <v>2225</v>
      </c>
      <c r="M46" s="909">
        <f>'Appendix M p.3'!M46</f>
        <v>1694</v>
      </c>
      <c r="N46" s="909">
        <f>'Appendix M p.3'!N46</f>
        <v>1320</v>
      </c>
      <c r="O46" s="909">
        <f>'Appendix M p.3'!O46</f>
        <v>128</v>
      </c>
      <c r="P46" s="910">
        <f>'Appendix M p.3'!P46</f>
        <v>6050</v>
      </c>
    </row>
    <row r="47" spans="1:16" ht="12.75">
      <c r="A47" s="420"/>
      <c r="B47" s="455"/>
      <c r="C47" s="422"/>
      <c r="D47" s="422">
        <v>2</v>
      </c>
      <c r="E47" s="896">
        <f>IF(K47&gt;=15,'Appendix M p.3'!E47/'Appendix M p.3'!E$48,"")</f>
        <v>0.9908487807154998</v>
      </c>
      <c r="F47" s="897">
        <f>IF(L47&gt;=15,'Appendix M p.3'!F47/'Appendix M p.3'!F$48,"")</f>
        <v>1.1792545044187437</v>
      </c>
      <c r="G47" s="897">
        <f>IF(M47&gt;=15,'Appendix M p.3'!G47/'Appendix M p.3'!G$48,"")</f>
        <v>1.1863784313919588</v>
      </c>
      <c r="H47" s="897">
        <f>IF(N47&gt;=15,'Appendix M p.3'!H47/'Appendix M p.3'!H$48,"")</f>
        <v>1.115838791938937</v>
      </c>
      <c r="I47" s="897">
        <f>IF(O47&gt;=15,'Appendix M p.3'!I47/'Appendix M p.3'!I$48,"")</f>
        <v>1.1342010618132792</v>
      </c>
      <c r="J47" s="896">
        <f>IF(P47&gt;=15,'Appendix M p.3'!J47/'Appendix M p.3'!J$48,"")</f>
        <v>1.1310490260301689</v>
      </c>
      <c r="K47" s="911">
        <f>'Appendix M p.3'!K47</f>
        <v>836</v>
      </c>
      <c r="L47" s="912">
        <f>'Appendix M p.3'!L47</f>
        <v>2397</v>
      </c>
      <c r="M47" s="912">
        <f>'Appendix M p.3'!M47</f>
        <v>1498</v>
      </c>
      <c r="N47" s="912">
        <f>'Appendix M p.3'!N47</f>
        <v>932</v>
      </c>
      <c r="O47" s="912">
        <f>'Appendix M p.3'!O47</f>
        <v>211</v>
      </c>
      <c r="P47" s="913">
        <f>'Appendix M p.3'!P47</f>
        <v>5874</v>
      </c>
    </row>
    <row r="48" spans="1:16" ht="12.75">
      <c r="A48" s="420"/>
      <c r="B48" s="455"/>
      <c r="C48" s="460"/>
      <c r="D48" s="460" t="s">
        <v>74</v>
      </c>
      <c r="E48" s="898">
        <f>IF(K48&gt;=15,'Appendix M p.3'!E48/'Appendix M p.3'!E$48,"")</f>
        <v>1</v>
      </c>
      <c r="F48" s="899">
        <f>IF(L48&gt;=15,'Appendix M p.3'!F48/'Appendix M p.3'!F$48,"")</f>
        <v>1</v>
      </c>
      <c r="G48" s="899">
        <f>IF(M48&gt;=15,'Appendix M p.3'!G48/'Appendix M p.3'!G$48,"")</f>
        <v>1</v>
      </c>
      <c r="H48" s="899">
        <f>IF(N48&gt;=15,'Appendix M p.3'!H48/'Appendix M p.3'!H$48,"")</f>
        <v>1</v>
      </c>
      <c r="I48" s="899">
        <f>IF(O48&gt;=15,'Appendix M p.3'!I48/'Appendix M p.3'!I$48,"")</f>
        <v>1</v>
      </c>
      <c r="J48" s="898">
        <f>IF(P48&gt;=15,'Appendix M p.3'!J48/'Appendix M p.3'!J$48,"")</f>
        <v>1</v>
      </c>
      <c r="K48" s="914">
        <f>'Appendix M p.3'!K48</f>
        <v>1519</v>
      </c>
      <c r="L48" s="915">
        <f>'Appendix M p.3'!L48</f>
        <v>4622</v>
      </c>
      <c r="M48" s="915">
        <f>'Appendix M p.3'!M48</f>
        <v>3192</v>
      </c>
      <c r="N48" s="915">
        <f>'Appendix M p.3'!N48</f>
        <v>2252</v>
      </c>
      <c r="O48" s="915">
        <f>'Appendix M p.3'!O48</f>
        <v>339</v>
      </c>
      <c r="P48" s="916">
        <f>'Appendix M p.3'!P48</f>
        <v>11924</v>
      </c>
    </row>
    <row r="49" spans="1:16" ht="12.75">
      <c r="A49" s="420"/>
      <c r="B49" s="456"/>
      <c r="C49" s="422">
        <v>3</v>
      </c>
      <c r="D49" s="422">
        <v>1</v>
      </c>
      <c r="E49" s="896">
        <f>IF(K49&gt;=15,'Appendix M p.3'!E49/'Appendix M p.3'!E$52,"")</f>
        <v>0.8180558372913685</v>
      </c>
      <c r="F49" s="897">
        <f>IF(L49&gt;=15,'Appendix M p.3'!F49/'Appendix M p.3'!F$52,"")</f>
        <v>0.7901017049092897</v>
      </c>
      <c r="G49" s="897">
        <f>IF(M49&gt;=15,'Appendix M p.3'!G49/'Appendix M p.3'!G$52,"")</f>
        <v>0.8020843476395438</v>
      </c>
      <c r="H49" s="897">
        <f>IF(N49&gt;=15,'Appendix M p.3'!H49/'Appendix M p.3'!H$52,"")</f>
      </c>
      <c r="I49" s="897">
        <f>IF(O49&gt;=15,'Appendix M p.3'!I49/'Appendix M p.3'!I$52,"")</f>
      </c>
      <c r="J49" s="896">
        <f>IF(P49&gt;=15,'Appendix M p.3'!J49/'Appendix M p.3'!J$52,"")</f>
        <v>0.8051101230132368</v>
      </c>
      <c r="K49" s="911">
        <f>'Appendix M p.3'!K49</f>
        <v>825</v>
      </c>
      <c r="L49" s="912">
        <f>'Appendix M p.3'!L49</f>
        <v>1043</v>
      </c>
      <c r="M49" s="912">
        <f>'Appendix M p.3'!M49</f>
        <v>180</v>
      </c>
      <c r="N49" s="912">
        <f>'Appendix M p.3'!N49</f>
        <v>0</v>
      </c>
      <c r="O49" s="912">
        <f>'Appendix M p.3'!O49</f>
        <v>0</v>
      </c>
      <c r="P49" s="913">
        <f>'Appendix M p.3'!P49</f>
        <v>2048</v>
      </c>
    </row>
    <row r="50" spans="1:16" ht="12.75">
      <c r="A50" s="420"/>
      <c r="B50" s="455"/>
      <c r="C50" s="422"/>
      <c r="D50" s="422">
        <v>2</v>
      </c>
      <c r="E50" s="896">
        <f>IF(K50&gt;=15,'Appendix M p.3'!E50/'Appendix M p.3'!E$52,"")</f>
        <v>0.8565521861242554</v>
      </c>
      <c r="F50" s="897">
        <f>IF(L50&gt;=15,'Appendix M p.3'!F50/'Appendix M p.3'!F$52,"")</f>
        <v>0.9936892455974975</v>
      </c>
      <c r="G50" s="897">
        <f>IF(M50&gt;=15,'Appendix M p.3'!G50/'Appendix M p.3'!G$52,"")</f>
        <v>1.1489286859941212</v>
      </c>
      <c r="H50" s="897">
        <f>IF(N50&gt;=15,'Appendix M p.3'!H50/'Appendix M p.3'!H$52,"")</f>
      </c>
      <c r="I50" s="897">
        <f>IF(O50&gt;=15,'Appendix M p.3'!I50/'Appendix M p.3'!I$52,"")</f>
      </c>
      <c r="J50" s="896">
        <f>IF(P50&gt;=15,'Appendix M p.3'!J50/'Appendix M p.3'!J$52,"")</f>
        <v>0.9317697334951008</v>
      </c>
      <c r="K50" s="911">
        <f>'Appendix M p.3'!K50</f>
        <v>814</v>
      </c>
      <c r="L50" s="912">
        <f>'Appendix M p.3'!L50</f>
        <v>994</v>
      </c>
      <c r="M50" s="912">
        <f>'Appendix M p.3'!M50</f>
        <v>126</v>
      </c>
      <c r="N50" s="912">
        <f>'Appendix M p.3'!N50</f>
        <v>0</v>
      </c>
      <c r="O50" s="912">
        <f>'Appendix M p.3'!O50</f>
        <v>0</v>
      </c>
      <c r="P50" s="913">
        <f>'Appendix M p.3'!P50</f>
        <v>1934</v>
      </c>
    </row>
    <row r="51" spans="1:16" ht="12.75">
      <c r="A51" s="420"/>
      <c r="B51" s="455"/>
      <c r="C51" s="422"/>
      <c r="D51" s="422">
        <v>3</v>
      </c>
      <c r="E51" s="896">
        <f>IF(K51&gt;=15,'Appendix M p.3'!E51/'Appendix M p.3'!E$52,"")</f>
        <v>1.2534454662339425</v>
      </c>
      <c r="F51" s="897">
        <f>IF(L51&gt;=15,'Appendix M p.3'!F51/'Appendix M p.3'!F$52,"")</f>
        <v>1.2490680725797998</v>
      </c>
      <c r="G51" s="897">
        <f>IF(M51&gt;=15,'Appendix M p.3'!G51/'Appendix M p.3'!G$52,"")</f>
        <v>1.1963476094324659</v>
      </c>
      <c r="H51" s="897">
        <f>IF(N51&gt;=15,'Appendix M p.3'!H51/'Appendix M p.3'!H$52,"")</f>
      </c>
      <c r="I51" s="897">
        <f>IF(O51&gt;=15,'Appendix M p.3'!I51/'Appendix M p.3'!I$52,"")</f>
      </c>
      <c r="J51" s="896">
        <f>IF(P51&gt;=15,'Appendix M p.3'!J51/'Appendix M p.3'!J$52,"")</f>
        <v>1.2471675342340818</v>
      </c>
      <c r="K51" s="911">
        <f>'Appendix M p.3'!K51</f>
        <v>1781</v>
      </c>
      <c r="L51" s="912">
        <f>'Appendix M p.3'!L51</f>
        <v>1648</v>
      </c>
      <c r="M51" s="912">
        <f>'Appendix M p.3'!M51</f>
        <v>213</v>
      </c>
      <c r="N51" s="912">
        <f>'Appendix M p.3'!N51</f>
        <v>0</v>
      </c>
      <c r="O51" s="912">
        <f>'Appendix M p.3'!O51</f>
        <v>0</v>
      </c>
      <c r="P51" s="913">
        <f>'Appendix M p.3'!P51</f>
        <v>3642</v>
      </c>
    </row>
    <row r="52" spans="1:16" ht="12.75">
      <c r="A52" s="420"/>
      <c r="B52" s="455"/>
      <c r="C52" s="460"/>
      <c r="D52" s="460" t="s">
        <v>74</v>
      </c>
      <c r="E52" s="898">
        <f>IF(K52&gt;=15,'Appendix M p.3'!E52/'Appendix M p.3'!E$52,"")</f>
        <v>1</v>
      </c>
      <c r="F52" s="899">
        <f>IF(L52&gt;=15,'Appendix M p.3'!F52/'Appendix M p.3'!F$52,"")</f>
        <v>1</v>
      </c>
      <c r="G52" s="899">
        <f>IF(M52&gt;=15,'Appendix M p.3'!G52/'Appendix M p.3'!G$52,"")</f>
        <v>1</v>
      </c>
      <c r="H52" s="899">
        <f>IF(N52&gt;=15,'Appendix M p.3'!H52/'Appendix M p.3'!H$52,"")</f>
      </c>
      <c r="I52" s="899">
        <f>IF(O52&gt;=15,'Appendix M p.3'!I52/'Appendix M p.3'!I$52,"")</f>
      </c>
      <c r="J52" s="898">
        <f>IF(P52&gt;=15,'Appendix M p.3'!J52/'Appendix M p.3'!J$52,"")</f>
        <v>1</v>
      </c>
      <c r="K52" s="914">
        <f>'Appendix M p.3'!K52</f>
        <v>3420</v>
      </c>
      <c r="L52" s="915">
        <f>'Appendix M p.3'!L52</f>
        <v>3685</v>
      </c>
      <c r="M52" s="915">
        <f>'Appendix M p.3'!M52</f>
        <v>519</v>
      </c>
      <c r="N52" s="915">
        <f>'Appendix M p.3'!N52</f>
        <v>0</v>
      </c>
      <c r="O52" s="915">
        <f>'Appendix M p.3'!O52</f>
        <v>0</v>
      </c>
      <c r="P52" s="916">
        <f>'Appendix M p.3'!P52</f>
        <v>7624</v>
      </c>
    </row>
    <row r="53" spans="1:16" ht="12.75">
      <c r="A53" s="420"/>
      <c r="B53" s="456"/>
      <c r="C53" s="422">
        <v>4</v>
      </c>
      <c r="D53" s="422">
        <v>1</v>
      </c>
      <c r="E53" s="896">
        <f>IF(K53&gt;=15,'Appendix M p.3'!E53/'Appendix M p.3'!E$57,"")</f>
        <v>0.7333784494324724</v>
      </c>
      <c r="F53" s="897">
        <f>IF(L53&gt;=15,'Appendix M p.3'!F53/'Appendix M p.3'!F$57,"")</f>
        <v>0.8153167212491065</v>
      </c>
      <c r="G53" s="897">
        <f>IF(M53&gt;=15,'Appendix M p.3'!G53/'Appendix M p.3'!G$57,"")</f>
      </c>
      <c r="H53" s="897">
        <f>IF(N53&gt;=15,'Appendix M p.3'!H53/'Appendix M p.3'!H$57,"")</f>
      </c>
      <c r="I53" s="897">
        <f>IF(O53&gt;=15,'Appendix M p.3'!I53/'Appendix M p.3'!I$57,"")</f>
      </c>
      <c r="J53" s="896">
        <f>IF(P53&gt;=15,'Appendix M p.3'!J53/'Appendix M p.3'!J$57,"")</f>
        <v>0.7526933923557593</v>
      </c>
      <c r="K53" s="911">
        <f>'Appendix M p.3'!K53</f>
        <v>717</v>
      </c>
      <c r="L53" s="912">
        <f>'Appendix M p.3'!L53</f>
        <v>274</v>
      </c>
      <c r="M53" s="912">
        <f>'Appendix M p.3'!M53</f>
        <v>0</v>
      </c>
      <c r="N53" s="912">
        <f>'Appendix M p.3'!N53</f>
        <v>0</v>
      </c>
      <c r="O53" s="912">
        <f>'Appendix M p.3'!O53</f>
        <v>0</v>
      </c>
      <c r="P53" s="913">
        <f>'Appendix M p.3'!P53</f>
        <v>991</v>
      </c>
    </row>
    <row r="54" spans="1:16" ht="12.75">
      <c r="A54" s="420"/>
      <c r="B54" s="455"/>
      <c r="C54" s="422"/>
      <c r="D54" s="458">
        <v>2</v>
      </c>
      <c r="E54" s="896">
        <f>IF(K54&gt;=15,'Appendix M p.3'!E54/'Appendix M p.3'!E$57,"")</f>
        <v>0.9960058636358328</v>
      </c>
      <c r="F54" s="897">
        <f>IF(L54&gt;=15,'Appendix M p.3'!F54/'Appendix M p.3'!F$57,"")</f>
        <v>0.98717936900488</v>
      </c>
      <c r="G54" s="897">
        <f>IF(M54&gt;=15,'Appendix M p.3'!G54/'Appendix M p.3'!G$57,"")</f>
      </c>
      <c r="H54" s="897">
        <f>IF(N54&gt;=15,'Appendix M p.3'!H54/'Appendix M p.3'!H$57,"")</f>
      </c>
      <c r="I54" s="897">
        <f>IF(O54&gt;=15,'Appendix M p.3'!I54/'Appendix M p.3'!I$57,"")</f>
      </c>
      <c r="J54" s="896">
        <f>IF(P54&gt;=15,'Appendix M p.3'!J54/'Appendix M p.3'!J$57,"")</f>
        <v>0.9926812935717284</v>
      </c>
      <c r="K54" s="911">
        <f>'Appendix M p.3'!K54</f>
        <v>601</v>
      </c>
      <c r="L54" s="912">
        <f>'Appendix M p.3'!L54</f>
        <v>255</v>
      </c>
      <c r="M54" s="912">
        <f>'Appendix M p.3'!M54</f>
        <v>0</v>
      </c>
      <c r="N54" s="912">
        <f>'Appendix M p.3'!N54</f>
        <v>0</v>
      </c>
      <c r="O54" s="912">
        <f>'Appendix M p.3'!O54</f>
        <v>0</v>
      </c>
      <c r="P54" s="913">
        <f>'Appendix M p.3'!P54</f>
        <v>856</v>
      </c>
    </row>
    <row r="55" spans="1:16" ht="12.75">
      <c r="A55" s="420"/>
      <c r="B55" s="455"/>
      <c r="C55" s="422"/>
      <c r="D55" s="422">
        <v>3</v>
      </c>
      <c r="E55" s="896">
        <f>IF(K55&gt;=15,'Appendix M p.3'!E55/'Appendix M p.3'!E$57,"")</f>
        <v>1.1939232921474787</v>
      </c>
      <c r="F55" s="897">
        <f>IF(L55&gt;=15,'Appendix M p.3'!F55/'Appendix M p.3'!F$57,"")</f>
        <v>1.0005984507560204</v>
      </c>
      <c r="G55" s="897">
        <f>IF(M55&gt;=15,'Appendix M p.3'!G55/'Appendix M p.3'!G$57,"")</f>
      </c>
      <c r="H55" s="897">
        <f>IF(N55&gt;=15,'Appendix M p.3'!H55/'Appendix M p.3'!H$57,"")</f>
      </c>
      <c r="I55" s="897">
        <f>IF(O55&gt;=15,'Appendix M p.3'!I55/'Appendix M p.3'!I$57,"")</f>
      </c>
      <c r="J55" s="896">
        <f>IF(P55&gt;=15,'Appendix M p.3'!J55/'Appendix M p.3'!J$57,"")</f>
        <v>1.1558363465298926</v>
      </c>
      <c r="K55" s="911">
        <f>'Appendix M p.3'!K55</f>
        <v>767</v>
      </c>
      <c r="L55" s="912">
        <f>'Appendix M p.3'!L55</f>
        <v>226</v>
      </c>
      <c r="M55" s="912">
        <f>'Appendix M p.3'!M55</f>
        <v>0</v>
      </c>
      <c r="N55" s="912">
        <f>'Appendix M p.3'!N55</f>
        <v>0</v>
      </c>
      <c r="O55" s="912">
        <f>'Appendix M p.3'!O55</f>
        <v>0</v>
      </c>
      <c r="P55" s="913">
        <f>'Appendix M p.3'!P55</f>
        <v>993</v>
      </c>
    </row>
    <row r="56" spans="1:16" ht="12.75">
      <c r="A56" s="420"/>
      <c r="B56" s="455"/>
      <c r="C56" s="422"/>
      <c r="D56" s="422">
        <v>4</v>
      </c>
      <c r="E56" s="896">
        <f>IF(K56&gt;=15,'Appendix M p.3'!E56/'Appendix M p.3'!E$57,"")</f>
        <v>1.2670871381643438</v>
      </c>
      <c r="F56" s="897">
        <f>IF(L56&gt;=15,'Appendix M p.3'!F56/'Appendix M p.3'!F$57,"")</f>
        <v>1.4629868293699382</v>
      </c>
      <c r="G56" s="897">
        <f>IF(M56&gt;=15,'Appendix M p.3'!G56/'Appendix M p.3'!G$57,"")</f>
      </c>
      <c r="H56" s="897">
        <f>IF(N56&gt;=15,'Appendix M p.3'!H56/'Appendix M p.3'!H$57,"")</f>
      </c>
      <c r="I56" s="897">
        <f>IF(O56&gt;=15,'Appendix M p.3'!I56/'Appendix M p.3'!I$57,"")</f>
      </c>
      <c r="J56" s="896">
        <f>IF(P56&gt;=15,'Appendix M p.3'!J56/'Appendix M p.3'!J$57,"")</f>
        <v>1.3095581479620675</v>
      </c>
      <c r="K56" s="911">
        <f>'Appendix M p.3'!K56</f>
        <v>817</v>
      </c>
      <c r="L56" s="912">
        <f>'Appendix M p.3'!L56</f>
        <v>255</v>
      </c>
      <c r="M56" s="912">
        <f>'Appendix M p.3'!M56</f>
        <v>0</v>
      </c>
      <c r="N56" s="912">
        <f>'Appendix M p.3'!N56</f>
        <v>0</v>
      </c>
      <c r="O56" s="912">
        <f>'Appendix M p.3'!O56</f>
        <v>0</v>
      </c>
      <c r="P56" s="913">
        <f>'Appendix M p.3'!P56</f>
        <v>1072</v>
      </c>
    </row>
    <row r="57" spans="1:16" ht="12.75">
      <c r="A57" s="420"/>
      <c r="B57" s="457"/>
      <c r="C57" s="459"/>
      <c r="D57" s="459" t="s">
        <v>74</v>
      </c>
      <c r="E57" s="900">
        <f>IF(K57&gt;=15,'Appendix M p.3'!E57/'Appendix M p.3'!E$57,"")</f>
        <v>1</v>
      </c>
      <c r="F57" s="901">
        <f>IF(L57&gt;=15,'Appendix M p.3'!F57/'Appendix M p.3'!F$57,"")</f>
        <v>1</v>
      </c>
      <c r="G57" s="901">
        <f>IF(M57&gt;=15,'Appendix M p.3'!G57/'Appendix M p.3'!G$57,"")</f>
      </c>
      <c r="H57" s="901">
        <f>IF(N57&gt;=15,'Appendix M p.3'!H57/'Appendix M p.3'!H$57,"")</f>
      </c>
      <c r="I57" s="901">
        <f>IF(O57&gt;=15,'Appendix M p.3'!I57/'Appendix M p.3'!I$57,"")</f>
      </c>
      <c r="J57" s="900">
        <f>IF(P57&gt;=15,'Appendix M p.3'!J57/'Appendix M p.3'!J$57,"")</f>
        <v>1</v>
      </c>
      <c r="K57" s="917">
        <f>'Appendix M p.3'!K57</f>
        <v>2902</v>
      </c>
      <c r="L57" s="918">
        <f>'Appendix M p.3'!L57</f>
        <v>1010</v>
      </c>
      <c r="M57" s="918">
        <f>'Appendix M p.3'!M57</f>
        <v>0</v>
      </c>
      <c r="N57" s="918">
        <f>'Appendix M p.3'!N57</f>
        <v>0</v>
      </c>
      <c r="O57" s="918">
        <f>'Appendix M p.3'!O57</f>
        <v>0</v>
      </c>
      <c r="P57" s="919">
        <f>'Appendix M p.3'!P57</f>
        <v>3912</v>
      </c>
    </row>
    <row r="58" spans="1:16" ht="12.75">
      <c r="A58" s="418" t="s">
        <v>195</v>
      </c>
      <c r="B58" s="423"/>
      <c r="C58" s="423"/>
      <c r="D58" s="423"/>
      <c r="E58" s="894"/>
      <c r="F58" s="895"/>
      <c r="G58" s="895"/>
      <c r="H58" s="895"/>
      <c r="I58" s="895"/>
      <c r="J58" s="894"/>
      <c r="K58" s="908">
        <f>'Appendix M p.3'!K58</f>
        <v>7841</v>
      </c>
      <c r="L58" s="909">
        <f>'Appendix M p.3'!L58</f>
        <v>9317</v>
      </c>
      <c r="M58" s="909">
        <f>'Appendix M p.3'!M58</f>
        <v>3711</v>
      </c>
      <c r="N58" s="909">
        <f>'Appendix M p.3'!N58</f>
        <v>2252</v>
      </c>
      <c r="O58" s="909">
        <f>'Appendix M p.3'!O58</f>
        <v>339</v>
      </c>
      <c r="P58" s="910">
        <f>'Appendix M p.3'!P58</f>
        <v>23460</v>
      </c>
    </row>
    <row r="59" spans="1:16" ht="12.75">
      <c r="A59" s="418" t="s">
        <v>44</v>
      </c>
      <c r="B59" s="419" t="s">
        <v>75</v>
      </c>
      <c r="C59" s="419" t="s">
        <v>26</v>
      </c>
      <c r="D59" s="419" t="s">
        <v>25</v>
      </c>
      <c r="E59" s="894">
        <f>IF(K59&gt;=15,'Appendix M p.3'!E59/'Appendix M p.3'!E$61,"")</f>
        <v>0.9362383377439448</v>
      </c>
      <c r="F59" s="895">
        <f>IF(L59&gt;=15,'Appendix M p.3'!F59/'Appendix M p.3'!F$61,"")</f>
        <v>0.8921671830204361</v>
      </c>
      <c r="G59" s="895">
        <f>IF(M59&gt;=15,'Appendix M p.3'!G59/'Appendix M p.3'!G$61,"")</f>
        <v>0.84926485421602</v>
      </c>
      <c r="H59" s="895">
        <f>IF(N59&gt;=15,'Appendix M p.3'!H59/'Appendix M p.3'!H$61,"")</f>
        <v>0.8898563933992009</v>
      </c>
      <c r="I59" s="895">
        <f>IF(O59&gt;=15,'Appendix M p.3'!I59/'Appendix M p.3'!I$61,"")</f>
        <v>1.0124994192717012</v>
      </c>
      <c r="J59" s="894">
        <f>IF(P59&gt;=15,'Appendix M p.3'!J59/'Appendix M p.3'!J$61,"")</f>
        <v>0.8971186941840692</v>
      </c>
      <c r="K59" s="908">
        <f>'Appendix M p.3'!K59</f>
        <v>146</v>
      </c>
      <c r="L59" s="909">
        <f>'Appendix M p.3'!L59</f>
        <v>186</v>
      </c>
      <c r="M59" s="909">
        <f>'Appendix M p.3'!M59</f>
        <v>163</v>
      </c>
      <c r="N59" s="909">
        <f>'Appendix M p.3'!N59</f>
        <v>173</v>
      </c>
      <c r="O59" s="909">
        <f>'Appendix M p.3'!O59</f>
        <v>29</v>
      </c>
      <c r="P59" s="910">
        <f>'Appendix M p.3'!P59</f>
        <v>697</v>
      </c>
    </row>
    <row r="60" spans="1:16" ht="12.75">
      <c r="A60" s="420"/>
      <c r="B60" s="422"/>
      <c r="C60" s="421"/>
      <c r="D60" s="421">
        <v>2</v>
      </c>
      <c r="E60" s="896">
        <f>IF(K60&gt;=15,'Appendix M p.3'!E60/'Appendix M p.3'!E$61,"")</f>
        <v>1.098641332106148</v>
      </c>
      <c r="F60" s="897">
        <f>IF(L60&gt;=15,'Appendix M p.3'!F60/'Appendix M p.3'!F$61,"")</f>
        <v>1.2213846878082106</v>
      </c>
      <c r="G60" s="897">
        <f>IF(M60&gt;=15,'Appendix M p.3'!G60/'Appendix M p.3'!G$61,"")</f>
        <v>1.4616354780528724</v>
      </c>
      <c r="H60" s="897">
        <f>IF(N60&gt;=15,'Appendix M p.3'!H60/'Appendix M p.3'!H$61,"")</f>
        <v>1.4265523513695861</v>
      </c>
      <c r="I60" s="897">
        <f>IF(O60&gt;=15,'Appendix M p.3'!I60/'Appendix M p.3'!I$61,"")</f>
      </c>
      <c r="J60" s="896">
        <f>IF(P60&gt;=15,'Appendix M p.3'!J60/'Appendix M p.3'!J$61,"")</f>
        <v>1.2234889385750478</v>
      </c>
      <c r="K60" s="911">
        <f>'Appendix M p.3'!K60</f>
        <v>129</v>
      </c>
      <c r="L60" s="912">
        <f>'Appendix M p.3'!L60</f>
        <v>121</v>
      </c>
      <c r="M60" s="912">
        <f>'Appendix M p.3'!M60</f>
        <v>70</v>
      </c>
      <c r="N60" s="912">
        <f>'Appendix M p.3'!N60</f>
        <v>67</v>
      </c>
      <c r="O60" s="912">
        <f>'Appendix M p.3'!O60</f>
        <v>5</v>
      </c>
      <c r="P60" s="913">
        <f>'Appendix M p.3'!P60</f>
        <v>392</v>
      </c>
    </row>
    <row r="61" spans="1:16" ht="12.75">
      <c r="A61" s="420"/>
      <c r="B61" s="461"/>
      <c r="C61" s="462"/>
      <c r="D61" s="462" t="s">
        <v>74</v>
      </c>
      <c r="E61" s="902">
        <f>IF(K61&gt;=15,'Appendix M p.3'!E61/'Appendix M p.3'!E$61,"")</f>
        <v>1</v>
      </c>
      <c r="F61" s="903">
        <f>IF(L61&gt;=15,'Appendix M p.3'!F61/'Appendix M p.3'!F$61,"")</f>
        <v>1</v>
      </c>
      <c r="G61" s="903">
        <f>IF(M61&gt;=15,'Appendix M p.3'!G61/'Appendix M p.3'!G$61,"")</f>
        <v>1</v>
      </c>
      <c r="H61" s="903">
        <f>IF(N61&gt;=15,'Appendix M p.3'!H61/'Appendix M p.3'!H$61,"")</f>
        <v>1</v>
      </c>
      <c r="I61" s="903">
        <f>IF(O61&gt;=15,'Appendix M p.3'!I61/'Appendix M p.3'!I$61,"")</f>
        <v>1</v>
      </c>
      <c r="J61" s="902">
        <f>IF(P61&gt;=15,'Appendix M p.3'!J61/'Appendix M p.3'!J$61,"")</f>
        <v>1</v>
      </c>
      <c r="K61" s="920">
        <f>'Appendix M p.3'!K61</f>
        <v>275</v>
      </c>
      <c r="L61" s="921">
        <f>'Appendix M p.3'!L61</f>
        <v>307</v>
      </c>
      <c r="M61" s="921">
        <f>'Appendix M p.3'!M61</f>
        <v>233</v>
      </c>
      <c r="N61" s="921">
        <f>'Appendix M p.3'!N61</f>
        <v>240</v>
      </c>
      <c r="O61" s="921">
        <f>'Appendix M p.3'!O61</f>
        <v>34</v>
      </c>
      <c r="P61" s="922">
        <f>'Appendix M p.3'!P61</f>
        <v>1089</v>
      </c>
    </row>
    <row r="62" spans="1:16" ht="12.75">
      <c r="A62" s="420"/>
      <c r="B62" s="463" t="s">
        <v>194</v>
      </c>
      <c r="C62" s="464" t="s">
        <v>26</v>
      </c>
      <c r="D62" s="464" t="s">
        <v>25</v>
      </c>
      <c r="E62" s="904">
        <f>IF(K62&gt;=15,'Appendix M p.3'!E62/'Appendix M p.3'!E$64,"")</f>
        <v>0.8674365815369797</v>
      </c>
      <c r="F62" s="905">
        <f>IF(L62&gt;=15,'Appendix M p.3'!F62/'Appendix M p.3'!F$64,"")</f>
        <v>0.8310153035992518</v>
      </c>
      <c r="G62" s="905">
        <f>IF(M62&gt;=15,'Appendix M p.3'!G62/'Appendix M p.3'!G$64,"")</f>
        <v>0.8902094318254694</v>
      </c>
      <c r="H62" s="905">
        <f>IF(N62&gt;=15,'Appendix M p.3'!H62/'Appendix M p.3'!H$64,"")</f>
        <v>0.8292481626436724</v>
      </c>
      <c r="I62" s="905">
        <f>IF(O62&gt;=15,'Appendix M p.3'!I62/'Appendix M p.3'!I$64,"")</f>
        <v>0.8710610990992941</v>
      </c>
      <c r="J62" s="904">
        <f>IF(P62&gt;=15,'Appendix M p.3'!J62/'Appendix M p.3'!J$64,"")</f>
        <v>0.8546617383335188</v>
      </c>
      <c r="K62" s="923">
        <f>'Appendix M p.3'!K62</f>
        <v>382</v>
      </c>
      <c r="L62" s="924">
        <f>'Appendix M p.3'!L62</f>
        <v>528</v>
      </c>
      <c r="M62" s="924">
        <f>'Appendix M p.3'!M62</f>
        <v>252</v>
      </c>
      <c r="N62" s="924">
        <f>'Appendix M p.3'!N62</f>
        <v>167</v>
      </c>
      <c r="O62" s="924">
        <f>'Appendix M p.3'!O62</f>
        <v>23</v>
      </c>
      <c r="P62" s="925">
        <f>'Appendix M p.3'!P62</f>
        <v>1352</v>
      </c>
    </row>
    <row r="63" spans="1:16" ht="12.75">
      <c r="A63" s="420"/>
      <c r="B63" s="422"/>
      <c r="C63" s="422"/>
      <c r="D63" s="422">
        <v>2</v>
      </c>
      <c r="E63" s="896">
        <f>IF(K63&gt;=15,'Appendix M p.3'!E63/'Appendix M p.3'!E$64,"")</f>
        <v>1.1656127300911596</v>
      </c>
      <c r="F63" s="897">
        <f>IF(L63&gt;=15,'Appendix M p.3'!F63/'Appendix M p.3'!F$64,"")</f>
        <v>1.22202006122552</v>
      </c>
      <c r="G63" s="897">
        <f>IF(M63&gt;=15,'Appendix M p.3'!G63/'Appendix M p.3'!G$64,"")</f>
        <v>1.176467135022311</v>
      </c>
      <c r="H63" s="897">
        <f>IF(N63&gt;=15,'Appendix M p.3'!H63/'Appendix M p.3'!H$64,"")</f>
        <v>1.3829398391966088</v>
      </c>
      <c r="I63" s="897">
        <f>IF(O63&gt;=15,'Appendix M p.3'!I63/'Appendix M p.3'!I$64,"")</f>
      </c>
      <c r="J63" s="896">
        <f>IF(P63&gt;=15,'Appendix M p.3'!J63/'Appendix M p.3'!J$64,"")</f>
        <v>1.199468183716742</v>
      </c>
      <c r="K63" s="911">
        <f>'Appendix M p.3'!K63</f>
        <v>436</v>
      </c>
      <c r="L63" s="912">
        <f>'Appendix M p.3'!L63</f>
        <v>518</v>
      </c>
      <c r="M63" s="912">
        <f>'Appendix M p.3'!M63</f>
        <v>157</v>
      </c>
      <c r="N63" s="912">
        <f>'Appendix M p.3'!N63</f>
        <v>104</v>
      </c>
      <c r="O63" s="912">
        <f>'Appendix M p.3'!O63</f>
        <v>13</v>
      </c>
      <c r="P63" s="913">
        <f>'Appendix M p.3'!P63</f>
        <v>1228</v>
      </c>
    </row>
    <row r="64" spans="1:16" ht="12.75">
      <c r="A64" s="420"/>
      <c r="B64" s="461"/>
      <c r="C64" s="461"/>
      <c r="D64" s="461" t="s">
        <v>74</v>
      </c>
      <c r="E64" s="902">
        <f>IF(K64&gt;=15,'Appendix M p.3'!E64/'Appendix M p.3'!E$64,"")</f>
        <v>1</v>
      </c>
      <c r="F64" s="903">
        <f>IF(L64&gt;=15,'Appendix M p.3'!F64/'Appendix M p.3'!F$64,"")</f>
        <v>1</v>
      </c>
      <c r="G64" s="903">
        <f>IF(M64&gt;=15,'Appendix M p.3'!G64/'Appendix M p.3'!G$64,"")</f>
        <v>1</v>
      </c>
      <c r="H64" s="903">
        <f>IF(N64&gt;=15,'Appendix M p.3'!H64/'Appendix M p.3'!H$64,"")</f>
        <v>1</v>
      </c>
      <c r="I64" s="903">
        <f>IF(O64&gt;=15,'Appendix M p.3'!I64/'Appendix M p.3'!I$64,"")</f>
        <v>1</v>
      </c>
      <c r="J64" s="902">
        <f>IF(P64&gt;=15,'Appendix M p.3'!J64/'Appendix M p.3'!J$64,"")</f>
        <v>1</v>
      </c>
      <c r="K64" s="920">
        <f>'Appendix M p.3'!K64</f>
        <v>818</v>
      </c>
      <c r="L64" s="921">
        <f>'Appendix M p.3'!L64</f>
        <v>1046</v>
      </c>
      <c r="M64" s="921">
        <f>'Appendix M p.3'!M64</f>
        <v>409</v>
      </c>
      <c r="N64" s="921">
        <f>'Appendix M p.3'!N64</f>
        <v>271</v>
      </c>
      <c r="O64" s="921">
        <f>'Appendix M p.3'!O64</f>
        <v>36</v>
      </c>
      <c r="P64" s="922">
        <f>'Appendix M p.3'!P64</f>
        <v>2580</v>
      </c>
    </row>
    <row r="65" spans="1:16" ht="12.75">
      <c r="A65" s="420"/>
      <c r="B65" s="463" t="s">
        <v>67</v>
      </c>
      <c r="C65" s="464" t="s">
        <v>26</v>
      </c>
      <c r="D65" s="464" t="s">
        <v>25</v>
      </c>
      <c r="E65" s="904">
        <f>IF(K65&gt;=15,'Appendix M p.3'!E65/'Appendix M p.3'!E$67,"")</f>
        <v>0.7117912751646593</v>
      </c>
      <c r="F65" s="905">
        <f>IF(L65&gt;=15,'Appendix M p.3'!F65/'Appendix M p.3'!F$67,"")</f>
        <v>0.7348120557935154</v>
      </c>
      <c r="G65" s="905">
        <f>IF(M65&gt;=15,'Appendix M p.3'!G65/'Appendix M p.3'!G$67,"")</f>
        <v>0.8444016687277817</v>
      </c>
      <c r="H65" s="905">
        <f>IF(N65&gt;=15,'Appendix M p.3'!H65/'Appendix M p.3'!H$67,"")</f>
        <v>1.0281553239784105</v>
      </c>
      <c r="I65" s="905">
        <f>IF(O65&gt;=15,'Appendix M p.3'!I65/'Appendix M p.3'!I$67,"")</f>
      </c>
      <c r="J65" s="904">
        <f>IF(P65&gt;=15,'Appendix M p.3'!J65/'Appendix M p.3'!J$67,"")</f>
        <v>0.7515969529829707</v>
      </c>
      <c r="K65" s="923">
        <f>'Appendix M p.3'!K65</f>
        <v>71</v>
      </c>
      <c r="L65" s="924">
        <f>'Appendix M p.3'!L65</f>
        <v>94</v>
      </c>
      <c r="M65" s="924">
        <f>'Appendix M p.3'!M65</f>
        <v>33</v>
      </c>
      <c r="N65" s="924">
        <f>'Appendix M p.3'!N65</f>
        <v>26</v>
      </c>
      <c r="O65" s="924">
        <f>'Appendix M p.3'!O65</f>
        <v>0</v>
      </c>
      <c r="P65" s="925">
        <f>'Appendix M p.3'!P65</f>
        <v>224</v>
      </c>
    </row>
    <row r="66" spans="1:16" ht="12.75">
      <c r="A66" s="420"/>
      <c r="B66" s="422"/>
      <c r="C66" s="422"/>
      <c r="D66" s="422">
        <v>2</v>
      </c>
      <c r="E66" s="896">
        <f>IF(K66&gt;=15,'Appendix M p.3'!E66/'Appendix M p.3'!E$67,"")</f>
        <v>1.211697588685876</v>
      </c>
      <c r="F66" s="897">
        <f>IF(L66&gt;=15,'Appendix M p.3'!F66/'Appendix M p.3'!F$67,"")</f>
        <v>1.2150338222863857</v>
      </c>
      <c r="G66" s="897">
        <f>IF(M66&gt;=15,'Appendix M p.3'!G66/'Appendix M p.3'!G$67,"")</f>
        <v>1.11050306743536</v>
      </c>
      <c r="H66" s="897">
        <f>IF(N66&gt;=15,'Appendix M p.3'!H66/'Appendix M p.3'!H$67,"")</f>
        <v>0.972968156920438</v>
      </c>
      <c r="I66" s="897">
        <f>IF(O66&gt;=15,'Appendix M p.3'!I66/'Appendix M p.3'!I$67,"")</f>
      </c>
      <c r="J66" s="896">
        <f>IF(P66&gt;=15,'Appendix M p.3'!J66/'Appendix M p.3'!J$67,"")</f>
        <v>1.1922128563673047</v>
      </c>
      <c r="K66" s="911">
        <f>'Appendix M p.3'!K66</f>
        <v>135</v>
      </c>
      <c r="L66" s="912">
        <f>'Appendix M p.3'!L66</f>
        <v>185</v>
      </c>
      <c r="M66" s="912">
        <f>'Appendix M p.3'!M66</f>
        <v>54</v>
      </c>
      <c r="N66" s="912">
        <f>'Appendix M p.3'!N66</f>
        <v>25</v>
      </c>
      <c r="O66" s="912">
        <f>'Appendix M p.3'!O66</f>
        <v>7</v>
      </c>
      <c r="P66" s="913">
        <f>'Appendix M p.3'!P66</f>
        <v>406</v>
      </c>
    </row>
    <row r="67" spans="1:16" ht="12.75">
      <c r="A67" s="420"/>
      <c r="B67" s="461"/>
      <c r="C67" s="461"/>
      <c r="D67" s="461" t="s">
        <v>74</v>
      </c>
      <c r="E67" s="902">
        <f>IF(K67&gt;=15,'Appendix M p.3'!E67/'Appendix M p.3'!E$67,"")</f>
        <v>1</v>
      </c>
      <c r="F67" s="903">
        <f>IF(L67&gt;=15,'Appendix M p.3'!F67/'Appendix M p.3'!F$67,"")</f>
        <v>1</v>
      </c>
      <c r="G67" s="903">
        <f>IF(M67&gt;=15,'Appendix M p.3'!G67/'Appendix M p.3'!G$67,"")</f>
        <v>1</v>
      </c>
      <c r="H67" s="903">
        <f>IF(N67&gt;=15,'Appendix M p.3'!H67/'Appendix M p.3'!H$67,"")</f>
        <v>1</v>
      </c>
      <c r="I67" s="903">
        <f>IF(O67&gt;=15,'Appendix M p.3'!I67/'Appendix M p.3'!I$67,"")</f>
      </c>
      <c r="J67" s="902">
        <f>IF(P67&gt;=15,'Appendix M p.3'!J67/'Appendix M p.3'!J$67,"")</f>
        <v>1</v>
      </c>
      <c r="K67" s="920">
        <f>'Appendix M p.3'!K67</f>
        <v>206</v>
      </c>
      <c r="L67" s="921">
        <f>'Appendix M p.3'!L67</f>
        <v>279</v>
      </c>
      <c r="M67" s="921">
        <f>'Appendix M p.3'!M67</f>
        <v>87</v>
      </c>
      <c r="N67" s="921">
        <f>'Appendix M p.3'!N67</f>
        <v>51</v>
      </c>
      <c r="O67" s="921">
        <f>'Appendix M p.3'!O67</f>
        <v>7</v>
      </c>
      <c r="P67" s="922">
        <f>'Appendix M p.3'!P67</f>
        <v>630</v>
      </c>
    </row>
    <row r="68" spans="1:16" ht="12.75">
      <c r="A68" s="420"/>
      <c r="B68" s="463" t="s">
        <v>74</v>
      </c>
      <c r="C68" s="464" t="s">
        <v>26</v>
      </c>
      <c r="D68" s="464" t="s">
        <v>25</v>
      </c>
      <c r="E68" s="904">
        <f>IF(K68&gt;=15,'Appendix M p.3'!E68/'Appendix M p.3'!E$70,"")</f>
        <v>0.8664271230253761</v>
      </c>
      <c r="F68" s="905">
        <f>IF(L68&gt;=15,'Appendix M p.3'!F68/'Appendix M p.3'!F$70,"")</f>
        <v>0.8302738101002702</v>
      </c>
      <c r="G68" s="905">
        <f>IF(M68&gt;=15,'Appendix M p.3'!G68/'Appendix M p.3'!G$70,"")</f>
        <v>0.850861287961246</v>
      </c>
      <c r="H68" s="905">
        <f>IF(N68&gt;=15,'Appendix M p.3'!H68/'Appendix M p.3'!H$70,"")</f>
        <v>0.8672725705318228</v>
      </c>
      <c r="I68" s="905">
        <f>IF(O68&gt;=15,'Appendix M p.3'!I68/'Appendix M p.3'!I$70,"")</f>
        <v>0.9388057207961571</v>
      </c>
      <c r="J68" s="904">
        <f>IF(P68&gt;=15,'Appendix M p.3'!J68/'Appendix M p.3'!J$70,"")</f>
        <v>0.8521214846203413</v>
      </c>
      <c r="K68" s="923">
        <f>'Appendix M p.3'!K68</f>
        <v>599</v>
      </c>
      <c r="L68" s="924">
        <f>'Appendix M p.3'!L68</f>
        <v>808</v>
      </c>
      <c r="M68" s="924">
        <f>'Appendix M p.3'!M68</f>
        <v>448</v>
      </c>
      <c r="N68" s="924">
        <f>'Appendix M p.3'!N68</f>
        <v>366</v>
      </c>
      <c r="O68" s="924">
        <f>'Appendix M p.3'!O68</f>
        <v>52</v>
      </c>
      <c r="P68" s="925">
        <f>'Appendix M p.3'!P68</f>
        <v>2273</v>
      </c>
    </row>
    <row r="69" spans="1:16" ht="12.75">
      <c r="A69" s="420"/>
      <c r="B69" s="422"/>
      <c r="C69" s="422"/>
      <c r="D69" s="422">
        <v>2</v>
      </c>
      <c r="E69" s="896">
        <f>IF(K69&gt;=15,'Appendix M p.3'!E69/'Appendix M p.3'!E$70,"")</f>
        <v>1.1607978993749561</v>
      </c>
      <c r="F69" s="897">
        <f>IF(L69&gt;=15,'Appendix M p.3'!F69/'Appendix M p.3'!F$70,"")</f>
        <v>1.2260714351474244</v>
      </c>
      <c r="G69" s="897">
        <f>IF(M69&gt;=15,'Appendix M p.3'!G69/'Appendix M p.3'!G$70,"")</f>
        <v>1.263343650301998</v>
      </c>
      <c r="H69" s="897">
        <f>IF(N69&gt;=15,'Appendix M p.3'!H69/'Appendix M p.3'!H$70,"")</f>
        <v>1.333581689472646</v>
      </c>
      <c r="I69" s="897">
        <f>IF(O69&gt;=15,'Appendix M p.3'!I69/'Appendix M p.3'!I$70,"")</f>
        <v>1.1244513423188494</v>
      </c>
      <c r="J69" s="896">
        <f>IF(P69&gt;=15,'Appendix M p.3'!J69/'Appendix M p.3'!J$70,"")</f>
        <v>1.2078719129814814</v>
      </c>
      <c r="K69" s="911">
        <f>'Appendix M p.3'!K69</f>
        <v>700</v>
      </c>
      <c r="L69" s="912">
        <f>'Appendix M p.3'!L69</f>
        <v>824</v>
      </c>
      <c r="M69" s="912">
        <f>'Appendix M p.3'!M69</f>
        <v>281</v>
      </c>
      <c r="N69" s="912">
        <f>'Appendix M p.3'!N69</f>
        <v>196</v>
      </c>
      <c r="O69" s="912">
        <f>'Appendix M p.3'!O69</f>
        <v>25</v>
      </c>
      <c r="P69" s="913">
        <f>'Appendix M p.3'!P69</f>
        <v>2026</v>
      </c>
    </row>
    <row r="70" spans="1:16" ht="13.5" thickBot="1">
      <c r="A70" s="427"/>
      <c r="B70" s="465"/>
      <c r="C70" s="465"/>
      <c r="D70" s="465" t="s">
        <v>74</v>
      </c>
      <c r="E70" s="906">
        <f>IF(K70&gt;=15,'Appendix M p.3'!E70/'Appendix M p.3'!E$70,"")</f>
        <v>1</v>
      </c>
      <c r="F70" s="907">
        <f>IF(L70&gt;=15,'Appendix M p.3'!F70/'Appendix M p.3'!F$70,"")</f>
        <v>1</v>
      </c>
      <c r="G70" s="907">
        <f>IF(M70&gt;=15,'Appendix M p.3'!G70/'Appendix M p.3'!G$70,"")</f>
        <v>1</v>
      </c>
      <c r="H70" s="907">
        <f>IF(N70&gt;=15,'Appendix M p.3'!H70/'Appendix M p.3'!H$70,"")</f>
        <v>1</v>
      </c>
      <c r="I70" s="907">
        <f>IF(O70&gt;=15,'Appendix M p.3'!I70/'Appendix M p.3'!I$70,"")</f>
        <v>1</v>
      </c>
      <c r="J70" s="906">
        <f>IF(P70&gt;=15,'Appendix M p.3'!J70/'Appendix M p.3'!J$70,"")</f>
        <v>1</v>
      </c>
      <c r="K70" s="926">
        <f>'Appendix M p.3'!K70</f>
        <v>1299</v>
      </c>
      <c r="L70" s="927">
        <f>'Appendix M p.3'!L70</f>
        <v>1632</v>
      </c>
      <c r="M70" s="927">
        <f>'Appendix M p.3'!M70</f>
        <v>729</v>
      </c>
      <c r="N70" s="927">
        <f>'Appendix M p.3'!N70</f>
        <v>562</v>
      </c>
      <c r="O70" s="927">
        <f>'Appendix M p.3'!O70</f>
        <v>77</v>
      </c>
      <c r="P70" s="928">
        <f>'Appendix M p.3'!P70</f>
        <v>4299</v>
      </c>
    </row>
    <row r="71" ht="13.5" thickTop="1">
      <c r="B71" s="95" t="s">
        <v>327</v>
      </c>
    </row>
  </sheetData>
  <sheetProtection/>
  <mergeCells count="14">
    <mergeCell ref="A1:P1"/>
    <mergeCell ref="A3:P3"/>
    <mergeCell ref="A4:P4"/>
    <mergeCell ref="A5:P5"/>
    <mergeCell ref="E7:J7"/>
    <mergeCell ref="K7:P7"/>
    <mergeCell ref="A2:P2"/>
    <mergeCell ref="C7:D7"/>
    <mergeCell ref="A8:A9"/>
    <mergeCell ref="B8:B9"/>
    <mergeCell ref="C8:C9"/>
    <mergeCell ref="D8:D9"/>
    <mergeCell ref="E8:J8"/>
    <mergeCell ref="K8:P8"/>
  </mergeCells>
  <printOptions horizontalCentered="1"/>
  <pageMargins left="0.7" right="0.7" top="0.75" bottom="0.75" header="0.3" footer="0.3"/>
  <pageSetup fitToHeight="1" fitToWidth="1" horizontalDpi="300" verticalDpi="300" orientation="landscape" scale="53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Z244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7.28125" style="231" bestFit="1" customWidth="1"/>
    <col min="2" max="2" width="13.28125" style="235" customWidth="1"/>
    <col min="3" max="3" width="13.7109375" style="235" bestFit="1" customWidth="1"/>
    <col min="4" max="4" width="13.57421875" style="235" customWidth="1"/>
    <col min="5" max="5" width="10.8515625" style="235" customWidth="1"/>
    <col min="6" max="7" width="13.57421875" style="236" customWidth="1"/>
    <col min="8" max="8" width="10.8515625" style="235" customWidth="1"/>
    <col min="9" max="9" width="14.421875" style="235" customWidth="1"/>
    <col min="10" max="10" width="11.8515625" style="235" bestFit="1" customWidth="1"/>
    <col min="11" max="11" width="11.28125" style="236" customWidth="1"/>
    <col min="12" max="12" width="11.57421875" style="235" customWidth="1"/>
    <col min="13" max="13" width="12.00390625" style="237" customWidth="1"/>
    <col min="14" max="16" width="9.140625" style="232" customWidth="1"/>
    <col min="17" max="17" width="26.7109375" style="232" bestFit="1" customWidth="1"/>
    <col min="18" max="18" width="44.28125" style="232" bestFit="1" customWidth="1"/>
    <col min="19" max="16384" width="9.140625" style="232" customWidth="1"/>
  </cols>
  <sheetData>
    <row r="1" spans="2:13" ht="15.75">
      <c r="B1" s="934" t="s">
        <v>233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</row>
    <row r="2" spans="2:13" ht="15.75">
      <c r="B2" s="935" t="s">
        <v>303</v>
      </c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</row>
    <row r="3" spans="2:13" ht="15.75">
      <c r="B3" s="935" t="s">
        <v>97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</row>
    <row r="4" spans="2:13" ht="15.75">
      <c r="B4" s="935" t="s">
        <v>242</v>
      </c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</row>
    <row r="5" spans="2:13" ht="15.75">
      <c r="B5" s="935" t="s">
        <v>246</v>
      </c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</row>
    <row r="6" spans="1:26" ht="12.75">
      <c r="A6" s="233"/>
      <c r="B6" s="936" t="s">
        <v>114</v>
      </c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ht="7.5" customHeight="1">
      <c r="B7" s="234"/>
    </row>
    <row r="8" spans="3:13" ht="39" customHeight="1">
      <c r="C8" s="238" t="s">
        <v>249</v>
      </c>
      <c r="D8" s="238" t="s">
        <v>250</v>
      </c>
      <c r="E8" s="238" t="s">
        <v>141</v>
      </c>
      <c r="F8" s="239" t="s">
        <v>251</v>
      </c>
      <c r="G8" s="239" t="s">
        <v>252</v>
      </c>
      <c r="H8" s="238" t="s">
        <v>64</v>
      </c>
      <c r="I8" s="238" t="s">
        <v>145</v>
      </c>
      <c r="J8" s="238" t="s">
        <v>3</v>
      </c>
      <c r="K8" s="239" t="s">
        <v>45</v>
      </c>
      <c r="L8" s="128" t="s">
        <v>4</v>
      </c>
      <c r="M8" s="240" t="s">
        <v>5</v>
      </c>
    </row>
    <row r="9" spans="3:13" ht="12.75">
      <c r="C9" s="238"/>
      <c r="D9" s="238"/>
      <c r="E9" s="238"/>
      <c r="F9" s="239"/>
      <c r="G9" s="239"/>
      <c r="H9" s="238"/>
      <c r="I9" s="238"/>
      <c r="J9" s="238"/>
      <c r="K9" s="239"/>
      <c r="L9" s="128"/>
      <c r="M9" s="240"/>
    </row>
    <row r="10" spans="2:13" ht="12.75">
      <c r="B10" s="933" t="s">
        <v>154</v>
      </c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</row>
    <row r="11" spans="1:13" ht="12.75">
      <c r="A11" s="231" t="s">
        <v>6</v>
      </c>
      <c r="B11" s="241"/>
      <c r="C11" s="537">
        <v>539257</v>
      </c>
      <c r="D11" s="537">
        <v>541683.9870399983</v>
      </c>
      <c r="E11" s="550">
        <v>0.9955195518086838</v>
      </c>
      <c r="F11" s="641">
        <v>3732.895999</v>
      </c>
      <c r="G11" s="641">
        <v>3911.691477841049</v>
      </c>
      <c r="H11" s="550">
        <v>0.9542920294573614</v>
      </c>
      <c r="I11" s="571">
        <v>21952743.906530153</v>
      </c>
      <c r="J11" s="524">
        <f aca="true" t="shared" si="0" ref="J11:J17">IF(I11="","",I11/$I$11)</f>
        <v>1</v>
      </c>
      <c r="K11" s="401">
        <v>218674.9188386042</v>
      </c>
      <c r="L11" s="524">
        <f>K11/$K$11</f>
        <v>1</v>
      </c>
      <c r="M11" s="563">
        <f>G11/$G$11</f>
        <v>1</v>
      </c>
    </row>
    <row r="12" spans="3:13" ht="12.75">
      <c r="C12" s="538"/>
      <c r="D12" s="538"/>
      <c r="E12" s="551"/>
      <c r="F12" s="642"/>
      <c r="G12" s="642"/>
      <c r="H12" s="551"/>
      <c r="I12" s="572"/>
      <c r="J12" s="559">
        <f t="shared" si="0"/>
      </c>
      <c r="K12" s="129"/>
      <c r="L12" s="551"/>
      <c r="M12" s="564"/>
    </row>
    <row r="13" spans="1:13" ht="12.75">
      <c r="A13" s="231" t="s">
        <v>21</v>
      </c>
      <c r="B13" s="242" t="s">
        <v>23</v>
      </c>
      <c r="C13" s="539">
        <v>338278</v>
      </c>
      <c r="D13" s="539">
        <v>333076.7908200005</v>
      </c>
      <c r="E13" s="552">
        <v>1.0156156457710388</v>
      </c>
      <c r="F13" s="643">
        <v>3017.980881</v>
      </c>
      <c r="G13" s="643">
        <v>3140.5374088941676</v>
      </c>
      <c r="H13" s="552">
        <v>0.9609759375745435</v>
      </c>
      <c r="I13" s="543">
        <v>12826073.825840041</v>
      </c>
      <c r="J13" s="560">
        <f t="shared" si="0"/>
        <v>0.5842583451276332</v>
      </c>
      <c r="K13" s="136">
        <v>159323.17124249364</v>
      </c>
      <c r="L13" s="560">
        <f>K13/$K$11</f>
        <v>0.7285845678538202</v>
      </c>
      <c r="M13" s="565">
        <f>G13/$G$11</f>
        <v>0.8028591791261362</v>
      </c>
    </row>
    <row r="14" spans="2:13" ht="12.75">
      <c r="B14" s="243" t="s">
        <v>22</v>
      </c>
      <c r="C14" s="540">
        <v>200979</v>
      </c>
      <c r="D14" s="540">
        <v>208607.1962200005</v>
      </c>
      <c r="E14" s="553">
        <v>0.96343272735445</v>
      </c>
      <c r="F14" s="644">
        <v>714.915118</v>
      </c>
      <c r="G14" s="644">
        <v>771.1540689468775</v>
      </c>
      <c r="H14" s="553">
        <v>0.9270717056272816</v>
      </c>
      <c r="I14" s="573">
        <v>9126670.080689996</v>
      </c>
      <c r="J14" s="528">
        <f t="shared" si="0"/>
        <v>0.41574165487236153</v>
      </c>
      <c r="K14" s="177">
        <v>59351.74759611091</v>
      </c>
      <c r="L14" s="528">
        <f>K14/$K$11</f>
        <v>0.2714154321461814</v>
      </c>
      <c r="M14" s="566">
        <f>G14/$G$11</f>
        <v>0.1971408208738627</v>
      </c>
    </row>
    <row r="15" spans="3:13" ht="12.75">
      <c r="C15" s="541"/>
      <c r="D15" s="541"/>
      <c r="E15" s="554"/>
      <c r="F15" s="645"/>
      <c r="G15" s="645"/>
      <c r="H15" s="554"/>
      <c r="I15" s="547"/>
      <c r="J15" s="561"/>
      <c r="K15" s="138"/>
      <c r="L15" s="561"/>
      <c r="M15" s="567"/>
    </row>
    <row r="16" spans="1:13" ht="12.75">
      <c r="A16" s="231" t="s">
        <v>127</v>
      </c>
      <c r="B16" s="242">
        <v>2008</v>
      </c>
      <c r="C16" s="539">
        <v>269648</v>
      </c>
      <c r="D16" s="539">
        <v>268776.93575000105</v>
      </c>
      <c r="E16" s="552">
        <v>1.0032408444852916</v>
      </c>
      <c r="F16" s="646">
        <v>1771.934394</v>
      </c>
      <c r="G16" s="646">
        <v>1826.429711830264</v>
      </c>
      <c r="H16" s="552">
        <v>0.9701629263489946</v>
      </c>
      <c r="I16" s="543">
        <v>10937576.655990005</v>
      </c>
      <c r="J16" s="560">
        <f t="shared" si="0"/>
        <v>0.49823278140353416</v>
      </c>
      <c r="K16" s="139">
        <v>99345.04262322866</v>
      </c>
      <c r="L16" s="552">
        <f>K16/$K$11</f>
        <v>0.4543046964455559</v>
      </c>
      <c r="M16" s="565">
        <f>G16/$G$11</f>
        <v>0.4669155842623641</v>
      </c>
    </row>
    <row r="17" spans="1:13" ht="12.75">
      <c r="A17" s="231" t="s">
        <v>151</v>
      </c>
      <c r="B17" s="243">
        <v>2009</v>
      </c>
      <c r="C17" s="542">
        <v>269609</v>
      </c>
      <c r="D17" s="542">
        <v>272907.05129000143</v>
      </c>
      <c r="E17" s="555">
        <v>0.9879151114842512</v>
      </c>
      <c r="F17" s="647">
        <v>1960.961605</v>
      </c>
      <c r="G17" s="647">
        <v>2085.261766010777</v>
      </c>
      <c r="H17" s="555">
        <v>0.9403910995555391</v>
      </c>
      <c r="I17" s="546">
        <v>11015167.250539996</v>
      </c>
      <c r="J17" s="562">
        <f t="shared" si="0"/>
        <v>0.5017672185964589</v>
      </c>
      <c r="K17" s="140">
        <v>119329.87621537634</v>
      </c>
      <c r="L17" s="555">
        <f>K17/$K$11</f>
        <v>0.5456953035544477</v>
      </c>
      <c r="M17" s="568">
        <f>G17/$G$11</f>
        <v>0.5330844157376339</v>
      </c>
    </row>
    <row r="18" spans="2:13" ht="12.75">
      <c r="B18" s="244"/>
      <c r="C18" s="245"/>
      <c r="D18" s="245"/>
      <c r="E18" s="246"/>
      <c r="F18" s="133"/>
      <c r="G18" s="133"/>
      <c r="H18" s="246"/>
      <c r="I18" s="247"/>
      <c r="J18" s="113"/>
      <c r="K18" s="133"/>
      <c r="L18" s="134"/>
      <c r="M18" s="135"/>
    </row>
    <row r="19" spans="2:13" ht="12.75">
      <c r="B19" s="933" t="s">
        <v>46</v>
      </c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</row>
    <row r="20" spans="1:13" ht="12.75">
      <c r="A20" s="231" t="s">
        <v>47</v>
      </c>
      <c r="B20" s="248" t="s">
        <v>13</v>
      </c>
      <c r="C20" s="539">
        <v>305</v>
      </c>
      <c r="D20" s="539">
        <v>241.93459000000004</v>
      </c>
      <c r="E20" s="556">
        <v>1.2606713244269865</v>
      </c>
      <c r="F20" s="638">
        <v>3.481533</v>
      </c>
      <c r="G20" s="638">
        <v>3.5068139948300026</v>
      </c>
      <c r="H20" s="556">
        <v>0.9927908937094259</v>
      </c>
      <c r="I20" s="543">
        <v>270881.50954</v>
      </c>
      <c r="J20" s="560">
        <f aca="true" t="shared" si="1" ref="J20:J37">I20/SUM($I$20:$I$28)</f>
        <v>0.02111959694121435</v>
      </c>
      <c r="K20" s="136">
        <v>3910.084830537221</v>
      </c>
      <c r="L20" s="526">
        <f>K20/SUM($K$20:$K$28)</f>
        <v>0.024541846613045225</v>
      </c>
      <c r="M20" s="569">
        <f>G20/SUM($G$20:$G$28)</f>
        <v>0.0011166286333347045</v>
      </c>
    </row>
    <row r="21" spans="2:22" ht="12.75">
      <c r="B21" s="249" t="s">
        <v>14</v>
      </c>
      <c r="C21" s="548">
        <v>435</v>
      </c>
      <c r="D21" s="548">
        <v>298.38002</v>
      </c>
      <c r="E21" s="557">
        <v>1.4578724138432593</v>
      </c>
      <c r="F21" s="639">
        <v>4.583749</v>
      </c>
      <c r="G21" s="639">
        <v>3.148789159050002</v>
      </c>
      <c r="H21" s="557">
        <v>1.4557179818870214</v>
      </c>
      <c r="I21" s="544">
        <v>324655.4146999996</v>
      </c>
      <c r="J21" s="557">
        <f t="shared" si="1"/>
        <v>0.025312142991562526</v>
      </c>
      <c r="K21" s="133">
        <v>3443.5803645922215</v>
      </c>
      <c r="L21" s="558">
        <f aca="true" t="shared" si="2" ref="L21:L37">K21/SUM($K$20:$K$28)</f>
        <v>0.02161380756946525</v>
      </c>
      <c r="M21" s="570">
        <f aca="true" t="shared" si="3" ref="M21:M37">G21/SUM($G$20:$G$28)</f>
        <v>0.001002627496215288</v>
      </c>
      <c r="O21" s="224"/>
      <c r="P21" s="224"/>
      <c r="Q21" s="224"/>
      <c r="R21" s="224"/>
      <c r="S21" s="225"/>
      <c r="T21" s="224"/>
      <c r="U21" s="224"/>
      <c r="V21" s="224"/>
    </row>
    <row r="22" spans="2:22" ht="12.75">
      <c r="B22" s="249" t="s">
        <v>15</v>
      </c>
      <c r="C22" s="548">
        <v>671</v>
      </c>
      <c r="D22" s="548">
        <v>467.1899</v>
      </c>
      <c r="E22" s="557">
        <v>1.436246802424453</v>
      </c>
      <c r="F22" s="639">
        <v>5.396322</v>
      </c>
      <c r="G22" s="639">
        <v>4.120090960219995</v>
      </c>
      <c r="H22" s="557">
        <v>1.3097579767296836</v>
      </c>
      <c r="I22" s="544">
        <v>397804.05234000017</v>
      </c>
      <c r="J22" s="557">
        <f t="shared" si="1"/>
        <v>0.031015262951205352</v>
      </c>
      <c r="K22" s="133">
        <v>3532.95496055893</v>
      </c>
      <c r="L22" s="558">
        <f t="shared" si="2"/>
        <v>0.02217477177366552</v>
      </c>
      <c r="M22" s="570">
        <f t="shared" si="3"/>
        <v>0.0013119063471594662</v>
      </c>
      <c r="O22" s="224"/>
      <c r="P22" s="224"/>
      <c r="Q22" s="224"/>
      <c r="R22" s="224"/>
      <c r="S22" s="225"/>
      <c r="T22" s="224"/>
      <c r="U22" s="224"/>
      <c r="V22" s="224"/>
    </row>
    <row r="23" spans="2:22" ht="12.75">
      <c r="B23" s="249" t="s">
        <v>16</v>
      </c>
      <c r="C23" s="548">
        <v>3835</v>
      </c>
      <c r="D23" s="548">
        <v>2773.9704200000033</v>
      </c>
      <c r="E23" s="557">
        <v>1.382494914996244</v>
      </c>
      <c r="F23" s="639">
        <v>34.95783</v>
      </c>
      <c r="G23" s="639">
        <v>28.685922576069977</v>
      </c>
      <c r="H23" s="558">
        <v>1.218640603498041</v>
      </c>
      <c r="I23" s="544">
        <v>1257988.6980099983</v>
      </c>
      <c r="J23" s="557">
        <f t="shared" si="1"/>
        <v>0.09808057516990085</v>
      </c>
      <c r="K23" s="133">
        <v>12709.482198192156</v>
      </c>
      <c r="L23" s="558">
        <f t="shared" si="2"/>
        <v>0.07977171241995935</v>
      </c>
      <c r="M23" s="570">
        <f t="shared" si="3"/>
        <v>0.009134080840696238</v>
      </c>
      <c r="O23" s="224"/>
      <c r="P23" s="224"/>
      <c r="Q23" s="224"/>
      <c r="R23" s="224"/>
      <c r="S23" s="225"/>
      <c r="T23" s="224"/>
      <c r="U23" s="224"/>
      <c r="V23" s="224"/>
    </row>
    <row r="24" spans="2:22" ht="12.75">
      <c r="B24" s="249" t="s">
        <v>17</v>
      </c>
      <c r="C24" s="548">
        <v>14052</v>
      </c>
      <c r="D24" s="548">
        <v>12043.059060000025</v>
      </c>
      <c r="E24" s="557">
        <v>1.1668131767843353</v>
      </c>
      <c r="F24" s="639">
        <v>179.048846</v>
      </c>
      <c r="G24" s="639">
        <v>192.24202723972994</v>
      </c>
      <c r="H24" s="558">
        <v>0.9313720239577075</v>
      </c>
      <c r="I24" s="544">
        <v>2652222.8345799996</v>
      </c>
      <c r="J24" s="557">
        <f t="shared" si="1"/>
        <v>0.20678368693284052</v>
      </c>
      <c r="K24" s="133">
        <v>42476.087979914795</v>
      </c>
      <c r="L24" s="558">
        <f t="shared" si="2"/>
        <v>0.26660332987764307</v>
      </c>
      <c r="M24" s="570">
        <f t="shared" si="3"/>
        <v>0.06121309897321735</v>
      </c>
      <c r="O24" s="224"/>
      <c r="P24" s="224"/>
      <c r="Q24" s="224"/>
      <c r="R24" s="224"/>
      <c r="S24" s="225"/>
      <c r="T24" s="224"/>
      <c r="U24" s="224"/>
      <c r="V24" s="224"/>
    </row>
    <row r="25" spans="2:22" ht="12.75">
      <c r="B25" s="249" t="s">
        <v>18</v>
      </c>
      <c r="C25" s="548">
        <v>35520</v>
      </c>
      <c r="D25" s="548">
        <v>34509.337100000026</v>
      </c>
      <c r="E25" s="557">
        <v>1.0292866506554823</v>
      </c>
      <c r="F25" s="639">
        <v>462.305183</v>
      </c>
      <c r="G25" s="639">
        <v>491.3224404530509</v>
      </c>
      <c r="H25" s="558">
        <v>0.9409405004455039</v>
      </c>
      <c r="I25" s="544">
        <v>3181813.9206900005</v>
      </c>
      <c r="J25" s="557">
        <f t="shared" si="1"/>
        <v>0.24807388167997058</v>
      </c>
      <c r="K25" s="133">
        <v>46589.76111556204</v>
      </c>
      <c r="L25" s="558">
        <f t="shared" si="2"/>
        <v>0.29242300885821104</v>
      </c>
      <c r="M25" s="570">
        <f t="shared" si="3"/>
        <v>0.15644533927906754</v>
      </c>
      <c r="O25" s="224"/>
      <c r="P25" s="224"/>
      <c r="Q25" s="224"/>
      <c r="R25" s="224"/>
      <c r="S25" s="225"/>
      <c r="T25" s="224"/>
      <c r="U25" s="224"/>
      <c r="V25" s="224"/>
    </row>
    <row r="26" spans="2:22" ht="12.75">
      <c r="B26" s="249" t="s">
        <v>19</v>
      </c>
      <c r="C26" s="548">
        <v>81908</v>
      </c>
      <c r="D26" s="548">
        <v>82833.71677999987</v>
      </c>
      <c r="E26" s="557">
        <v>0.9888243964416265</v>
      </c>
      <c r="F26" s="639">
        <v>817.17562</v>
      </c>
      <c r="G26" s="639">
        <v>901.833467027019</v>
      </c>
      <c r="H26" s="558">
        <v>0.9061269623247608</v>
      </c>
      <c r="I26" s="544">
        <v>2658177.722400003</v>
      </c>
      <c r="J26" s="557">
        <f t="shared" si="1"/>
        <v>0.20724796679750235</v>
      </c>
      <c r="K26" s="133">
        <v>29732.238796786103</v>
      </c>
      <c r="L26" s="558">
        <f t="shared" si="2"/>
        <v>0.18661591132612404</v>
      </c>
      <c r="M26" s="570">
        <f t="shared" si="3"/>
        <v>0.28715896345414654</v>
      </c>
      <c r="O26" s="224"/>
      <c r="P26" s="224"/>
      <c r="Q26" s="224"/>
      <c r="R26" s="224"/>
      <c r="S26" s="225"/>
      <c r="T26" s="224"/>
      <c r="U26" s="224"/>
      <c r="V26" s="224"/>
    </row>
    <row r="27" spans="2:22" ht="12.75">
      <c r="B27" s="249" t="s">
        <v>48</v>
      </c>
      <c r="C27" s="549">
        <v>145961</v>
      </c>
      <c r="D27" s="549">
        <v>140561.40276000032</v>
      </c>
      <c r="E27" s="557">
        <v>1.038414508776774</v>
      </c>
      <c r="F27" s="639">
        <v>1175.945753</v>
      </c>
      <c r="G27" s="639">
        <v>1163.3814001798623</v>
      </c>
      <c r="H27" s="558">
        <v>1.0107998570530656</v>
      </c>
      <c r="I27" s="545">
        <v>1769865.1749000035</v>
      </c>
      <c r="J27" s="557">
        <f t="shared" si="1"/>
        <v>0.13798962947915916</v>
      </c>
      <c r="K27" s="133">
        <v>15053.844358043949</v>
      </c>
      <c r="L27" s="557">
        <f t="shared" si="2"/>
        <v>0.09448622093475421</v>
      </c>
      <c r="M27" s="570">
        <f t="shared" si="3"/>
        <v>0.3704402300335945</v>
      </c>
      <c r="O27" s="224"/>
      <c r="P27" s="224"/>
      <c r="Q27" s="224"/>
      <c r="R27" s="224"/>
      <c r="S27" s="225"/>
      <c r="T27" s="224"/>
      <c r="U27" s="224"/>
      <c r="V27" s="224"/>
    </row>
    <row r="28" spans="2:22" ht="12.75">
      <c r="B28" s="250" t="s">
        <v>49</v>
      </c>
      <c r="C28" s="542">
        <v>55591</v>
      </c>
      <c r="D28" s="542">
        <v>59347.800190000096</v>
      </c>
      <c r="E28" s="557">
        <v>0.9366985772349974</v>
      </c>
      <c r="F28" s="640">
        <v>335.086045</v>
      </c>
      <c r="G28" s="640">
        <v>352.2964573043304</v>
      </c>
      <c r="H28" s="555">
        <v>0.9511479268454205</v>
      </c>
      <c r="I28" s="546">
        <v>312664.49868000014</v>
      </c>
      <c r="J28" s="562">
        <f t="shared" si="1"/>
        <v>0.02437725705664439</v>
      </c>
      <c r="K28" s="132">
        <v>1875.1366383064117</v>
      </c>
      <c r="L28" s="562">
        <f t="shared" si="2"/>
        <v>0.011769390627132366</v>
      </c>
      <c r="M28" s="568">
        <f t="shared" si="3"/>
        <v>0.11217712494256836</v>
      </c>
      <c r="O28" s="224"/>
      <c r="P28" s="224"/>
      <c r="Q28" s="224"/>
      <c r="R28" s="224"/>
      <c r="S28" s="225"/>
      <c r="T28" s="224"/>
      <c r="U28" s="224"/>
      <c r="V28" s="224"/>
    </row>
    <row r="29" spans="2:22" ht="12.75">
      <c r="B29" s="251"/>
      <c r="C29" s="539"/>
      <c r="D29" s="539"/>
      <c r="E29" s="552"/>
      <c r="F29" s="136"/>
      <c r="G29" s="136"/>
      <c r="H29" s="552"/>
      <c r="I29" s="543"/>
      <c r="J29" s="560"/>
      <c r="K29" s="136"/>
      <c r="L29" s="560"/>
      <c r="M29" s="567"/>
      <c r="O29" s="224"/>
      <c r="P29" s="224"/>
      <c r="Q29" s="224"/>
      <c r="R29" s="224"/>
      <c r="S29" s="225"/>
      <c r="T29" s="224"/>
      <c r="U29" s="224"/>
      <c r="V29" s="224"/>
    </row>
    <row r="30" spans="1:22" ht="12.75">
      <c r="A30" s="231" t="s">
        <v>33</v>
      </c>
      <c r="B30" s="248" t="s">
        <v>34</v>
      </c>
      <c r="C30" s="539">
        <v>237535</v>
      </c>
      <c r="D30" s="539">
        <v>230139.35753999994</v>
      </c>
      <c r="E30" s="552">
        <v>1.0321354962447684</v>
      </c>
      <c r="F30" s="136">
        <v>775.378533</v>
      </c>
      <c r="G30" s="136">
        <v>726.3832437992701</v>
      </c>
      <c r="H30" s="552">
        <v>1.0674510179288625</v>
      </c>
      <c r="I30" s="543">
        <v>7324938.088519998</v>
      </c>
      <c r="J30" s="560">
        <f t="shared" si="1"/>
        <v>0.5710974525784217</v>
      </c>
      <c r="K30" s="136">
        <v>25645.053652027156</v>
      </c>
      <c r="L30" s="560">
        <f t="shared" si="2"/>
        <v>0.16096248556962722</v>
      </c>
      <c r="M30" s="565">
        <f t="shared" si="3"/>
        <v>0.23129265766493198</v>
      </c>
      <c r="O30" s="224"/>
      <c r="P30" s="224"/>
      <c r="Q30" s="224"/>
      <c r="R30" s="224"/>
      <c r="S30" s="225"/>
      <c r="T30" s="224"/>
      <c r="U30" s="224"/>
      <c r="V30" s="224"/>
    </row>
    <row r="31" spans="2:13" ht="12.75">
      <c r="B31" s="249" t="s">
        <v>35</v>
      </c>
      <c r="C31" s="549">
        <v>76530</v>
      </c>
      <c r="D31" s="549">
        <v>76746.92303000005</v>
      </c>
      <c r="E31" s="558">
        <v>0.9971735279873662</v>
      </c>
      <c r="F31" s="133">
        <v>911.453979</v>
      </c>
      <c r="G31" s="133">
        <v>917.4662153974099</v>
      </c>
      <c r="H31" s="558">
        <v>0.993446912489518</v>
      </c>
      <c r="I31" s="545">
        <v>3920994.534650004</v>
      </c>
      <c r="J31" s="557">
        <f t="shared" si="1"/>
        <v>0.30570497159860305</v>
      </c>
      <c r="K31" s="133">
        <v>47831.05011190094</v>
      </c>
      <c r="L31" s="557">
        <f t="shared" si="2"/>
        <v>0.300214022473234</v>
      </c>
      <c r="M31" s="570">
        <f t="shared" si="3"/>
        <v>0.29213669380249974</v>
      </c>
    </row>
    <row r="32" spans="2:21" ht="12.75">
      <c r="B32" s="249" t="s">
        <v>36</v>
      </c>
      <c r="C32" s="549">
        <v>14206</v>
      </c>
      <c r="D32" s="549">
        <v>15129.33110000001</v>
      </c>
      <c r="E32" s="558">
        <v>0.9389707916432598</v>
      </c>
      <c r="F32" s="133">
        <v>403.228188</v>
      </c>
      <c r="G32" s="133">
        <v>431.11913680040124</v>
      </c>
      <c r="H32" s="558">
        <v>0.9353057045729934</v>
      </c>
      <c r="I32" s="545">
        <v>941524.6095599981</v>
      </c>
      <c r="J32" s="557">
        <f t="shared" si="1"/>
        <v>0.07340707860757506</v>
      </c>
      <c r="K32" s="133">
        <v>26659.479931486276</v>
      </c>
      <c r="L32" s="557">
        <f t="shared" si="2"/>
        <v>0.167329583786089</v>
      </c>
      <c r="M32" s="570">
        <f t="shared" si="3"/>
        <v>0.13727559352722557</v>
      </c>
      <c r="O32" s="131"/>
      <c r="P32" s="131"/>
      <c r="Q32" s="224"/>
      <c r="R32" s="224"/>
      <c r="S32" s="224"/>
      <c r="T32" s="224"/>
      <c r="U32" s="224"/>
    </row>
    <row r="33" spans="2:21" ht="12.75">
      <c r="B33" s="249" t="s">
        <v>37</v>
      </c>
      <c r="C33" s="549">
        <v>6374</v>
      </c>
      <c r="D33" s="549">
        <v>7024.997729999995</v>
      </c>
      <c r="E33" s="558">
        <v>0.9073312540415589</v>
      </c>
      <c r="F33" s="133">
        <v>357.887212</v>
      </c>
      <c r="G33" s="133">
        <v>394.70229236855977</v>
      </c>
      <c r="H33" s="558">
        <v>0.9067269659174335</v>
      </c>
      <c r="I33" s="545">
        <v>402925.24065000104</v>
      </c>
      <c r="J33" s="557">
        <f t="shared" si="1"/>
        <v>0.0314145424485433</v>
      </c>
      <c r="K33" s="133">
        <v>22865.71613847076</v>
      </c>
      <c r="L33" s="557">
        <f t="shared" si="2"/>
        <v>0.14351783209027752</v>
      </c>
      <c r="M33" s="570">
        <f t="shared" si="3"/>
        <v>0.12567985697312273</v>
      </c>
      <c r="O33" s="131"/>
      <c r="P33" s="131"/>
      <c r="Q33" s="224"/>
      <c r="R33" s="224"/>
      <c r="S33" s="224"/>
      <c r="T33" s="224"/>
      <c r="U33" s="224"/>
    </row>
    <row r="34" spans="2:21" ht="12.75">
      <c r="B34" s="250" t="s">
        <v>50</v>
      </c>
      <c r="C34" s="542">
        <v>3633</v>
      </c>
      <c r="D34" s="542">
        <v>4036.181420000002</v>
      </c>
      <c r="E34" s="555">
        <v>0.9001082017765193</v>
      </c>
      <c r="F34" s="132">
        <v>570.032969</v>
      </c>
      <c r="G34" s="132">
        <v>670.8665205285176</v>
      </c>
      <c r="H34" s="555">
        <v>0.8496965514852648</v>
      </c>
      <c r="I34" s="574">
        <v>235691.35245999938</v>
      </c>
      <c r="J34" s="562">
        <f t="shared" si="1"/>
        <v>0.018375954766856606</v>
      </c>
      <c r="K34" s="132">
        <v>36321.871408609</v>
      </c>
      <c r="L34" s="562">
        <f t="shared" si="2"/>
        <v>0.22797607608077428</v>
      </c>
      <c r="M34" s="568">
        <f t="shared" si="3"/>
        <v>0.21361519803221873</v>
      </c>
      <c r="O34" s="131"/>
      <c r="P34" s="131"/>
      <c r="Q34" s="224"/>
      <c r="R34" s="224"/>
      <c r="S34" s="224"/>
      <c r="T34" s="224"/>
      <c r="U34" s="224"/>
    </row>
    <row r="35" spans="3:13" ht="12.75">
      <c r="C35" s="541"/>
      <c r="D35" s="541"/>
      <c r="E35" s="554"/>
      <c r="F35" s="138"/>
      <c r="G35" s="138"/>
      <c r="H35" s="554"/>
      <c r="I35" s="547"/>
      <c r="J35" s="561"/>
      <c r="K35" s="138"/>
      <c r="L35" s="561"/>
      <c r="M35" s="567"/>
    </row>
    <row r="36" spans="1:13" ht="12.75">
      <c r="A36" s="231" t="s">
        <v>127</v>
      </c>
      <c r="B36" s="242">
        <v>2008</v>
      </c>
      <c r="C36" s="539">
        <v>169580</v>
      </c>
      <c r="D36" s="539">
        <v>165924.83575000035</v>
      </c>
      <c r="E36" s="552">
        <v>1.0220290364216897</v>
      </c>
      <c r="F36" s="139">
        <v>1437.398407</v>
      </c>
      <c r="G36" s="139">
        <v>1471.2806916117913</v>
      </c>
      <c r="H36" s="552">
        <v>0.9769708901877362</v>
      </c>
      <c r="I36" s="543">
        <v>6411722.118729991</v>
      </c>
      <c r="J36" s="560">
        <f t="shared" si="1"/>
        <v>0.49989749051752985</v>
      </c>
      <c r="K36" s="139">
        <v>72878.73689165982</v>
      </c>
      <c r="L36" s="552">
        <f t="shared" si="2"/>
        <v>0.4574271044400477</v>
      </c>
      <c r="M36" s="565">
        <f t="shared" si="3"/>
        <v>0.46848054968078046</v>
      </c>
    </row>
    <row r="37" spans="1:13" ht="12.75">
      <c r="A37" s="231" t="s">
        <v>151</v>
      </c>
      <c r="B37" s="243">
        <v>2009</v>
      </c>
      <c r="C37" s="542">
        <v>168698</v>
      </c>
      <c r="D37" s="542">
        <v>167151.95507000008</v>
      </c>
      <c r="E37" s="555">
        <v>1.0092493380011767</v>
      </c>
      <c r="F37" s="140">
        <v>1580.582474</v>
      </c>
      <c r="G37" s="140">
        <v>1669.2567172823676</v>
      </c>
      <c r="H37" s="555">
        <v>0.9468780072206426</v>
      </c>
      <c r="I37" s="546">
        <v>6414351.70710999</v>
      </c>
      <c r="J37" s="562">
        <f t="shared" si="1"/>
        <v>0.5001025094824684</v>
      </c>
      <c r="K37" s="140">
        <v>86444.43435083386</v>
      </c>
      <c r="L37" s="555">
        <f t="shared" si="2"/>
        <v>0.5425728955599515</v>
      </c>
      <c r="M37" s="568">
        <f t="shared" si="3"/>
        <v>0.5315194503192183</v>
      </c>
    </row>
    <row r="38" spans="2:21" ht="12.75">
      <c r="B38" s="252"/>
      <c r="C38" s="245"/>
      <c r="D38" s="245"/>
      <c r="E38" s="246"/>
      <c r="F38" s="133"/>
      <c r="G38" s="133"/>
      <c r="H38" s="246"/>
      <c r="I38" s="245"/>
      <c r="J38" s="113"/>
      <c r="K38" s="133"/>
      <c r="L38" s="113"/>
      <c r="M38" s="137"/>
      <c r="O38" s="131"/>
      <c r="P38" s="131"/>
      <c r="Q38" s="224"/>
      <c r="R38" s="224"/>
      <c r="S38" s="224"/>
      <c r="T38" s="224"/>
      <c r="U38" s="224"/>
    </row>
    <row r="39" spans="2:21" ht="12.75">
      <c r="B39" s="933" t="s">
        <v>51</v>
      </c>
      <c r="C39" s="933"/>
      <c r="D39" s="933"/>
      <c r="E39" s="933"/>
      <c r="F39" s="933"/>
      <c r="G39" s="933"/>
      <c r="H39" s="933"/>
      <c r="I39" s="933"/>
      <c r="J39" s="933"/>
      <c r="K39" s="933"/>
      <c r="L39" s="933"/>
      <c r="M39" s="933"/>
      <c r="O39" s="131"/>
      <c r="P39" s="131"/>
      <c r="Q39" s="224"/>
      <c r="R39" s="224"/>
      <c r="S39" s="224"/>
      <c r="T39" s="224"/>
      <c r="U39" s="224"/>
    </row>
    <row r="40" spans="1:21" ht="12.75">
      <c r="A40" s="231" t="s">
        <v>47</v>
      </c>
      <c r="B40" s="248" t="s">
        <v>13</v>
      </c>
      <c r="C40" s="539">
        <v>104</v>
      </c>
      <c r="D40" s="539">
        <v>76.44498999999999</v>
      </c>
      <c r="E40" s="556">
        <v>1.3604554072150445</v>
      </c>
      <c r="F40" s="136">
        <v>1.072932</v>
      </c>
      <c r="G40" s="136">
        <v>1.01315463487</v>
      </c>
      <c r="H40" s="556">
        <v>1.0590012255509942</v>
      </c>
      <c r="I40" s="543">
        <v>242939.51822</v>
      </c>
      <c r="J40" s="560">
        <f aca="true" t="shared" si="4" ref="J40:J57">I40/SUM($I$40:$I$48)</f>
        <v>0.026618637035429375</v>
      </c>
      <c r="K40" s="136">
        <v>3236.384451021589</v>
      </c>
      <c r="L40" s="526">
        <f>K40/SUM($K$40:$K$48)</f>
        <v>0.05452888216611947</v>
      </c>
      <c r="M40" s="569">
        <f>G40/SUM($G$40:$G$48)</f>
        <v>0.0013138161045478315</v>
      </c>
      <c r="O40" s="131"/>
      <c r="P40" s="131"/>
      <c r="Q40" s="224"/>
      <c r="R40" s="224"/>
      <c r="S40" s="224"/>
      <c r="T40" s="224"/>
      <c r="U40" s="224"/>
    </row>
    <row r="41" spans="2:21" ht="12.75">
      <c r="B41" s="249" t="s">
        <v>14</v>
      </c>
      <c r="C41" s="548">
        <v>196</v>
      </c>
      <c r="D41" s="548">
        <v>116.94584999999992</v>
      </c>
      <c r="E41" s="557">
        <v>1.6759893574675813</v>
      </c>
      <c r="F41" s="133">
        <v>1.506859</v>
      </c>
      <c r="G41" s="133">
        <v>1.0917544309799998</v>
      </c>
      <c r="H41" s="557">
        <v>1.380217892633041</v>
      </c>
      <c r="I41" s="544">
        <v>284444.8369100002</v>
      </c>
      <c r="J41" s="557">
        <f t="shared" si="4"/>
        <v>0.03116633278021325</v>
      </c>
      <c r="K41" s="133">
        <v>2689.9686878735483</v>
      </c>
      <c r="L41" s="558">
        <f aca="true" t="shared" si="5" ref="L41:L47">K41/SUM($K$40:$K$48)</f>
        <v>0.04532248496166974</v>
      </c>
      <c r="M41" s="570">
        <f aca="true" t="shared" si="6" ref="M41:M47">G41/SUM($G$40:$G$48)</f>
        <v>0.0014157409977372545</v>
      </c>
      <c r="O41" s="131"/>
      <c r="P41" s="131"/>
      <c r="Q41" s="224"/>
      <c r="R41" s="224"/>
      <c r="S41" s="224"/>
      <c r="T41" s="224"/>
      <c r="U41" s="224"/>
    </row>
    <row r="42" spans="2:21" ht="12.75">
      <c r="B42" s="249" t="s">
        <v>15</v>
      </c>
      <c r="C42" s="548">
        <v>307</v>
      </c>
      <c r="D42" s="548">
        <v>204.59983000000017</v>
      </c>
      <c r="E42" s="557">
        <v>1.5004900052947245</v>
      </c>
      <c r="F42" s="133">
        <v>2.272688</v>
      </c>
      <c r="G42" s="133">
        <v>1.518875390310001</v>
      </c>
      <c r="H42" s="557">
        <v>1.4962965457858572</v>
      </c>
      <c r="I42" s="544">
        <v>339878.90936</v>
      </c>
      <c r="J42" s="557">
        <f t="shared" si="4"/>
        <v>0.0372401879716358</v>
      </c>
      <c r="K42" s="133">
        <v>2553.8733771099305</v>
      </c>
      <c r="L42" s="558">
        <f t="shared" si="5"/>
        <v>0.04302945541703446</v>
      </c>
      <c r="M42" s="570">
        <f t="shared" si="6"/>
        <v>0.001969613403433428</v>
      </c>
      <c r="O42" s="131"/>
      <c r="P42" s="131"/>
      <c r="Q42" s="224"/>
      <c r="R42" s="224"/>
      <c r="S42" s="224"/>
      <c r="T42" s="224"/>
      <c r="U42" s="224"/>
    </row>
    <row r="43" spans="2:21" ht="12.75">
      <c r="B43" s="249" t="s">
        <v>16</v>
      </c>
      <c r="C43" s="548">
        <v>1902</v>
      </c>
      <c r="D43" s="548">
        <v>1357.2281800000017</v>
      </c>
      <c r="E43" s="557">
        <v>1.4013855798366917</v>
      </c>
      <c r="F43" s="133">
        <v>12.685058</v>
      </c>
      <c r="G43" s="133">
        <v>10.08365290131999</v>
      </c>
      <c r="H43" s="558">
        <v>1.2579824121414847</v>
      </c>
      <c r="I43" s="544">
        <v>1039224.7555600007</v>
      </c>
      <c r="J43" s="557">
        <f t="shared" si="4"/>
        <v>0.11386680425303955</v>
      </c>
      <c r="K43" s="133">
        <v>7511.804042220788</v>
      </c>
      <c r="L43" s="558">
        <f t="shared" si="5"/>
        <v>0.12656415937974883</v>
      </c>
      <c r="M43" s="570">
        <f t="shared" si="6"/>
        <v>0.013076054847367456</v>
      </c>
      <c r="O43" s="131"/>
      <c r="P43" s="131"/>
      <c r="Q43" s="224"/>
      <c r="R43" s="224"/>
      <c r="S43" s="224"/>
      <c r="T43" s="224"/>
      <c r="U43" s="224"/>
    </row>
    <row r="44" spans="2:13" ht="12.75">
      <c r="B44" s="249" t="s">
        <v>17</v>
      </c>
      <c r="C44" s="548">
        <v>6341</v>
      </c>
      <c r="D44" s="548">
        <v>6651.885099999994</v>
      </c>
      <c r="E44" s="557">
        <v>0.9532636094390755</v>
      </c>
      <c r="F44" s="133">
        <v>52.008959</v>
      </c>
      <c r="G44" s="133">
        <v>59.15274436204005</v>
      </c>
      <c r="H44" s="558">
        <v>0.8792315481033808</v>
      </c>
      <c r="I44" s="544">
        <v>1914389.3846799992</v>
      </c>
      <c r="J44" s="557">
        <f t="shared" si="4"/>
        <v>0.20975770656270581</v>
      </c>
      <c r="K44" s="133">
        <v>17292.11154873906</v>
      </c>
      <c r="L44" s="558">
        <f t="shared" si="5"/>
        <v>0.2913496611154915</v>
      </c>
      <c r="M44" s="570">
        <f t="shared" si="6"/>
        <v>0.07670677850772606</v>
      </c>
    </row>
    <row r="45" spans="2:13" ht="12.75">
      <c r="B45" s="249" t="s">
        <v>18</v>
      </c>
      <c r="C45" s="548">
        <v>14042</v>
      </c>
      <c r="D45" s="548">
        <v>14802.484299999978</v>
      </c>
      <c r="E45" s="557">
        <v>0.9486245494616077</v>
      </c>
      <c r="F45" s="133">
        <v>90.803755</v>
      </c>
      <c r="G45" s="133">
        <v>102.47972538395982</v>
      </c>
      <c r="H45" s="558">
        <v>0.8860655574533054</v>
      </c>
      <c r="I45" s="544">
        <v>1814987.4778400024</v>
      </c>
      <c r="J45" s="557">
        <f t="shared" si="4"/>
        <v>0.19886634027454458</v>
      </c>
      <c r="K45" s="133">
        <v>12889.061339757174</v>
      </c>
      <c r="L45" s="558">
        <f t="shared" si="5"/>
        <v>0.21716397345984426</v>
      </c>
      <c r="M45" s="570">
        <f t="shared" si="6"/>
        <v>0.13289137606951923</v>
      </c>
    </row>
    <row r="46" spans="2:13" ht="12.75">
      <c r="B46" s="249" t="s">
        <v>19</v>
      </c>
      <c r="C46" s="548">
        <v>39072</v>
      </c>
      <c r="D46" s="548">
        <v>43187.569749999995</v>
      </c>
      <c r="E46" s="557">
        <v>0.9047047617213979</v>
      </c>
      <c r="F46" s="133">
        <v>168.142767</v>
      </c>
      <c r="G46" s="133">
        <v>190.09039175249035</v>
      </c>
      <c r="H46" s="558">
        <v>0.8845411146236811</v>
      </c>
      <c r="I46" s="544">
        <v>1674246.451649998</v>
      </c>
      <c r="J46" s="557">
        <f t="shared" si="4"/>
        <v>0.18344548853500586</v>
      </c>
      <c r="K46" s="133">
        <v>7700.144778583204</v>
      </c>
      <c r="L46" s="558">
        <f t="shared" si="5"/>
        <v>0.129737456611771</v>
      </c>
      <c r="M46" s="570">
        <f t="shared" si="6"/>
        <v>0.2465011849215626</v>
      </c>
    </row>
    <row r="47" spans="2:13" ht="12.75">
      <c r="B47" s="249" t="s">
        <v>48</v>
      </c>
      <c r="C47" s="549">
        <v>94266</v>
      </c>
      <c r="D47" s="549">
        <v>99117.21678000002</v>
      </c>
      <c r="E47" s="557">
        <v>0.9510557606680204</v>
      </c>
      <c r="F47" s="133">
        <v>276.084156</v>
      </c>
      <c r="G47" s="133">
        <v>302.41591573944004</v>
      </c>
      <c r="H47" s="558">
        <v>0.9129286576235381</v>
      </c>
      <c r="I47" s="545">
        <v>1514462.656339999</v>
      </c>
      <c r="J47" s="557">
        <f t="shared" si="4"/>
        <v>0.1659381398637675</v>
      </c>
      <c r="K47" s="133">
        <v>4741.441044800698</v>
      </c>
      <c r="L47" s="557">
        <f t="shared" si="5"/>
        <v>0.07988713452999315</v>
      </c>
      <c r="M47" s="570">
        <f t="shared" si="6"/>
        <v>0.3921601764384537</v>
      </c>
    </row>
    <row r="48" spans="2:13" ht="12.75">
      <c r="B48" s="250" t="s">
        <v>49</v>
      </c>
      <c r="C48" s="542">
        <v>44749</v>
      </c>
      <c r="D48" s="542">
        <v>43092.82144000003</v>
      </c>
      <c r="E48" s="557">
        <v>1.038432817918547</v>
      </c>
      <c r="F48" s="132">
        <v>110.337944</v>
      </c>
      <c r="G48" s="132">
        <v>103.30785435147006</v>
      </c>
      <c r="H48" s="555">
        <v>1.06804990474986</v>
      </c>
      <c r="I48" s="546">
        <v>302096.0901300001</v>
      </c>
      <c r="J48" s="562">
        <f t="shared" si="4"/>
        <v>0.033100362723658454</v>
      </c>
      <c r="K48" s="132">
        <v>736.9583260047789</v>
      </c>
      <c r="L48" s="562">
        <f aca="true" t="shared" si="7" ref="L48:L54">K48/SUM($K$40:$K$48)</f>
        <v>0.012416792358327636</v>
      </c>
      <c r="M48" s="568">
        <f aca="true" t="shared" si="8" ref="M48:M54">G48/SUM($G$40:$G$48)</f>
        <v>0.13396525870965256</v>
      </c>
    </row>
    <row r="49" spans="2:13" ht="12.75">
      <c r="B49" s="251"/>
      <c r="C49" s="539"/>
      <c r="D49" s="539"/>
      <c r="E49" s="552"/>
      <c r="F49" s="136"/>
      <c r="G49" s="136"/>
      <c r="H49" s="552"/>
      <c r="I49" s="543"/>
      <c r="J49" s="560"/>
      <c r="K49" s="136"/>
      <c r="L49" s="552"/>
      <c r="M49" s="567"/>
    </row>
    <row r="50" spans="1:13" ht="12.75">
      <c r="A50" s="231" t="s">
        <v>33</v>
      </c>
      <c r="B50" s="248" t="s">
        <v>34</v>
      </c>
      <c r="C50" s="539">
        <v>184910</v>
      </c>
      <c r="D50" s="539">
        <v>190660.9903999996</v>
      </c>
      <c r="E50" s="552">
        <v>0.9698365649526196</v>
      </c>
      <c r="F50" s="136">
        <v>372.15277</v>
      </c>
      <c r="G50" s="136">
        <v>378.13018154974026</v>
      </c>
      <c r="H50" s="552">
        <v>0.9841921860740069</v>
      </c>
      <c r="I50" s="543">
        <v>7132844.998820004</v>
      </c>
      <c r="J50" s="560">
        <f t="shared" si="4"/>
        <v>0.7815386045247232</v>
      </c>
      <c r="K50" s="136">
        <v>19001.260835746296</v>
      </c>
      <c r="L50" s="552">
        <f t="shared" si="7"/>
        <v>0.32014661076283824</v>
      </c>
      <c r="M50" s="565">
        <f t="shared" si="8"/>
        <v>0.4903432359063221</v>
      </c>
    </row>
    <row r="51" spans="2:13" ht="12.75">
      <c r="B51" s="249" t="s">
        <v>35</v>
      </c>
      <c r="C51" s="549">
        <v>12102</v>
      </c>
      <c r="D51" s="549">
        <v>13367.602919999967</v>
      </c>
      <c r="E51" s="558">
        <v>0.9053231213124656</v>
      </c>
      <c r="F51" s="133">
        <v>138.423416</v>
      </c>
      <c r="G51" s="133">
        <v>154.18544044299</v>
      </c>
      <c r="H51" s="558">
        <v>0.8977722903167501</v>
      </c>
      <c r="I51" s="545">
        <v>1489542.5881199976</v>
      </c>
      <c r="J51" s="557">
        <f t="shared" si="4"/>
        <v>0.16320767322043755</v>
      </c>
      <c r="K51" s="133">
        <v>17430.383032258094</v>
      </c>
      <c r="L51" s="558">
        <f t="shared" si="7"/>
        <v>0.2936793563497409</v>
      </c>
      <c r="M51" s="570">
        <f t="shared" si="8"/>
        <v>0.19994116176233367</v>
      </c>
    </row>
    <row r="52" spans="2:13" ht="12.75">
      <c r="B52" s="249" t="s">
        <v>36</v>
      </c>
      <c r="C52" s="549">
        <v>2446</v>
      </c>
      <c r="D52" s="549">
        <v>2759.7710600000014</v>
      </c>
      <c r="E52" s="558">
        <v>0.8863054024488534</v>
      </c>
      <c r="F52" s="133">
        <v>67.615388</v>
      </c>
      <c r="G52" s="133">
        <v>76.51494517452016</v>
      </c>
      <c r="H52" s="558">
        <v>0.8836886420787274</v>
      </c>
      <c r="I52" s="545">
        <v>334308.5610000002</v>
      </c>
      <c r="J52" s="557">
        <f t="shared" si="4"/>
        <v>0.03662985054180086</v>
      </c>
      <c r="K52" s="133">
        <v>9173.958256487878</v>
      </c>
      <c r="L52" s="558">
        <f t="shared" si="7"/>
        <v>0.15456930297851978</v>
      </c>
      <c r="M52" s="570">
        <f t="shared" si="8"/>
        <v>0.09922134662274704</v>
      </c>
    </row>
    <row r="53" spans="2:13" ht="12.75">
      <c r="B53" s="249" t="s">
        <v>37</v>
      </c>
      <c r="C53" s="549">
        <v>985</v>
      </c>
      <c r="D53" s="549">
        <v>1206.9878699999992</v>
      </c>
      <c r="E53" s="558">
        <v>0.8160811094149609</v>
      </c>
      <c r="F53" s="133">
        <v>54.068063</v>
      </c>
      <c r="G53" s="133">
        <v>66.32840459865986</v>
      </c>
      <c r="H53" s="558">
        <v>0.8151569953650359</v>
      </c>
      <c r="I53" s="545">
        <v>118854.21384999981</v>
      </c>
      <c r="J53" s="557">
        <f t="shared" si="4"/>
        <v>0.01302273587181253</v>
      </c>
      <c r="K53" s="133">
        <v>6566.661598366101</v>
      </c>
      <c r="L53" s="558">
        <f t="shared" si="7"/>
        <v>0.11063973453742758</v>
      </c>
      <c r="M53" s="570">
        <f t="shared" si="8"/>
        <v>0.08601187138808807</v>
      </c>
    </row>
    <row r="54" spans="2:13" ht="12.75">
      <c r="B54" s="250" t="s">
        <v>50</v>
      </c>
      <c r="C54" s="542">
        <v>536</v>
      </c>
      <c r="D54" s="542">
        <v>611.8439700000022</v>
      </c>
      <c r="E54" s="555">
        <v>0.8760403408078012</v>
      </c>
      <c r="F54" s="132">
        <v>82.655481</v>
      </c>
      <c r="G54" s="132">
        <v>95.99509718097008</v>
      </c>
      <c r="H54" s="555">
        <v>0.8610385678778759</v>
      </c>
      <c r="I54" s="546">
        <v>51119.7188999999</v>
      </c>
      <c r="J54" s="562">
        <f t="shared" si="4"/>
        <v>0.005601135841226236</v>
      </c>
      <c r="K54" s="132">
        <v>7179.483873252419</v>
      </c>
      <c r="L54" s="555">
        <f t="shared" si="7"/>
        <v>0.12096499537147376</v>
      </c>
      <c r="M54" s="568">
        <f t="shared" si="8"/>
        <v>0.12448238432050932</v>
      </c>
    </row>
    <row r="55" spans="3:13" ht="12.75">
      <c r="C55" s="541"/>
      <c r="D55" s="541"/>
      <c r="E55" s="554"/>
      <c r="F55" s="138"/>
      <c r="G55" s="138"/>
      <c r="H55" s="554"/>
      <c r="I55" s="547"/>
      <c r="J55" s="561"/>
      <c r="K55" s="138"/>
      <c r="L55" s="561"/>
      <c r="M55" s="567"/>
    </row>
    <row r="56" spans="1:13" ht="12.75">
      <c r="A56" s="231" t="s">
        <v>127</v>
      </c>
      <c r="B56" s="257">
        <v>2008</v>
      </c>
      <c r="C56" s="539">
        <v>100068</v>
      </c>
      <c r="D56" s="539">
        <v>102852.09999999996</v>
      </c>
      <c r="E56" s="552">
        <v>0.9729310339798608</v>
      </c>
      <c r="F56" s="139">
        <v>334.535987</v>
      </c>
      <c r="G56" s="139">
        <v>355.1490202184699</v>
      </c>
      <c r="H56" s="552">
        <v>0.9419594816683154</v>
      </c>
      <c r="I56" s="543">
        <v>4525854.537259996</v>
      </c>
      <c r="J56" s="560">
        <f t="shared" si="4"/>
        <v>0.4958932992259352</v>
      </c>
      <c r="K56" s="139">
        <v>26466.30573156867</v>
      </c>
      <c r="L56" s="552">
        <f>K56/SUM($K$40:$K$48)</f>
        <v>0.4459229391470011</v>
      </c>
      <c r="M56" s="565">
        <f>G56/SUM($G$40:$G$48)</f>
        <v>0.4605422373034691</v>
      </c>
    </row>
    <row r="57" spans="1:13" ht="12.75">
      <c r="A57" s="231" t="s">
        <v>151</v>
      </c>
      <c r="B57" s="258">
        <v>2009</v>
      </c>
      <c r="C57" s="542">
        <v>100911</v>
      </c>
      <c r="D57" s="542">
        <v>105755.09622000002</v>
      </c>
      <c r="E57" s="555">
        <v>0.9541951509370011</v>
      </c>
      <c r="F57" s="140">
        <v>380.379131</v>
      </c>
      <c r="G57" s="140">
        <v>416.0050487284103</v>
      </c>
      <c r="H57" s="555">
        <v>0.9143618140277217</v>
      </c>
      <c r="I57" s="546">
        <v>4600815.543430016</v>
      </c>
      <c r="J57" s="562">
        <f t="shared" si="4"/>
        <v>0.5041067007740663</v>
      </c>
      <c r="K57" s="140">
        <v>32885.44186454222</v>
      </c>
      <c r="L57" s="555">
        <f>K57/SUM($K$40:$K$48)</f>
        <v>0.5540770608530009</v>
      </c>
      <c r="M57" s="568">
        <f>G57/SUM($G$40:$G$48)</f>
        <v>0.5394577626965309</v>
      </c>
    </row>
    <row r="58" spans="8:13" ht="12.75">
      <c r="H58" s="209"/>
      <c r="J58" s="135"/>
      <c r="L58" s="135"/>
      <c r="M58" s="135"/>
    </row>
    <row r="59" spans="2:13" ht="12.75">
      <c r="B59" s="152" t="s">
        <v>376</v>
      </c>
      <c r="M59" s="135"/>
    </row>
    <row r="60" ht="12.75">
      <c r="M60" s="135"/>
    </row>
    <row r="61" ht="12.75">
      <c r="M61" s="135"/>
    </row>
    <row r="62" ht="12.75">
      <c r="M62" s="135"/>
    </row>
    <row r="63" ht="12.75">
      <c r="M63" s="135"/>
    </row>
    <row r="64" ht="12.75">
      <c r="M64" s="135"/>
    </row>
    <row r="65" ht="12.75">
      <c r="M65" s="135"/>
    </row>
    <row r="66" ht="12.75">
      <c r="M66" s="135"/>
    </row>
    <row r="67" ht="12.75">
      <c r="M67" s="135"/>
    </row>
    <row r="68" ht="12.75">
      <c r="M68" s="135"/>
    </row>
    <row r="69" ht="12.75">
      <c r="M69" s="135"/>
    </row>
    <row r="70" ht="12.75">
      <c r="M70" s="135"/>
    </row>
    <row r="71" ht="12.75">
      <c r="M71" s="135"/>
    </row>
    <row r="72" ht="12.75">
      <c r="M72" s="135"/>
    </row>
    <row r="73" ht="12.75">
      <c r="M73" s="135"/>
    </row>
    <row r="74" ht="12.75">
      <c r="M74" s="135"/>
    </row>
    <row r="75" ht="12.75">
      <c r="M75" s="135"/>
    </row>
    <row r="76" ht="12.75">
      <c r="M76" s="135"/>
    </row>
    <row r="77" ht="12.75">
      <c r="M77" s="135"/>
    </row>
    <row r="78" ht="12.75">
      <c r="M78" s="135"/>
    </row>
    <row r="79" ht="12.75">
      <c r="M79" s="135"/>
    </row>
    <row r="80" ht="12.75">
      <c r="M80" s="135"/>
    </row>
    <row r="81" ht="12.75">
      <c r="M81" s="135"/>
    </row>
    <row r="82" ht="12.75">
      <c r="M82" s="135"/>
    </row>
    <row r="83" ht="12.75">
      <c r="M83" s="135"/>
    </row>
    <row r="84" ht="12.75">
      <c r="M84" s="135"/>
    </row>
    <row r="85" ht="12.75">
      <c r="M85" s="135"/>
    </row>
    <row r="86" ht="12.75">
      <c r="M86" s="135"/>
    </row>
    <row r="87" ht="12.75">
      <c r="M87" s="135"/>
    </row>
    <row r="88" ht="12.75">
      <c r="M88" s="135"/>
    </row>
    <row r="89" ht="12.75">
      <c r="M89" s="135"/>
    </row>
    <row r="90" ht="12.75">
      <c r="M90" s="135"/>
    </row>
    <row r="91" ht="12.75">
      <c r="M91" s="135"/>
    </row>
    <row r="92" ht="12.75">
      <c r="M92" s="135"/>
    </row>
    <row r="93" ht="12.75">
      <c r="M93" s="135"/>
    </row>
    <row r="94" ht="12.75">
      <c r="M94" s="135"/>
    </row>
    <row r="95" ht="12.75">
      <c r="M95" s="135"/>
    </row>
    <row r="96" ht="12.75">
      <c r="M96" s="135"/>
    </row>
    <row r="97" ht="12.75">
      <c r="M97" s="135"/>
    </row>
    <row r="98" ht="12.75">
      <c r="M98" s="135"/>
    </row>
    <row r="99" ht="12.75">
      <c r="M99" s="135"/>
    </row>
    <row r="100" ht="12.75">
      <c r="M100" s="135"/>
    </row>
    <row r="101" ht="12.75">
      <c r="M101" s="135"/>
    </row>
    <row r="102" ht="12.75">
      <c r="M102" s="135"/>
    </row>
    <row r="103" ht="12.75">
      <c r="M103" s="135"/>
    </row>
    <row r="104" ht="12.75">
      <c r="M104" s="135"/>
    </row>
    <row r="105" ht="12.75">
      <c r="M105" s="135"/>
    </row>
    <row r="106" ht="12.75">
      <c r="M106" s="135"/>
    </row>
    <row r="107" ht="12.75">
      <c r="M107" s="135"/>
    </row>
    <row r="108" ht="12.75">
      <c r="M108" s="135"/>
    </row>
    <row r="109" ht="12.75">
      <c r="M109" s="135"/>
    </row>
    <row r="110" ht="12.75">
      <c r="M110" s="135"/>
    </row>
    <row r="111" ht="12.75">
      <c r="M111" s="135"/>
    </row>
    <row r="112" ht="12.75">
      <c r="M112" s="135"/>
    </row>
    <row r="113" ht="12.75">
      <c r="M113" s="135"/>
    </row>
    <row r="114" ht="12.75">
      <c r="M114" s="135"/>
    </row>
    <row r="115" ht="12.75">
      <c r="M115" s="135"/>
    </row>
    <row r="116" ht="12.75">
      <c r="M116" s="135"/>
    </row>
    <row r="117" ht="12.75">
      <c r="M117" s="135"/>
    </row>
    <row r="118" ht="12.75">
      <c r="M118" s="135"/>
    </row>
    <row r="119" ht="12.75">
      <c r="M119" s="135"/>
    </row>
    <row r="120" ht="12.75">
      <c r="M120" s="135"/>
    </row>
    <row r="121" ht="12.75">
      <c r="M121" s="135"/>
    </row>
    <row r="122" ht="12.75">
      <c r="M122" s="135"/>
    </row>
    <row r="123" ht="12.75">
      <c r="M123" s="135"/>
    </row>
    <row r="124" ht="12.75">
      <c r="M124" s="135"/>
    </row>
    <row r="125" ht="12.75">
      <c r="M125" s="135"/>
    </row>
    <row r="126" ht="12.75">
      <c r="M126" s="135"/>
    </row>
    <row r="127" ht="12.75">
      <c r="M127" s="135"/>
    </row>
    <row r="128" ht="12.75">
      <c r="M128" s="135"/>
    </row>
    <row r="129" ht="12.75">
      <c r="M129" s="135"/>
    </row>
    <row r="130" ht="12.75">
      <c r="M130" s="135"/>
    </row>
    <row r="131" ht="12.75">
      <c r="M131" s="135"/>
    </row>
    <row r="132" ht="12.75">
      <c r="M132" s="135"/>
    </row>
    <row r="133" ht="12.75">
      <c r="M133" s="135"/>
    </row>
    <row r="134" ht="12.75">
      <c r="M134" s="135"/>
    </row>
    <row r="135" ht="12.75">
      <c r="M135" s="135"/>
    </row>
    <row r="136" ht="12.75">
      <c r="M136" s="135"/>
    </row>
    <row r="137" ht="12.75">
      <c r="M137" s="135"/>
    </row>
    <row r="138" ht="12.75">
      <c r="M138" s="135"/>
    </row>
    <row r="139" ht="12.75">
      <c r="M139" s="135"/>
    </row>
    <row r="140" ht="12.75">
      <c r="M140" s="135"/>
    </row>
    <row r="141" ht="12.75">
      <c r="M141" s="135"/>
    </row>
    <row r="142" ht="12.75">
      <c r="M142" s="135"/>
    </row>
    <row r="143" ht="12.75">
      <c r="M143" s="135"/>
    </row>
    <row r="144" ht="12.75">
      <c r="M144" s="135"/>
    </row>
    <row r="145" ht="12.75">
      <c r="M145" s="135"/>
    </row>
    <row r="146" ht="12.75">
      <c r="M146" s="135"/>
    </row>
    <row r="147" ht="12.75">
      <c r="M147" s="135"/>
    </row>
    <row r="148" ht="12.75">
      <c r="M148" s="135"/>
    </row>
    <row r="149" ht="12.75">
      <c r="M149" s="135"/>
    </row>
    <row r="150" ht="12.75">
      <c r="M150" s="135"/>
    </row>
    <row r="151" ht="12.75">
      <c r="M151" s="135"/>
    </row>
    <row r="152" ht="12.75">
      <c r="M152" s="135"/>
    </row>
    <row r="153" ht="12.75">
      <c r="M153" s="135"/>
    </row>
    <row r="154" ht="12.75">
      <c r="M154" s="135"/>
    </row>
    <row r="155" ht="12.75">
      <c r="M155" s="135"/>
    </row>
    <row r="156" ht="12.75">
      <c r="M156" s="135"/>
    </row>
    <row r="157" ht="12.75">
      <c r="M157" s="135"/>
    </row>
    <row r="158" ht="12.75">
      <c r="M158" s="135"/>
    </row>
    <row r="159" ht="12.75">
      <c r="M159" s="135"/>
    </row>
    <row r="160" ht="12.75">
      <c r="M160" s="135"/>
    </row>
    <row r="161" ht="12.75">
      <c r="M161" s="135"/>
    </row>
    <row r="162" ht="12.75">
      <c r="M162" s="135"/>
    </row>
    <row r="163" ht="12.75">
      <c r="M163" s="135"/>
    </row>
    <row r="164" ht="12.75">
      <c r="M164" s="135"/>
    </row>
    <row r="165" ht="12.75">
      <c r="M165" s="135"/>
    </row>
    <row r="166" ht="12.75">
      <c r="M166" s="135"/>
    </row>
    <row r="167" ht="12.75">
      <c r="M167" s="135"/>
    </row>
    <row r="168" ht="12.75">
      <c r="M168" s="135"/>
    </row>
    <row r="169" ht="12.75">
      <c r="M169" s="135"/>
    </row>
    <row r="170" ht="12.75">
      <c r="M170" s="135"/>
    </row>
    <row r="171" ht="12.75">
      <c r="M171" s="135"/>
    </row>
    <row r="172" ht="12.75">
      <c r="M172" s="135"/>
    </row>
    <row r="173" ht="12.75">
      <c r="M173" s="135"/>
    </row>
    <row r="174" ht="12.75">
      <c r="M174" s="135"/>
    </row>
    <row r="175" ht="12.75">
      <c r="M175" s="135"/>
    </row>
    <row r="176" ht="12.75">
      <c r="M176" s="135"/>
    </row>
    <row r="177" ht="12.75">
      <c r="M177" s="135"/>
    </row>
    <row r="178" ht="12.75">
      <c r="M178" s="135"/>
    </row>
    <row r="179" ht="12.75">
      <c r="M179" s="135"/>
    </row>
    <row r="180" ht="12.75">
      <c r="M180" s="135"/>
    </row>
    <row r="181" ht="12.75">
      <c r="M181" s="135"/>
    </row>
    <row r="182" ht="12.75">
      <c r="M182" s="135"/>
    </row>
    <row r="183" ht="12.75">
      <c r="M183" s="135"/>
    </row>
    <row r="184" ht="12.75">
      <c r="M184" s="135"/>
    </row>
    <row r="185" ht="12.75">
      <c r="M185" s="135"/>
    </row>
    <row r="186" ht="12.75">
      <c r="M186" s="135"/>
    </row>
    <row r="187" ht="12.75">
      <c r="M187" s="135"/>
    </row>
    <row r="188" ht="12.75">
      <c r="M188" s="135"/>
    </row>
    <row r="189" ht="12.75">
      <c r="M189" s="135"/>
    </row>
    <row r="190" ht="12.75">
      <c r="M190" s="135"/>
    </row>
    <row r="191" ht="12.75">
      <c r="M191" s="135"/>
    </row>
    <row r="192" ht="12.75">
      <c r="M192" s="135"/>
    </row>
    <row r="193" ht="12.75">
      <c r="M193" s="135"/>
    </row>
    <row r="194" ht="12.75">
      <c r="M194" s="135"/>
    </row>
    <row r="195" ht="12.75">
      <c r="M195" s="135"/>
    </row>
    <row r="196" ht="12.75">
      <c r="M196" s="135"/>
    </row>
    <row r="197" ht="12.75">
      <c r="M197" s="135"/>
    </row>
    <row r="198" ht="12.75">
      <c r="M198" s="135"/>
    </row>
    <row r="199" ht="12.75">
      <c r="M199" s="135"/>
    </row>
    <row r="200" ht="12.75">
      <c r="M200" s="135"/>
    </row>
    <row r="201" ht="12.75">
      <c r="M201" s="135"/>
    </row>
    <row r="202" ht="12.75">
      <c r="M202" s="135"/>
    </row>
    <row r="203" ht="12.75">
      <c r="M203" s="135"/>
    </row>
    <row r="204" ht="12.75">
      <c r="M204" s="135"/>
    </row>
    <row r="205" ht="12.75">
      <c r="M205" s="135"/>
    </row>
    <row r="206" ht="12.75">
      <c r="M206" s="135"/>
    </row>
    <row r="207" ht="12.75">
      <c r="M207" s="135"/>
    </row>
    <row r="208" ht="12.75">
      <c r="M208" s="135"/>
    </row>
    <row r="209" ht="12.75">
      <c r="M209" s="135"/>
    </row>
    <row r="210" ht="12.75">
      <c r="M210" s="135"/>
    </row>
    <row r="211" ht="12.75">
      <c r="M211" s="135"/>
    </row>
    <row r="212" ht="12.75">
      <c r="M212" s="135"/>
    </row>
    <row r="213" ht="12.75">
      <c r="M213" s="135"/>
    </row>
    <row r="214" ht="12.75">
      <c r="M214" s="135"/>
    </row>
    <row r="215" ht="12.75">
      <c r="M215" s="135"/>
    </row>
    <row r="216" ht="12.75">
      <c r="M216" s="135"/>
    </row>
    <row r="217" ht="12.75">
      <c r="M217" s="135"/>
    </row>
    <row r="218" ht="12.75">
      <c r="M218" s="135"/>
    </row>
    <row r="219" ht="12.75">
      <c r="M219" s="135"/>
    </row>
    <row r="220" ht="12.75">
      <c r="M220" s="135"/>
    </row>
    <row r="221" ht="12.75">
      <c r="M221" s="135"/>
    </row>
    <row r="222" ht="12.75">
      <c r="M222" s="135"/>
    </row>
    <row r="223" ht="12.75">
      <c r="M223" s="135"/>
    </row>
    <row r="224" ht="12.75">
      <c r="M224" s="135"/>
    </row>
    <row r="225" ht="12.75">
      <c r="M225" s="135"/>
    </row>
    <row r="226" ht="12.75">
      <c r="M226" s="135"/>
    </row>
    <row r="227" ht="12.75">
      <c r="M227" s="135"/>
    </row>
    <row r="228" ht="12.75">
      <c r="M228" s="135"/>
    </row>
    <row r="229" ht="12.75">
      <c r="M229" s="135"/>
    </row>
    <row r="230" ht="12.75">
      <c r="M230" s="135"/>
    </row>
    <row r="231" ht="12.75">
      <c r="M231" s="135"/>
    </row>
    <row r="232" ht="12.75">
      <c r="M232" s="135"/>
    </row>
    <row r="233" ht="12.75">
      <c r="M233" s="135"/>
    </row>
    <row r="234" ht="12.75">
      <c r="M234" s="135"/>
    </row>
    <row r="235" ht="12.75">
      <c r="M235" s="135"/>
    </row>
    <row r="236" ht="12.75">
      <c r="M236" s="135"/>
    </row>
    <row r="237" ht="12.75">
      <c r="M237" s="135"/>
    </row>
    <row r="238" ht="12.75">
      <c r="M238" s="135"/>
    </row>
    <row r="239" ht="12.75">
      <c r="M239" s="135"/>
    </row>
    <row r="240" ht="12.75">
      <c r="M240" s="135"/>
    </row>
    <row r="241" ht="12.75">
      <c r="M241" s="135"/>
    </row>
    <row r="242" ht="12.75">
      <c r="M242" s="135"/>
    </row>
    <row r="243" ht="12.75">
      <c r="M243" s="135"/>
    </row>
    <row r="244" ht="12.75">
      <c r="M244" s="135"/>
    </row>
  </sheetData>
  <sheetProtection/>
  <mergeCells count="9">
    <mergeCell ref="B19:M19"/>
    <mergeCell ref="B39:M39"/>
    <mergeCell ref="B1:M1"/>
    <mergeCell ref="B2:M2"/>
    <mergeCell ref="B5:M5"/>
    <mergeCell ref="B3:M3"/>
    <mergeCell ref="B4:M4"/>
    <mergeCell ref="B6:M6"/>
    <mergeCell ref="B10:M10"/>
  </mergeCells>
  <printOptions horizontalCentered="1"/>
  <pageMargins left="0.7" right="0.7" top="0.75" bottom="0.75" header="0.3" footer="0.3"/>
  <pageSetup fitToHeight="1" fitToWidth="1" horizontalDpi="300" verticalDpi="300" orientation="landscape" scale="68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Z244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7.28125" style="231" bestFit="1" customWidth="1"/>
    <col min="2" max="2" width="13.28125" style="235" customWidth="1"/>
    <col min="3" max="3" width="13.7109375" style="235" bestFit="1" customWidth="1"/>
    <col min="4" max="4" width="13.57421875" style="235" customWidth="1"/>
    <col min="5" max="5" width="10.8515625" style="235" customWidth="1"/>
    <col min="6" max="7" width="13.57421875" style="236" customWidth="1"/>
    <col min="8" max="8" width="10.8515625" style="235" customWidth="1"/>
    <col min="9" max="9" width="14.421875" style="235" customWidth="1"/>
    <col min="10" max="10" width="11.8515625" style="235" bestFit="1" customWidth="1"/>
    <col min="11" max="11" width="11.28125" style="236" customWidth="1"/>
    <col min="12" max="12" width="11.57421875" style="235" customWidth="1"/>
    <col min="13" max="13" width="12.00390625" style="237" customWidth="1"/>
    <col min="14" max="16" width="9.140625" style="232" customWidth="1"/>
    <col min="17" max="17" width="26.7109375" style="232" bestFit="1" customWidth="1"/>
    <col min="18" max="18" width="44.28125" style="232" bestFit="1" customWidth="1"/>
    <col min="19" max="16384" width="9.140625" style="232" customWidth="1"/>
  </cols>
  <sheetData>
    <row r="1" spans="2:13" ht="15.75">
      <c r="B1" s="934" t="s">
        <v>233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</row>
    <row r="2" spans="2:13" ht="15.75">
      <c r="B2" s="935" t="s">
        <v>303</v>
      </c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</row>
    <row r="3" spans="2:13" ht="15.75">
      <c r="B3" s="935" t="s">
        <v>97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</row>
    <row r="4" spans="2:13" ht="15.75">
      <c r="B4" s="935" t="s">
        <v>242</v>
      </c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</row>
    <row r="5" spans="2:13" ht="15.75">
      <c r="B5" s="935" t="s">
        <v>240</v>
      </c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</row>
    <row r="6" spans="1:26" ht="12.75">
      <c r="A6" s="233"/>
      <c r="B6" s="936" t="s">
        <v>114</v>
      </c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ht="7.5" customHeight="1">
      <c r="B7" s="234"/>
    </row>
    <row r="8" spans="3:13" ht="39" customHeight="1">
      <c r="C8" s="238" t="s">
        <v>249</v>
      </c>
      <c r="D8" s="238" t="s">
        <v>250</v>
      </c>
      <c r="E8" s="238" t="s">
        <v>141</v>
      </c>
      <c r="F8" s="239" t="s">
        <v>251</v>
      </c>
      <c r="G8" s="239" t="s">
        <v>252</v>
      </c>
      <c r="H8" s="238" t="s">
        <v>64</v>
      </c>
      <c r="I8" s="238" t="s">
        <v>145</v>
      </c>
      <c r="J8" s="238" t="s">
        <v>3</v>
      </c>
      <c r="K8" s="239" t="s">
        <v>45</v>
      </c>
      <c r="L8" s="128" t="s">
        <v>4</v>
      </c>
      <c r="M8" s="240" t="s">
        <v>5</v>
      </c>
    </row>
    <row r="9" spans="3:13" ht="12.75">
      <c r="C9" s="238"/>
      <c r="D9" s="238"/>
      <c r="E9" s="238"/>
      <c r="F9" s="239"/>
      <c r="G9" s="239"/>
      <c r="H9" s="238"/>
      <c r="I9" s="238"/>
      <c r="J9" s="238"/>
      <c r="K9" s="239"/>
      <c r="L9" s="128"/>
      <c r="M9" s="240"/>
    </row>
    <row r="10" spans="2:13" ht="12.75">
      <c r="B10" s="933" t="s">
        <v>154</v>
      </c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</row>
    <row r="11" spans="1:13" ht="12.75">
      <c r="A11" s="231" t="s">
        <v>6</v>
      </c>
      <c r="B11" s="241"/>
      <c r="C11" s="537">
        <v>539257</v>
      </c>
      <c r="D11" s="537">
        <v>618652.9431699995</v>
      </c>
      <c r="E11" s="550">
        <v>0.8716631933193886</v>
      </c>
      <c r="F11" s="401">
        <v>3732.895999</v>
      </c>
      <c r="G11" s="401">
        <v>4716.005939107886</v>
      </c>
      <c r="H11" s="550">
        <v>0.7915375949899974</v>
      </c>
      <c r="I11" s="571">
        <v>21952743.906530153</v>
      </c>
      <c r="J11" s="524">
        <f>I11/$I$11</f>
        <v>1</v>
      </c>
      <c r="K11" s="401">
        <v>218674.9188386042</v>
      </c>
      <c r="L11" s="524">
        <f>K11/K$11</f>
        <v>1</v>
      </c>
      <c r="M11" s="563">
        <f>G11/G$11</f>
        <v>1</v>
      </c>
    </row>
    <row r="12" spans="3:13" ht="12.75">
      <c r="C12" s="538"/>
      <c r="D12" s="538"/>
      <c r="E12" s="551"/>
      <c r="F12" s="129"/>
      <c r="G12" s="129"/>
      <c r="H12" s="551"/>
      <c r="I12" s="572"/>
      <c r="J12" s="559"/>
      <c r="K12" s="129"/>
      <c r="L12" s="551"/>
      <c r="M12" s="564"/>
    </row>
    <row r="13" spans="1:13" ht="12.75">
      <c r="A13" s="231" t="s">
        <v>21</v>
      </c>
      <c r="B13" s="242" t="s">
        <v>23</v>
      </c>
      <c r="C13" s="539">
        <v>338278</v>
      </c>
      <c r="D13" s="539">
        <v>405842.44154000055</v>
      </c>
      <c r="E13" s="552">
        <v>0.8335205128285202</v>
      </c>
      <c r="F13" s="136">
        <v>3017.980881</v>
      </c>
      <c r="G13" s="136">
        <v>3893.7949081421934</v>
      </c>
      <c r="H13" s="552">
        <v>0.7750744330907604</v>
      </c>
      <c r="I13" s="543">
        <v>12826073.825840041</v>
      </c>
      <c r="J13" s="560">
        <f>I13/$I$11</f>
        <v>0.5842583451276332</v>
      </c>
      <c r="K13" s="136">
        <v>159323.17124249364</v>
      </c>
      <c r="L13" s="560">
        <f>K13/K$11</f>
        <v>0.7285845678538202</v>
      </c>
      <c r="M13" s="565">
        <f>G13/G$11</f>
        <v>0.8256552172363829</v>
      </c>
    </row>
    <row r="14" spans="2:13" ht="12.75">
      <c r="B14" s="243" t="s">
        <v>22</v>
      </c>
      <c r="C14" s="540">
        <v>200979</v>
      </c>
      <c r="D14" s="540">
        <v>212810.50162999952</v>
      </c>
      <c r="E14" s="553">
        <v>0.9444035818750608</v>
      </c>
      <c r="F14" s="177">
        <v>714.915118</v>
      </c>
      <c r="G14" s="177">
        <v>822.2110309656687</v>
      </c>
      <c r="H14" s="553">
        <v>0.8695031945270157</v>
      </c>
      <c r="I14" s="573">
        <v>9126670.080689996</v>
      </c>
      <c r="J14" s="528">
        <f>I14/$I$11</f>
        <v>0.41574165487236153</v>
      </c>
      <c r="K14" s="177">
        <v>59351.74759611091</v>
      </c>
      <c r="L14" s="528">
        <f>K14/K$11</f>
        <v>0.2714154321461814</v>
      </c>
      <c r="M14" s="566">
        <f>G14/G$11</f>
        <v>0.17434478276361207</v>
      </c>
    </row>
    <row r="15" spans="3:13" ht="12.75">
      <c r="C15" s="541"/>
      <c r="D15" s="541"/>
      <c r="E15" s="554"/>
      <c r="F15" s="138"/>
      <c r="G15" s="138"/>
      <c r="H15" s="554"/>
      <c r="I15" s="547"/>
      <c r="J15" s="561"/>
      <c r="K15" s="138"/>
      <c r="L15" s="561"/>
      <c r="M15" s="567"/>
    </row>
    <row r="16" spans="1:13" ht="12.75">
      <c r="A16" s="231" t="s">
        <v>127</v>
      </c>
      <c r="B16" s="242">
        <v>2008</v>
      </c>
      <c r="C16" s="539">
        <v>269648</v>
      </c>
      <c r="D16" s="539">
        <v>307069.9038200024</v>
      </c>
      <c r="E16" s="552">
        <v>0.8781322970617848</v>
      </c>
      <c r="F16" s="139">
        <v>1771.934394</v>
      </c>
      <c r="G16" s="139">
        <v>2197.134187166521</v>
      </c>
      <c r="H16" s="552">
        <v>0.8064752732672785</v>
      </c>
      <c r="I16" s="543">
        <v>10937576.655990005</v>
      </c>
      <c r="J16" s="560">
        <f>I16/$I$11</f>
        <v>0.49823278140353416</v>
      </c>
      <c r="K16" s="139">
        <v>99345.04262322866</v>
      </c>
      <c r="L16" s="552">
        <f>K16/K$11</f>
        <v>0.4543046964455559</v>
      </c>
      <c r="M16" s="565">
        <f>G16/G$11</f>
        <v>0.4658887659463268</v>
      </c>
    </row>
    <row r="17" spans="1:13" ht="12.75">
      <c r="A17" s="231" t="s">
        <v>151</v>
      </c>
      <c r="B17" s="243">
        <v>2009</v>
      </c>
      <c r="C17" s="542">
        <v>269609</v>
      </c>
      <c r="D17" s="542">
        <v>311583.03935000044</v>
      </c>
      <c r="E17" s="555">
        <v>0.8652877915384505</v>
      </c>
      <c r="F17" s="140">
        <v>1960.961605</v>
      </c>
      <c r="G17" s="140">
        <v>2518.8717519413376</v>
      </c>
      <c r="H17" s="555">
        <v>0.7785079186697986</v>
      </c>
      <c r="I17" s="546">
        <v>11015167.250539996</v>
      </c>
      <c r="J17" s="562">
        <f>I17/$I$11</f>
        <v>0.5017672185964589</v>
      </c>
      <c r="K17" s="140">
        <v>119329.87621537634</v>
      </c>
      <c r="L17" s="555">
        <f>K17/K$11</f>
        <v>0.5456953035544477</v>
      </c>
      <c r="M17" s="568">
        <f>G17/G$11</f>
        <v>0.5341112340536674</v>
      </c>
    </row>
    <row r="18" spans="2:13" ht="12.75">
      <c r="B18" s="244"/>
      <c r="C18" s="245"/>
      <c r="D18" s="245"/>
      <c r="E18" s="246"/>
      <c r="F18" s="133"/>
      <c r="G18" s="133"/>
      <c r="H18" s="246"/>
      <c r="I18" s="247"/>
      <c r="J18" s="113"/>
      <c r="K18" s="133"/>
      <c r="L18" s="134"/>
      <c r="M18" s="135"/>
    </row>
    <row r="19" spans="2:13" ht="12.75">
      <c r="B19" s="933" t="s">
        <v>46</v>
      </c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</row>
    <row r="20" spans="1:13" ht="12.75">
      <c r="A20" s="231" t="s">
        <v>47</v>
      </c>
      <c r="B20" s="248" t="s">
        <v>13</v>
      </c>
      <c r="C20" s="539">
        <v>305</v>
      </c>
      <c r="D20" s="539">
        <v>271.1395100000001</v>
      </c>
      <c r="E20" s="556">
        <v>1.1248821685928396</v>
      </c>
      <c r="F20" s="136">
        <v>3.481533</v>
      </c>
      <c r="G20" s="136">
        <v>3.9119143883100067</v>
      </c>
      <c r="H20" s="556">
        <v>0.8899819000139375</v>
      </c>
      <c r="I20" s="543">
        <v>270881.50954</v>
      </c>
      <c r="J20" s="560">
        <f aca="true" t="shared" si="0" ref="J20:J28">I20/SUM(I$20:I$28)</f>
        <v>0.02111959694121435</v>
      </c>
      <c r="K20" s="136">
        <v>3910.084830537221</v>
      </c>
      <c r="L20" s="526">
        <f aca="true" t="shared" si="1" ref="L20:L28">K20/SUM(K$20:K$28)</f>
        <v>0.024541846613045225</v>
      </c>
      <c r="M20" s="569">
        <f>G20/SUM(G$20:G$28)</f>
        <v>0.0010046534243829635</v>
      </c>
    </row>
    <row r="21" spans="2:22" ht="12.75">
      <c r="B21" s="249" t="s">
        <v>14</v>
      </c>
      <c r="C21" s="548">
        <v>435</v>
      </c>
      <c r="D21" s="548">
        <v>310.8663399999999</v>
      </c>
      <c r="E21" s="557">
        <v>1.39931521695144</v>
      </c>
      <c r="F21" s="133">
        <v>4.583749</v>
      </c>
      <c r="G21" s="133">
        <v>3.295537940779998</v>
      </c>
      <c r="H21" s="557">
        <v>1.390895532798844</v>
      </c>
      <c r="I21" s="544">
        <v>324655.4146999996</v>
      </c>
      <c r="J21" s="557">
        <f t="shared" si="0"/>
        <v>0.025312142991562526</v>
      </c>
      <c r="K21" s="133">
        <v>3443.5803645922215</v>
      </c>
      <c r="L21" s="558">
        <f t="shared" si="1"/>
        <v>0.02161380756946525</v>
      </c>
      <c r="M21" s="570">
        <f aca="true" t="shared" si="2" ref="M21:M28">G21/SUM(G$20:G$28)</f>
        <v>0.0008463563229508562</v>
      </c>
      <c r="O21" s="224"/>
      <c r="P21" s="224"/>
      <c r="Q21" s="224"/>
      <c r="R21" s="224"/>
      <c r="S21" s="225"/>
      <c r="T21" s="224"/>
      <c r="U21" s="224"/>
      <c r="V21" s="224"/>
    </row>
    <row r="22" spans="2:22" ht="12.75">
      <c r="B22" s="249" t="s">
        <v>15</v>
      </c>
      <c r="C22" s="548">
        <v>671</v>
      </c>
      <c r="D22" s="548">
        <v>452.1503499999997</v>
      </c>
      <c r="E22" s="557">
        <v>1.4840196408119566</v>
      </c>
      <c r="F22" s="133">
        <v>5.396322</v>
      </c>
      <c r="G22" s="133">
        <v>3.9858742384199943</v>
      </c>
      <c r="H22" s="557">
        <v>1.3538615814780721</v>
      </c>
      <c r="I22" s="544">
        <v>397804.05234000017</v>
      </c>
      <c r="J22" s="557">
        <f t="shared" si="0"/>
        <v>0.031015262951205352</v>
      </c>
      <c r="K22" s="133">
        <v>3532.95496055893</v>
      </c>
      <c r="L22" s="558">
        <f t="shared" si="1"/>
        <v>0.02217477177366552</v>
      </c>
      <c r="M22" s="570">
        <f t="shared" si="2"/>
        <v>0.0010236477093555317</v>
      </c>
      <c r="O22" s="224"/>
      <c r="P22" s="224"/>
      <c r="Q22" s="224"/>
      <c r="R22" s="224"/>
      <c r="S22" s="225"/>
      <c r="T22" s="224"/>
      <c r="U22" s="224"/>
      <c r="V22" s="224"/>
    </row>
    <row r="23" spans="2:22" ht="12.75">
      <c r="B23" s="249" t="s">
        <v>16</v>
      </c>
      <c r="C23" s="548">
        <v>3835</v>
      </c>
      <c r="D23" s="548">
        <v>2916.998200000008</v>
      </c>
      <c r="E23" s="557">
        <v>1.3147077019108169</v>
      </c>
      <c r="F23" s="133">
        <v>34.95783</v>
      </c>
      <c r="G23" s="133">
        <v>30.332310868949953</v>
      </c>
      <c r="H23" s="558">
        <v>1.1524947819186773</v>
      </c>
      <c r="I23" s="544">
        <v>1257988.6980099983</v>
      </c>
      <c r="J23" s="557">
        <f t="shared" si="0"/>
        <v>0.09808057516990085</v>
      </c>
      <c r="K23" s="133">
        <v>12709.482198192156</v>
      </c>
      <c r="L23" s="558">
        <f t="shared" si="1"/>
        <v>0.07977171241995935</v>
      </c>
      <c r="M23" s="570">
        <f t="shared" si="2"/>
        <v>0.0077899097370339055</v>
      </c>
      <c r="O23" s="224"/>
      <c r="P23" s="224"/>
      <c r="Q23" s="224"/>
      <c r="R23" s="224"/>
      <c r="S23" s="225"/>
      <c r="T23" s="224"/>
      <c r="U23" s="224"/>
      <c r="V23" s="224"/>
    </row>
    <row r="24" spans="2:22" ht="12.75">
      <c r="B24" s="249" t="s">
        <v>17</v>
      </c>
      <c r="C24" s="548">
        <v>14052</v>
      </c>
      <c r="D24" s="548">
        <v>15116.622949999972</v>
      </c>
      <c r="E24" s="557">
        <v>0.9295726993045114</v>
      </c>
      <c r="F24" s="133">
        <v>179.048846</v>
      </c>
      <c r="G24" s="133">
        <v>242.92819279354066</v>
      </c>
      <c r="H24" s="558">
        <v>0.7370443254899183</v>
      </c>
      <c r="I24" s="544">
        <v>2652222.8345799996</v>
      </c>
      <c r="J24" s="557">
        <f t="shared" si="0"/>
        <v>0.20678368693284052</v>
      </c>
      <c r="K24" s="133">
        <v>42476.087979914795</v>
      </c>
      <c r="L24" s="558">
        <f t="shared" si="1"/>
        <v>0.26660332987764307</v>
      </c>
      <c r="M24" s="570">
        <f t="shared" si="2"/>
        <v>0.062388543445254595</v>
      </c>
      <c r="O24" s="224"/>
      <c r="P24" s="224"/>
      <c r="Q24" s="224"/>
      <c r="R24" s="224"/>
      <c r="S24" s="225"/>
      <c r="T24" s="224"/>
      <c r="U24" s="224"/>
      <c r="V24" s="224"/>
    </row>
    <row r="25" spans="2:22" ht="12.75">
      <c r="B25" s="249" t="s">
        <v>18</v>
      </c>
      <c r="C25" s="548">
        <v>35520</v>
      </c>
      <c r="D25" s="548">
        <v>46783.24141000004</v>
      </c>
      <c r="E25" s="557">
        <v>0.7592462371024917</v>
      </c>
      <c r="F25" s="133">
        <v>462.305183</v>
      </c>
      <c r="G25" s="133">
        <v>669.5770854521919</v>
      </c>
      <c r="H25" s="558">
        <v>0.6904435546622492</v>
      </c>
      <c r="I25" s="544">
        <v>3181813.9206900005</v>
      </c>
      <c r="J25" s="557">
        <f t="shared" si="0"/>
        <v>0.24807388167997058</v>
      </c>
      <c r="K25" s="133">
        <v>46589.76111556204</v>
      </c>
      <c r="L25" s="558">
        <f t="shared" si="1"/>
        <v>0.29242300885821104</v>
      </c>
      <c r="M25" s="570">
        <f t="shared" si="2"/>
        <v>0.17196002903287463</v>
      </c>
      <c r="O25" s="224"/>
      <c r="P25" s="224"/>
      <c r="Q25" s="224"/>
      <c r="R25" s="224"/>
      <c r="S25" s="225"/>
      <c r="T25" s="224"/>
      <c r="U25" s="224"/>
      <c r="V25" s="224"/>
    </row>
    <row r="26" spans="2:22" ht="12.75">
      <c r="B26" s="249" t="s">
        <v>19</v>
      </c>
      <c r="C26" s="548">
        <v>81908</v>
      </c>
      <c r="D26" s="548">
        <v>101660.5696100001</v>
      </c>
      <c r="E26" s="557">
        <v>0.805700777737359</v>
      </c>
      <c r="F26" s="133">
        <v>817.17562</v>
      </c>
      <c r="G26" s="133">
        <v>1111.6270267728798</v>
      </c>
      <c r="H26" s="558">
        <v>0.7351167255912354</v>
      </c>
      <c r="I26" s="544">
        <v>2658177.722400003</v>
      </c>
      <c r="J26" s="557">
        <f t="shared" si="0"/>
        <v>0.20724796679750235</v>
      </c>
      <c r="K26" s="133">
        <v>29732.238796786103</v>
      </c>
      <c r="L26" s="558">
        <f t="shared" si="1"/>
        <v>0.18661591132612404</v>
      </c>
      <c r="M26" s="570">
        <f t="shared" si="2"/>
        <v>0.28548679450178277</v>
      </c>
      <c r="O26" s="224"/>
      <c r="P26" s="224"/>
      <c r="Q26" s="224"/>
      <c r="R26" s="224"/>
      <c r="S26" s="225"/>
      <c r="T26" s="224"/>
      <c r="U26" s="224"/>
      <c r="V26" s="224"/>
    </row>
    <row r="27" spans="2:22" ht="12.75">
      <c r="B27" s="249" t="s">
        <v>48</v>
      </c>
      <c r="C27" s="549">
        <v>145961</v>
      </c>
      <c r="D27" s="549">
        <v>174063.6142700001</v>
      </c>
      <c r="E27" s="557">
        <v>0.8385497486774661</v>
      </c>
      <c r="F27" s="133">
        <v>1175.945753</v>
      </c>
      <c r="G27" s="133">
        <v>1445.4580230827169</v>
      </c>
      <c r="H27" s="558">
        <v>0.8135454189752739</v>
      </c>
      <c r="I27" s="545">
        <v>1769865.1749000035</v>
      </c>
      <c r="J27" s="557">
        <f t="shared" si="0"/>
        <v>0.13798962947915916</v>
      </c>
      <c r="K27" s="133">
        <v>15053.844358043949</v>
      </c>
      <c r="L27" s="557">
        <f t="shared" si="1"/>
        <v>0.09448622093475421</v>
      </c>
      <c r="M27" s="570">
        <f t="shared" si="2"/>
        <v>0.3712208930316701</v>
      </c>
      <c r="O27" s="224"/>
      <c r="P27" s="224"/>
      <c r="Q27" s="224"/>
      <c r="R27" s="224"/>
      <c r="S27" s="225"/>
      <c r="T27" s="224"/>
      <c r="U27" s="224"/>
      <c r="V27" s="224"/>
    </row>
    <row r="28" spans="2:22" ht="12.75">
      <c r="B28" s="250" t="s">
        <v>49</v>
      </c>
      <c r="C28" s="542">
        <v>55591</v>
      </c>
      <c r="D28" s="542">
        <v>64267.23890000002</v>
      </c>
      <c r="E28" s="557">
        <v>0.8649974847449061</v>
      </c>
      <c r="F28" s="132">
        <v>335.086045</v>
      </c>
      <c r="G28" s="132">
        <v>382.67894260440943</v>
      </c>
      <c r="H28" s="555">
        <v>0.8756323060775044</v>
      </c>
      <c r="I28" s="546">
        <v>312664.49868000014</v>
      </c>
      <c r="J28" s="562">
        <f t="shared" si="0"/>
        <v>0.02437725705664439</v>
      </c>
      <c r="K28" s="132">
        <v>1875.1366383064117</v>
      </c>
      <c r="L28" s="562">
        <f t="shared" si="1"/>
        <v>0.011769390627132366</v>
      </c>
      <c r="M28" s="568">
        <f t="shared" si="2"/>
        <v>0.09827917279469468</v>
      </c>
      <c r="O28" s="224"/>
      <c r="P28" s="224"/>
      <c r="Q28" s="224"/>
      <c r="R28" s="224"/>
      <c r="S28" s="225"/>
      <c r="T28" s="224"/>
      <c r="U28" s="224"/>
      <c r="V28" s="224"/>
    </row>
    <row r="29" spans="2:22" ht="12.75">
      <c r="B29" s="251"/>
      <c r="C29" s="539"/>
      <c r="D29" s="539"/>
      <c r="E29" s="552"/>
      <c r="F29" s="136"/>
      <c r="G29" s="136"/>
      <c r="H29" s="552"/>
      <c r="I29" s="543"/>
      <c r="J29" s="560"/>
      <c r="K29" s="136"/>
      <c r="L29" s="560"/>
      <c r="M29" s="567"/>
      <c r="O29" s="224"/>
      <c r="P29" s="224"/>
      <c r="Q29" s="224"/>
      <c r="R29" s="224"/>
      <c r="S29" s="225"/>
      <c r="T29" s="224"/>
      <c r="U29" s="224"/>
      <c r="V29" s="224"/>
    </row>
    <row r="30" spans="1:22" ht="12.75">
      <c r="A30" s="231" t="s">
        <v>33</v>
      </c>
      <c r="B30" s="248" t="s">
        <v>34</v>
      </c>
      <c r="C30" s="539">
        <v>237535</v>
      </c>
      <c r="D30" s="539">
        <v>278169.63527999993</v>
      </c>
      <c r="E30" s="552">
        <v>0.8539213841974594</v>
      </c>
      <c r="F30" s="136">
        <v>775.378533</v>
      </c>
      <c r="G30" s="136">
        <v>885.0560271878402</v>
      </c>
      <c r="H30" s="552">
        <v>0.8760784732054452</v>
      </c>
      <c r="I30" s="543">
        <v>7324938.088519998</v>
      </c>
      <c r="J30" s="560">
        <f>I30/SUM(I$20:I$28)</f>
        <v>0.5710974525784217</v>
      </c>
      <c r="K30" s="136">
        <v>25645.053652027156</v>
      </c>
      <c r="L30" s="560">
        <f aca="true" t="shared" si="3" ref="L30:L37">K30/SUM(K$20:K$28)</f>
        <v>0.16096248556962722</v>
      </c>
      <c r="M30" s="565">
        <f aca="true" t="shared" si="4" ref="M30:M37">G30/SUM(G$20:G$28)</f>
        <v>0.2272990868977526</v>
      </c>
      <c r="O30" s="224"/>
      <c r="P30" s="224"/>
      <c r="Q30" s="224"/>
      <c r="R30" s="224"/>
      <c r="S30" s="225"/>
      <c r="T30" s="224"/>
      <c r="U30" s="224"/>
      <c r="V30" s="224"/>
    </row>
    <row r="31" spans="2:13" ht="12.75">
      <c r="B31" s="249" t="s">
        <v>35</v>
      </c>
      <c r="C31" s="549">
        <v>76530</v>
      </c>
      <c r="D31" s="549">
        <v>95055.72895000009</v>
      </c>
      <c r="E31" s="558">
        <v>0.8051066552785604</v>
      </c>
      <c r="F31" s="133">
        <v>911.453979</v>
      </c>
      <c r="G31" s="133">
        <v>1137.05778179488</v>
      </c>
      <c r="H31" s="558">
        <v>0.8015898519785357</v>
      </c>
      <c r="I31" s="545">
        <v>3920994.534650004</v>
      </c>
      <c r="J31" s="557">
        <f>I31/SUM(I$20:I$28)</f>
        <v>0.30570497159860305</v>
      </c>
      <c r="K31" s="133">
        <v>47831.05011190094</v>
      </c>
      <c r="L31" s="557">
        <f t="shared" si="3"/>
        <v>0.300214022473234</v>
      </c>
      <c r="M31" s="570">
        <f t="shared" si="4"/>
        <v>0.29201789221543545</v>
      </c>
    </row>
    <row r="32" spans="2:21" ht="12.75">
      <c r="B32" s="249" t="s">
        <v>36</v>
      </c>
      <c r="C32" s="549">
        <v>14206</v>
      </c>
      <c r="D32" s="549">
        <v>18762.006139999954</v>
      </c>
      <c r="E32" s="558">
        <v>0.7571684975474609</v>
      </c>
      <c r="F32" s="133">
        <v>403.228188</v>
      </c>
      <c r="G32" s="133">
        <v>534.9993566559799</v>
      </c>
      <c r="H32" s="558">
        <v>0.7536984539951278</v>
      </c>
      <c r="I32" s="545">
        <v>941524.6095599981</v>
      </c>
      <c r="J32" s="557">
        <f>I32/SUM(I$20:I$28)</f>
        <v>0.07340707860757506</v>
      </c>
      <c r="K32" s="133">
        <v>26659.479931486276</v>
      </c>
      <c r="L32" s="557">
        <f t="shared" si="3"/>
        <v>0.167329583786089</v>
      </c>
      <c r="M32" s="570">
        <f t="shared" si="4"/>
        <v>0.13739792908385048</v>
      </c>
      <c r="O32" s="131"/>
      <c r="P32" s="131"/>
      <c r="Q32" s="224"/>
      <c r="R32" s="224"/>
      <c r="S32" s="224"/>
      <c r="T32" s="224"/>
      <c r="U32" s="224"/>
    </row>
    <row r="33" spans="2:21" ht="12.75">
      <c r="B33" s="249" t="s">
        <v>37</v>
      </c>
      <c r="C33" s="549">
        <v>6374</v>
      </c>
      <c r="D33" s="549">
        <v>8771.254419999976</v>
      </c>
      <c r="E33" s="558">
        <v>0.7266919524607767</v>
      </c>
      <c r="F33" s="133">
        <v>357.887212</v>
      </c>
      <c r="G33" s="133">
        <v>493.38755306797935</v>
      </c>
      <c r="H33" s="558">
        <v>0.7253673299510456</v>
      </c>
      <c r="I33" s="545">
        <v>402925.24065000104</v>
      </c>
      <c r="J33" s="557">
        <f>I33/SUM(I$20:I$28)</f>
        <v>0.0314145424485433</v>
      </c>
      <c r="K33" s="133">
        <v>22865.71613847076</v>
      </c>
      <c r="L33" s="557">
        <f t="shared" si="3"/>
        <v>0.14351783209027752</v>
      </c>
      <c r="M33" s="570">
        <f t="shared" si="4"/>
        <v>0.12671123279664046</v>
      </c>
      <c r="O33" s="131"/>
      <c r="P33" s="131"/>
      <c r="Q33" s="224"/>
      <c r="R33" s="224"/>
      <c r="S33" s="224"/>
      <c r="T33" s="224"/>
      <c r="U33" s="224"/>
    </row>
    <row r="34" spans="2:21" ht="12.75">
      <c r="B34" s="250" t="s">
        <v>50</v>
      </c>
      <c r="C34" s="542">
        <v>3633</v>
      </c>
      <c r="D34" s="542">
        <v>5083.816749999989</v>
      </c>
      <c r="E34" s="555">
        <v>0.7146205653459102</v>
      </c>
      <c r="F34" s="132">
        <v>570.032969</v>
      </c>
      <c r="G34" s="132">
        <v>843.2941894355185</v>
      </c>
      <c r="H34" s="555">
        <v>0.6759597968789122</v>
      </c>
      <c r="I34" s="574">
        <v>235691.35245999938</v>
      </c>
      <c r="J34" s="562">
        <f>I34/SUM(I$20:I$28)</f>
        <v>0.018375954766856606</v>
      </c>
      <c r="K34" s="132">
        <v>36321.871408609</v>
      </c>
      <c r="L34" s="562">
        <f t="shared" si="3"/>
        <v>0.22797607608077428</v>
      </c>
      <c r="M34" s="568">
        <f t="shared" si="4"/>
        <v>0.21657385900632087</v>
      </c>
      <c r="O34" s="131"/>
      <c r="P34" s="131"/>
      <c r="Q34" s="224"/>
      <c r="R34" s="224"/>
      <c r="S34" s="224"/>
      <c r="T34" s="224"/>
      <c r="U34" s="224"/>
    </row>
    <row r="35" spans="3:13" ht="12.75">
      <c r="C35" s="541"/>
      <c r="D35" s="541"/>
      <c r="E35" s="554"/>
      <c r="F35" s="138"/>
      <c r="G35" s="138"/>
      <c r="H35" s="554"/>
      <c r="I35" s="547"/>
      <c r="J35" s="561"/>
      <c r="K35" s="138"/>
      <c r="L35" s="561"/>
      <c r="M35" s="567"/>
    </row>
    <row r="36" spans="1:13" ht="12.75">
      <c r="A36" s="231" t="s">
        <v>127</v>
      </c>
      <c r="B36" s="242">
        <v>2008</v>
      </c>
      <c r="C36" s="539">
        <v>169580</v>
      </c>
      <c r="D36" s="539">
        <v>202214.0363099996</v>
      </c>
      <c r="E36" s="552">
        <v>0.8386163645931545</v>
      </c>
      <c r="F36" s="139">
        <v>1437.398407</v>
      </c>
      <c r="G36" s="139">
        <v>1820.7956396258778</v>
      </c>
      <c r="H36" s="552">
        <v>0.7894342317819615</v>
      </c>
      <c r="I36" s="543">
        <v>6411722.118729991</v>
      </c>
      <c r="J36" s="560">
        <f>I36/SUM(I$20:I$28)</f>
        <v>0.49989749051752985</v>
      </c>
      <c r="K36" s="139">
        <v>72878.73689165982</v>
      </c>
      <c r="L36" s="552">
        <f t="shared" si="3"/>
        <v>0.4574271044400477</v>
      </c>
      <c r="M36" s="565">
        <f t="shared" si="4"/>
        <v>0.46761467477870144</v>
      </c>
    </row>
    <row r="37" spans="1:13" ht="12.75">
      <c r="A37" s="231" t="s">
        <v>151</v>
      </c>
      <c r="B37" s="243">
        <v>2009</v>
      </c>
      <c r="C37" s="542">
        <v>168698</v>
      </c>
      <c r="D37" s="542">
        <v>203628.4052299999</v>
      </c>
      <c r="E37" s="555">
        <v>0.8284600559998212</v>
      </c>
      <c r="F37" s="140">
        <v>1580.582474</v>
      </c>
      <c r="G37" s="140">
        <v>2072.9992685163274</v>
      </c>
      <c r="H37" s="555">
        <v>0.7624616650884029</v>
      </c>
      <c r="I37" s="546">
        <v>6414351.70710999</v>
      </c>
      <c r="J37" s="562">
        <f>I37/SUM(I$20:I$28)</f>
        <v>0.5001025094824684</v>
      </c>
      <c r="K37" s="140">
        <v>86444.43435083386</v>
      </c>
      <c r="L37" s="555">
        <f t="shared" si="3"/>
        <v>0.5425728955599515</v>
      </c>
      <c r="M37" s="568">
        <f t="shared" si="4"/>
        <v>0.5323853252213003</v>
      </c>
    </row>
    <row r="38" spans="2:21" ht="12.75">
      <c r="B38" s="252"/>
      <c r="C38" s="245"/>
      <c r="D38" s="245"/>
      <c r="E38" s="246"/>
      <c r="F38" s="133"/>
      <c r="G38" s="133"/>
      <c r="H38" s="246"/>
      <c r="I38" s="245"/>
      <c r="J38" s="113"/>
      <c r="K38" s="133"/>
      <c r="L38" s="113"/>
      <c r="M38" s="137"/>
      <c r="O38" s="131"/>
      <c r="P38" s="131"/>
      <c r="Q38" s="224"/>
      <c r="R38" s="224"/>
      <c r="S38" s="224"/>
      <c r="T38" s="224"/>
      <c r="U38" s="224"/>
    </row>
    <row r="39" spans="2:21" ht="12.75">
      <c r="B39" s="933" t="s">
        <v>51</v>
      </c>
      <c r="C39" s="933"/>
      <c r="D39" s="933"/>
      <c r="E39" s="933"/>
      <c r="F39" s="933"/>
      <c r="G39" s="933"/>
      <c r="H39" s="933"/>
      <c r="I39" s="933"/>
      <c r="J39" s="933"/>
      <c r="K39" s="933"/>
      <c r="L39" s="933"/>
      <c r="M39" s="933"/>
      <c r="O39" s="131"/>
      <c r="P39" s="131"/>
      <c r="Q39" s="224"/>
      <c r="R39" s="224"/>
      <c r="S39" s="224"/>
      <c r="T39" s="224"/>
      <c r="U39" s="224"/>
    </row>
    <row r="40" spans="1:21" ht="12.75">
      <c r="A40" s="231" t="s">
        <v>47</v>
      </c>
      <c r="B40" s="248" t="s">
        <v>13</v>
      </c>
      <c r="C40" s="539">
        <v>104</v>
      </c>
      <c r="D40" s="539">
        <v>115.98686999999994</v>
      </c>
      <c r="E40" s="556">
        <v>0.8966532160062605</v>
      </c>
      <c r="F40" s="136">
        <v>1.072932</v>
      </c>
      <c r="G40" s="136">
        <v>1.5315770191299998</v>
      </c>
      <c r="H40" s="556">
        <v>0.7005406757862367</v>
      </c>
      <c r="I40" s="543">
        <v>242939.51822</v>
      </c>
      <c r="J40" s="560">
        <f aca="true" t="shared" si="5" ref="J40:J48">I40/SUM(I$40:I$48)</f>
        <v>0.026618637035429375</v>
      </c>
      <c r="K40" s="136">
        <v>3236.384451021589</v>
      </c>
      <c r="L40" s="526">
        <f aca="true" t="shared" si="6" ref="L40:L48">K40/SUM(K$40:K$48)</f>
        <v>0.05452888216611947</v>
      </c>
      <c r="M40" s="569">
        <f>G40/SUM(G$40:G$48)</f>
        <v>0.0018627541609739706</v>
      </c>
      <c r="O40" s="131"/>
      <c r="P40" s="131"/>
      <c r="Q40" s="224"/>
      <c r="R40" s="224"/>
      <c r="S40" s="224"/>
      <c r="T40" s="224"/>
      <c r="U40" s="224"/>
    </row>
    <row r="41" spans="2:21" ht="12.75">
      <c r="B41" s="249" t="s">
        <v>14</v>
      </c>
      <c r="C41" s="548">
        <v>196</v>
      </c>
      <c r="D41" s="548">
        <v>176.64267000000004</v>
      </c>
      <c r="E41" s="557">
        <v>1.1095846773602323</v>
      </c>
      <c r="F41" s="133">
        <v>1.506859</v>
      </c>
      <c r="G41" s="133">
        <v>1.6493345710599996</v>
      </c>
      <c r="H41" s="557">
        <v>0.913616331361785</v>
      </c>
      <c r="I41" s="544">
        <v>284444.8369100002</v>
      </c>
      <c r="J41" s="557">
        <f t="shared" si="5"/>
        <v>0.03116633278021325</v>
      </c>
      <c r="K41" s="133">
        <v>2689.9686878735483</v>
      </c>
      <c r="L41" s="558">
        <f t="shared" si="6"/>
        <v>0.04532248496166974</v>
      </c>
      <c r="M41" s="570">
        <f aca="true" t="shared" si="7" ref="M41:M48">G41/SUM(G$40:G$48)</f>
        <v>0.0020059747545868975</v>
      </c>
      <c r="O41" s="131"/>
      <c r="P41" s="131"/>
      <c r="Q41" s="224"/>
      <c r="R41" s="224"/>
      <c r="S41" s="224"/>
      <c r="T41" s="224"/>
      <c r="U41" s="224"/>
    </row>
    <row r="42" spans="2:21" ht="12.75">
      <c r="B42" s="249" t="s">
        <v>15</v>
      </c>
      <c r="C42" s="548">
        <v>307</v>
      </c>
      <c r="D42" s="548">
        <v>301.92344</v>
      </c>
      <c r="E42" s="557">
        <v>1.016814063856718</v>
      </c>
      <c r="F42" s="133">
        <v>2.272688</v>
      </c>
      <c r="G42" s="133">
        <v>2.2472781696000017</v>
      </c>
      <c r="H42" s="557">
        <v>1.0113069359831504</v>
      </c>
      <c r="I42" s="544">
        <v>339878.90936</v>
      </c>
      <c r="J42" s="557">
        <f t="shared" si="5"/>
        <v>0.0372401879716358</v>
      </c>
      <c r="K42" s="133">
        <v>2553.8733771099305</v>
      </c>
      <c r="L42" s="558">
        <f t="shared" si="6"/>
        <v>0.04302945541703446</v>
      </c>
      <c r="M42" s="570">
        <f t="shared" si="7"/>
        <v>0.002733213353949557</v>
      </c>
      <c r="O42" s="131"/>
      <c r="P42" s="131"/>
      <c r="Q42" s="224"/>
      <c r="R42" s="224"/>
      <c r="S42" s="224"/>
      <c r="T42" s="224"/>
      <c r="U42" s="224"/>
    </row>
    <row r="43" spans="2:21" ht="12.75">
      <c r="B43" s="249" t="s">
        <v>16</v>
      </c>
      <c r="C43" s="548">
        <v>1902</v>
      </c>
      <c r="D43" s="548">
        <v>1725.8411599999997</v>
      </c>
      <c r="E43" s="557">
        <v>1.1020712937452484</v>
      </c>
      <c r="F43" s="133">
        <v>12.685058</v>
      </c>
      <c r="G43" s="133">
        <v>12.871141287549998</v>
      </c>
      <c r="H43" s="558">
        <v>0.9855425961542359</v>
      </c>
      <c r="I43" s="544">
        <v>1039224.7555600007</v>
      </c>
      <c r="J43" s="557">
        <f t="shared" si="5"/>
        <v>0.11386680425303955</v>
      </c>
      <c r="K43" s="133">
        <v>7511.804042220788</v>
      </c>
      <c r="L43" s="558">
        <f t="shared" si="6"/>
        <v>0.12656415937974883</v>
      </c>
      <c r="M43" s="570">
        <f t="shared" si="7"/>
        <v>0.01565430382566518</v>
      </c>
      <c r="O43" s="131"/>
      <c r="P43" s="131"/>
      <c r="Q43" s="224"/>
      <c r="R43" s="224"/>
      <c r="S43" s="224"/>
      <c r="T43" s="224"/>
      <c r="U43" s="224"/>
    </row>
    <row r="44" spans="2:13" ht="12.75">
      <c r="B44" s="249" t="s">
        <v>17</v>
      </c>
      <c r="C44" s="548">
        <v>6341</v>
      </c>
      <c r="D44" s="548">
        <v>8824.58064</v>
      </c>
      <c r="E44" s="557">
        <v>0.71856105787708</v>
      </c>
      <c r="F44" s="133">
        <v>52.008959</v>
      </c>
      <c r="G44" s="133">
        <v>79.44497051372998</v>
      </c>
      <c r="H44" s="558">
        <v>0.6546538901542119</v>
      </c>
      <c r="I44" s="544">
        <v>1914389.3846799992</v>
      </c>
      <c r="J44" s="557">
        <f t="shared" si="5"/>
        <v>0.20975770656270581</v>
      </c>
      <c r="K44" s="133">
        <v>17292.11154873906</v>
      </c>
      <c r="L44" s="558">
        <f t="shared" si="6"/>
        <v>0.2913496611154915</v>
      </c>
      <c r="M44" s="570">
        <f t="shared" si="7"/>
        <v>0.09662357657792976</v>
      </c>
    </row>
    <row r="45" spans="2:13" ht="12.75">
      <c r="B45" s="249" t="s">
        <v>18</v>
      </c>
      <c r="C45" s="548">
        <v>14042</v>
      </c>
      <c r="D45" s="548">
        <v>18727.296670000014</v>
      </c>
      <c r="E45" s="557">
        <v>0.7498145753462873</v>
      </c>
      <c r="F45" s="133">
        <v>90.803755</v>
      </c>
      <c r="G45" s="133">
        <v>131.56665392350018</v>
      </c>
      <c r="H45" s="558">
        <v>0.6901730209905476</v>
      </c>
      <c r="I45" s="544">
        <v>1814987.4778400024</v>
      </c>
      <c r="J45" s="557">
        <f t="shared" si="5"/>
        <v>0.19886634027454458</v>
      </c>
      <c r="K45" s="133">
        <v>12889.061339757174</v>
      </c>
      <c r="L45" s="558">
        <f t="shared" si="6"/>
        <v>0.21716397345984426</v>
      </c>
      <c r="M45" s="570">
        <f t="shared" si="7"/>
        <v>0.16001567598646524</v>
      </c>
    </row>
    <row r="46" spans="2:13" ht="12.75">
      <c r="B46" s="249" t="s">
        <v>19</v>
      </c>
      <c r="C46" s="548">
        <v>39072</v>
      </c>
      <c r="D46" s="548">
        <v>43570.82352</v>
      </c>
      <c r="E46" s="557">
        <v>0.8967468788388878</v>
      </c>
      <c r="F46" s="133">
        <v>168.142767</v>
      </c>
      <c r="G46" s="133">
        <v>194.49860541006</v>
      </c>
      <c r="H46" s="558">
        <v>0.8644934324619233</v>
      </c>
      <c r="I46" s="544">
        <v>1674246.451649998</v>
      </c>
      <c r="J46" s="557">
        <f t="shared" si="5"/>
        <v>0.18344548853500586</v>
      </c>
      <c r="K46" s="133">
        <v>7700.144778583204</v>
      </c>
      <c r="L46" s="558">
        <f t="shared" si="6"/>
        <v>0.129737456611771</v>
      </c>
      <c r="M46" s="570">
        <f t="shared" si="7"/>
        <v>0.23655557768621202</v>
      </c>
    </row>
    <row r="47" spans="2:13" ht="12.75">
      <c r="B47" s="249" t="s">
        <v>48</v>
      </c>
      <c r="C47" s="549">
        <v>94266</v>
      </c>
      <c r="D47" s="549">
        <v>96591.53192000002</v>
      </c>
      <c r="E47" s="557">
        <v>0.9759240600726149</v>
      </c>
      <c r="F47" s="133">
        <v>276.084156</v>
      </c>
      <c r="G47" s="133">
        <v>295.56534180987967</v>
      </c>
      <c r="H47" s="558">
        <v>0.9340883958498395</v>
      </c>
      <c r="I47" s="545">
        <v>1514462.656339999</v>
      </c>
      <c r="J47" s="557">
        <f t="shared" si="5"/>
        <v>0.1659381398637675</v>
      </c>
      <c r="K47" s="133">
        <v>4741.441044800698</v>
      </c>
      <c r="L47" s="557">
        <f t="shared" si="6"/>
        <v>0.07988713452999315</v>
      </c>
      <c r="M47" s="570">
        <f t="shared" si="7"/>
        <v>0.3594762544875423</v>
      </c>
    </row>
    <row r="48" spans="2:13" ht="12.75">
      <c r="B48" s="250" t="s">
        <v>49</v>
      </c>
      <c r="C48" s="542">
        <v>44749</v>
      </c>
      <c r="D48" s="542">
        <v>42775.87473999999</v>
      </c>
      <c r="E48" s="557">
        <v>1.046127058113786</v>
      </c>
      <c r="F48" s="132">
        <v>110.337944</v>
      </c>
      <c r="G48" s="132">
        <v>102.83612826116006</v>
      </c>
      <c r="H48" s="555">
        <v>1.0729492238349203</v>
      </c>
      <c r="I48" s="546">
        <v>302096.0901300001</v>
      </c>
      <c r="J48" s="562">
        <f t="shared" si="5"/>
        <v>0.033100362723658454</v>
      </c>
      <c r="K48" s="132">
        <v>736.9583260047789</v>
      </c>
      <c r="L48" s="562">
        <f t="shared" si="6"/>
        <v>0.012416792358327636</v>
      </c>
      <c r="M48" s="568">
        <f t="shared" si="7"/>
        <v>0.12507266916667506</v>
      </c>
    </row>
    <row r="49" spans="2:13" ht="12.75">
      <c r="B49" s="251"/>
      <c r="C49" s="539"/>
      <c r="D49" s="539"/>
      <c r="E49" s="552"/>
      <c r="F49" s="136"/>
      <c r="G49" s="136"/>
      <c r="H49" s="552"/>
      <c r="I49" s="543"/>
      <c r="J49" s="560"/>
      <c r="K49" s="136"/>
      <c r="L49" s="552"/>
      <c r="M49" s="567"/>
    </row>
    <row r="50" spans="1:13" ht="12.75">
      <c r="A50" s="231" t="s">
        <v>33</v>
      </c>
      <c r="B50" s="248" t="s">
        <v>34</v>
      </c>
      <c r="C50" s="539">
        <v>184910</v>
      </c>
      <c r="D50" s="539">
        <v>192990.49985000002</v>
      </c>
      <c r="E50" s="552">
        <v>0.9581300641416002</v>
      </c>
      <c r="F50" s="136">
        <v>372.15277</v>
      </c>
      <c r="G50" s="136">
        <v>388.64307349292966</v>
      </c>
      <c r="H50" s="552">
        <v>0.9575695422930788</v>
      </c>
      <c r="I50" s="543">
        <v>7132844.998820004</v>
      </c>
      <c r="J50" s="560">
        <f>I50/SUM(I$40:I$48)</f>
        <v>0.7815386045247232</v>
      </c>
      <c r="K50" s="136">
        <v>19001.260835746296</v>
      </c>
      <c r="L50" s="552">
        <f aca="true" t="shared" si="8" ref="L50:L57">K50/SUM(K$40:K$48)</f>
        <v>0.32014661076283824</v>
      </c>
      <c r="M50" s="565">
        <f aca="true" t="shared" si="9" ref="M50:M57">G50/SUM(G$40:G$48)</f>
        <v>0.47268044194989256</v>
      </c>
    </row>
    <row r="51" spans="2:13" ht="12.75">
      <c r="B51" s="249" t="s">
        <v>35</v>
      </c>
      <c r="C51" s="549">
        <v>12102</v>
      </c>
      <c r="D51" s="549">
        <v>14712.391219999983</v>
      </c>
      <c r="E51" s="558">
        <v>0.8225719272301959</v>
      </c>
      <c r="F51" s="133">
        <v>138.423416</v>
      </c>
      <c r="G51" s="133">
        <v>170.16137025301987</v>
      </c>
      <c r="H51" s="558">
        <v>0.8134832000598761</v>
      </c>
      <c r="I51" s="545">
        <v>1489542.5881199976</v>
      </c>
      <c r="J51" s="557">
        <f>I51/SUM(I$40:I$48)</f>
        <v>0.16320767322043755</v>
      </c>
      <c r="K51" s="133">
        <v>17430.383032258094</v>
      </c>
      <c r="L51" s="558">
        <f t="shared" si="8"/>
        <v>0.2936793563497409</v>
      </c>
      <c r="M51" s="570">
        <f t="shared" si="9"/>
        <v>0.20695583474861537</v>
      </c>
    </row>
    <row r="52" spans="2:13" ht="12.75">
      <c r="B52" s="249" t="s">
        <v>36</v>
      </c>
      <c r="C52" s="549">
        <v>2446</v>
      </c>
      <c r="D52" s="549">
        <v>3100.244369999998</v>
      </c>
      <c r="E52" s="558">
        <v>0.7889700643178659</v>
      </c>
      <c r="F52" s="133">
        <v>67.615388</v>
      </c>
      <c r="G52" s="133">
        <v>85.94170990459989</v>
      </c>
      <c r="H52" s="558">
        <v>0.7867587004617067</v>
      </c>
      <c r="I52" s="545">
        <v>334308.5610000002</v>
      </c>
      <c r="J52" s="557">
        <f>I52/SUM(I$40:I$48)</f>
        <v>0.03662985054180086</v>
      </c>
      <c r="K52" s="133">
        <v>9173.958256487878</v>
      </c>
      <c r="L52" s="558">
        <f t="shared" si="8"/>
        <v>0.15456930297851978</v>
      </c>
      <c r="M52" s="570">
        <f t="shared" si="9"/>
        <v>0.10452512392550015</v>
      </c>
    </row>
    <row r="53" spans="2:13" ht="12.75">
      <c r="B53" s="249" t="s">
        <v>37</v>
      </c>
      <c r="C53" s="549">
        <v>985</v>
      </c>
      <c r="D53" s="549">
        <v>1340.3920800000024</v>
      </c>
      <c r="E53" s="558">
        <v>0.7348596091376475</v>
      </c>
      <c r="F53" s="133">
        <v>54.068063</v>
      </c>
      <c r="G53" s="133">
        <v>73.73214350859023</v>
      </c>
      <c r="H53" s="558">
        <v>0.7333038268947214</v>
      </c>
      <c r="I53" s="545">
        <v>118854.21384999981</v>
      </c>
      <c r="J53" s="557">
        <f>I53/SUM(I$40:I$48)</f>
        <v>0.01302273587181253</v>
      </c>
      <c r="K53" s="133">
        <v>6566.661598366101</v>
      </c>
      <c r="L53" s="558">
        <f t="shared" si="8"/>
        <v>0.11063973453742758</v>
      </c>
      <c r="M53" s="570">
        <f t="shared" si="9"/>
        <v>0.08967544916296409</v>
      </c>
    </row>
    <row r="54" spans="2:13" ht="12.75">
      <c r="B54" s="250" t="s">
        <v>50</v>
      </c>
      <c r="C54" s="542">
        <v>536</v>
      </c>
      <c r="D54" s="542">
        <v>666.9741100000009</v>
      </c>
      <c r="E54" s="555">
        <v>0.8036293942503995</v>
      </c>
      <c r="F54" s="132">
        <v>82.655481</v>
      </c>
      <c r="G54" s="132">
        <v>103.73273380653012</v>
      </c>
      <c r="H54" s="555">
        <v>0.7968119412928913</v>
      </c>
      <c r="I54" s="546">
        <v>51119.7188999999</v>
      </c>
      <c r="J54" s="562">
        <f>I54/SUM(I$40:I$48)</f>
        <v>0.005601135841226236</v>
      </c>
      <c r="K54" s="132">
        <v>7179.483873252419</v>
      </c>
      <c r="L54" s="555">
        <f t="shared" si="8"/>
        <v>0.12096499537147376</v>
      </c>
      <c r="M54" s="568">
        <f t="shared" si="9"/>
        <v>0.12616315021302763</v>
      </c>
    </row>
    <row r="55" spans="3:13" ht="12.75">
      <c r="C55" s="541"/>
      <c r="D55" s="541"/>
      <c r="E55" s="554"/>
      <c r="F55" s="138"/>
      <c r="G55" s="138"/>
      <c r="H55" s="554"/>
      <c r="I55" s="547"/>
      <c r="J55" s="561"/>
      <c r="K55" s="138"/>
      <c r="L55" s="561"/>
      <c r="M55" s="567"/>
    </row>
    <row r="56" spans="1:13" ht="12.75">
      <c r="A56" s="231" t="s">
        <v>127</v>
      </c>
      <c r="B56" s="257">
        <v>2008</v>
      </c>
      <c r="C56" s="539">
        <v>100068</v>
      </c>
      <c r="D56" s="539">
        <v>104855.8675099999</v>
      </c>
      <c r="E56" s="552">
        <v>0.9543385828213831</v>
      </c>
      <c r="F56" s="139">
        <v>334.535987</v>
      </c>
      <c r="G56" s="139">
        <v>376.33854754065015</v>
      </c>
      <c r="H56" s="552">
        <v>0.8889229901804443</v>
      </c>
      <c r="I56" s="543">
        <v>4525854.537259996</v>
      </c>
      <c r="J56" s="560">
        <f>I56/SUM(I$40:I$48)</f>
        <v>0.4958932992259352</v>
      </c>
      <c r="K56" s="139">
        <v>26466.30573156867</v>
      </c>
      <c r="L56" s="552">
        <f t="shared" si="8"/>
        <v>0.4459229391470011</v>
      </c>
      <c r="M56" s="565">
        <f t="shared" si="9"/>
        <v>0.45771527426316366</v>
      </c>
    </row>
    <row r="57" spans="1:13" ht="12.75">
      <c r="A57" s="231" t="s">
        <v>151</v>
      </c>
      <c r="B57" s="258">
        <v>2009</v>
      </c>
      <c r="C57" s="542">
        <v>100911</v>
      </c>
      <c r="D57" s="542">
        <v>107954.63411999993</v>
      </c>
      <c r="E57" s="555">
        <v>0.9347537585818652</v>
      </c>
      <c r="F57" s="140">
        <v>380.379131</v>
      </c>
      <c r="G57" s="140">
        <v>445.8724834250192</v>
      </c>
      <c r="H57" s="555">
        <v>0.8531119213235032</v>
      </c>
      <c r="I57" s="546">
        <v>4600815.543430016</v>
      </c>
      <c r="J57" s="562">
        <f>I57/SUM(I$40:I$48)</f>
        <v>0.5041067007740663</v>
      </c>
      <c r="K57" s="140">
        <v>32885.44186454222</v>
      </c>
      <c r="L57" s="555">
        <f t="shared" si="8"/>
        <v>0.5540770608530009</v>
      </c>
      <c r="M57" s="568">
        <f t="shared" si="9"/>
        <v>0.5422847257368356</v>
      </c>
    </row>
    <row r="58" spans="8:13" ht="12.75">
      <c r="H58" s="209"/>
      <c r="M58" s="135"/>
    </row>
    <row r="59" spans="2:13" ht="12.75">
      <c r="B59" s="152" t="s">
        <v>376</v>
      </c>
      <c r="M59" s="135"/>
    </row>
    <row r="60" ht="12.75">
      <c r="M60" s="135"/>
    </row>
    <row r="61" ht="12.75">
      <c r="M61" s="135"/>
    </row>
    <row r="62" ht="12.75">
      <c r="M62" s="135"/>
    </row>
    <row r="63" ht="12.75">
      <c r="M63" s="135"/>
    </row>
    <row r="64" ht="12.75">
      <c r="M64" s="135"/>
    </row>
    <row r="65" ht="12.75">
      <c r="M65" s="135"/>
    </row>
    <row r="66" ht="12.75">
      <c r="M66" s="135"/>
    </row>
    <row r="67" ht="12.75">
      <c r="M67" s="135"/>
    </row>
    <row r="68" ht="12.75">
      <c r="M68" s="135"/>
    </row>
    <row r="69" ht="12.75">
      <c r="M69" s="135"/>
    </row>
    <row r="70" ht="12.75">
      <c r="M70" s="135"/>
    </row>
    <row r="71" ht="12.75">
      <c r="M71" s="135"/>
    </row>
    <row r="72" ht="12.75">
      <c r="M72" s="135"/>
    </row>
    <row r="73" ht="12.75">
      <c r="M73" s="135"/>
    </row>
    <row r="74" ht="12.75">
      <c r="M74" s="135"/>
    </row>
    <row r="75" ht="12.75">
      <c r="M75" s="135"/>
    </row>
    <row r="76" ht="12.75">
      <c r="M76" s="135"/>
    </row>
    <row r="77" ht="12.75">
      <c r="M77" s="135"/>
    </row>
    <row r="78" ht="12.75">
      <c r="M78" s="135"/>
    </row>
    <row r="79" ht="12.75">
      <c r="M79" s="135"/>
    </row>
    <row r="80" ht="12.75">
      <c r="M80" s="135"/>
    </row>
    <row r="81" ht="12.75">
      <c r="M81" s="135"/>
    </row>
    <row r="82" ht="12.75">
      <c r="M82" s="135"/>
    </row>
    <row r="83" ht="12.75">
      <c r="M83" s="135"/>
    </row>
    <row r="84" ht="12.75">
      <c r="M84" s="135"/>
    </row>
    <row r="85" ht="12.75">
      <c r="M85" s="135"/>
    </row>
    <row r="86" ht="12.75">
      <c r="M86" s="135"/>
    </row>
    <row r="87" ht="12.75">
      <c r="M87" s="135"/>
    </row>
    <row r="88" ht="12.75">
      <c r="M88" s="135"/>
    </row>
    <row r="89" ht="12.75">
      <c r="M89" s="135"/>
    </row>
    <row r="90" ht="12.75">
      <c r="M90" s="135"/>
    </row>
    <row r="91" ht="12.75">
      <c r="M91" s="135"/>
    </row>
    <row r="92" ht="12.75">
      <c r="M92" s="135"/>
    </row>
    <row r="93" ht="12.75">
      <c r="M93" s="135"/>
    </row>
    <row r="94" ht="12.75">
      <c r="M94" s="135"/>
    </row>
    <row r="95" ht="12.75">
      <c r="M95" s="135"/>
    </row>
    <row r="96" ht="12.75">
      <c r="M96" s="135"/>
    </row>
    <row r="97" ht="12.75">
      <c r="M97" s="135"/>
    </row>
    <row r="98" ht="12.75">
      <c r="M98" s="135"/>
    </row>
    <row r="99" ht="12.75">
      <c r="M99" s="135"/>
    </row>
    <row r="100" ht="12.75">
      <c r="M100" s="135"/>
    </row>
    <row r="101" ht="12.75">
      <c r="M101" s="135"/>
    </row>
    <row r="102" ht="12.75">
      <c r="M102" s="135"/>
    </row>
    <row r="103" ht="12.75">
      <c r="M103" s="135"/>
    </row>
    <row r="104" ht="12.75">
      <c r="M104" s="135"/>
    </row>
    <row r="105" ht="12.75">
      <c r="M105" s="135"/>
    </row>
    <row r="106" ht="12.75">
      <c r="M106" s="135"/>
    </row>
    <row r="107" ht="12.75">
      <c r="M107" s="135"/>
    </row>
    <row r="108" ht="12.75">
      <c r="M108" s="135"/>
    </row>
    <row r="109" ht="12.75">
      <c r="M109" s="135"/>
    </row>
    <row r="110" ht="12.75">
      <c r="M110" s="135"/>
    </row>
    <row r="111" ht="12.75">
      <c r="M111" s="135"/>
    </row>
    <row r="112" ht="12.75">
      <c r="M112" s="135"/>
    </row>
    <row r="113" ht="12.75">
      <c r="M113" s="135"/>
    </row>
    <row r="114" ht="12.75">
      <c r="M114" s="135"/>
    </row>
    <row r="115" ht="12.75">
      <c r="M115" s="135"/>
    </row>
    <row r="116" ht="12.75">
      <c r="M116" s="135"/>
    </row>
    <row r="117" ht="12.75">
      <c r="M117" s="135"/>
    </row>
    <row r="118" ht="12.75">
      <c r="M118" s="135"/>
    </row>
    <row r="119" ht="12.75">
      <c r="M119" s="135"/>
    </row>
    <row r="120" ht="12.75">
      <c r="M120" s="135"/>
    </row>
    <row r="121" ht="12.75">
      <c r="M121" s="135"/>
    </row>
    <row r="122" ht="12.75">
      <c r="M122" s="135"/>
    </row>
    <row r="123" ht="12.75">
      <c r="M123" s="135"/>
    </row>
    <row r="124" ht="12.75">
      <c r="M124" s="135"/>
    </row>
    <row r="125" ht="12.75">
      <c r="M125" s="135"/>
    </row>
    <row r="126" ht="12.75">
      <c r="M126" s="135"/>
    </row>
    <row r="127" ht="12.75">
      <c r="M127" s="135"/>
    </row>
    <row r="128" ht="12.75">
      <c r="M128" s="135"/>
    </row>
    <row r="129" ht="12.75">
      <c r="M129" s="135"/>
    </row>
    <row r="130" ht="12.75">
      <c r="M130" s="135"/>
    </row>
    <row r="131" ht="12.75">
      <c r="M131" s="135"/>
    </row>
    <row r="132" ht="12.75">
      <c r="M132" s="135"/>
    </row>
    <row r="133" ht="12.75">
      <c r="M133" s="135"/>
    </row>
    <row r="134" ht="12.75">
      <c r="M134" s="135"/>
    </row>
    <row r="135" ht="12.75">
      <c r="M135" s="135"/>
    </row>
    <row r="136" ht="12.75">
      <c r="M136" s="135"/>
    </row>
    <row r="137" ht="12.75">
      <c r="M137" s="135"/>
    </row>
    <row r="138" ht="12.75">
      <c r="M138" s="135"/>
    </row>
    <row r="139" ht="12.75">
      <c r="M139" s="135"/>
    </row>
    <row r="140" ht="12.75">
      <c r="M140" s="135"/>
    </row>
    <row r="141" ht="12.75">
      <c r="M141" s="135"/>
    </row>
    <row r="142" ht="12.75">
      <c r="M142" s="135"/>
    </row>
    <row r="143" ht="12.75">
      <c r="M143" s="135"/>
    </row>
    <row r="144" ht="12.75">
      <c r="M144" s="135"/>
    </row>
    <row r="145" ht="12.75">
      <c r="M145" s="135"/>
    </row>
    <row r="146" ht="12.75">
      <c r="M146" s="135"/>
    </row>
    <row r="147" ht="12.75">
      <c r="M147" s="135"/>
    </row>
    <row r="148" ht="12.75">
      <c r="M148" s="135"/>
    </row>
    <row r="149" ht="12.75">
      <c r="M149" s="135"/>
    </row>
    <row r="150" ht="12.75">
      <c r="M150" s="135"/>
    </row>
    <row r="151" ht="12.75">
      <c r="M151" s="135"/>
    </row>
    <row r="152" ht="12.75">
      <c r="M152" s="135"/>
    </row>
    <row r="153" ht="12.75">
      <c r="M153" s="135"/>
    </row>
    <row r="154" ht="12.75">
      <c r="M154" s="135"/>
    </row>
    <row r="155" ht="12.75">
      <c r="M155" s="135"/>
    </row>
    <row r="156" ht="12.75">
      <c r="M156" s="135"/>
    </row>
    <row r="157" ht="12.75">
      <c r="M157" s="135"/>
    </row>
    <row r="158" ht="12.75">
      <c r="M158" s="135"/>
    </row>
    <row r="159" ht="12.75">
      <c r="M159" s="135"/>
    </row>
    <row r="160" ht="12.75">
      <c r="M160" s="135"/>
    </row>
    <row r="161" ht="12.75">
      <c r="M161" s="135"/>
    </row>
    <row r="162" ht="12.75">
      <c r="M162" s="135"/>
    </row>
    <row r="163" ht="12.75">
      <c r="M163" s="135"/>
    </row>
    <row r="164" ht="12.75">
      <c r="M164" s="135"/>
    </row>
    <row r="165" ht="12.75">
      <c r="M165" s="135"/>
    </row>
    <row r="166" ht="12.75">
      <c r="M166" s="135"/>
    </row>
    <row r="167" ht="12.75">
      <c r="M167" s="135"/>
    </row>
    <row r="168" ht="12.75">
      <c r="M168" s="135"/>
    </row>
    <row r="169" ht="12.75">
      <c r="M169" s="135"/>
    </row>
    <row r="170" ht="12.75">
      <c r="M170" s="135"/>
    </row>
    <row r="171" ht="12.75">
      <c r="M171" s="135"/>
    </row>
    <row r="172" ht="12.75">
      <c r="M172" s="135"/>
    </row>
    <row r="173" ht="12.75">
      <c r="M173" s="135"/>
    </row>
    <row r="174" ht="12.75">
      <c r="M174" s="135"/>
    </row>
    <row r="175" ht="12.75">
      <c r="M175" s="135"/>
    </row>
    <row r="176" ht="12.75">
      <c r="M176" s="135"/>
    </row>
    <row r="177" ht="12.75">
      <c r="M177" s="135"/>
    </row>
    <row r="178" ht="12.75">
      <c r="M178" s="135"/>
    </row>
    <row r="179" ht="12.75">
      <c r="M179" s="135"/>
    </row>
    <row r="180" ht="12.75">
      <c r="M180" s="135"/>
    </row>
    <row r="181" ht="12.75">
      <c r="M181" s="135"/>
    </row>
    <row r="182" ht="12.75">
      <c r="M182" s="135"/>
    </row>
    <row r="183" ht="12.75">
      <c r="M183" s="135"/>
    </row>
    <row r="184" ht="12.75">
      <c r="M184" s="135"/>
    </row>
    <row r="185" ht="12.75">
      <c r="M185" s="135"/>
    </row>
    <row r="186" ht="12.75">
      <c r="M186" s="135"/>
    </row>
    <row r="187" ht="12.75">
      <c r="M187" s="135"/>
    </row>
    <row r="188" ht="12.75">
      <c r="M188" s="135"/>
    </row>
    <row r="189" ht="12.75">
      <c r="M189" s="135"/>
    </row>
    <row r="190" ht="12.75">
      <c r="M190" s="135"/>
    </row>
    <row r="191" ht="12.75">
      <c r="M191" s="135"/>
    </row>
    <row r="192" ht="12.75">
      <c r="M192" s="135"/>
    </row>
    <row r="193" ht="12.75">
      <c r="M193" s="135"/>
    </row>
    <row r="194" ht="12.75">
      <c r="M194" s="135"/>
    </row>
    <row r="195" ht="12.75">
      <c r="M195" s="135"/>
    </row>
    <row r="196" ht="12.75">
      <c r="M196" s="135"/>
    </row>
    <row r="197" ht="12.75">
      <c r="M197" s="135"/>
    </row>
    <row r="198" ht="12.75">
      <c r="M198" s="135"/>
    </row>
    <row r="199" ht="12.75">
      <c r="M199" s="135"/>
    </row>
    <row r="200" ht="12.75">
      <c r="M200" s="135"/>
    </row>
    <row r="201" ht="12.75">
      <c r="M201" s="135"/>
    </row>
    <row r="202" ht="12.75">
      <c r="M202" s="135"/>
    </row>
    <row r="203" ht="12.75">
      <c r="M203" s="135"/>
    </row>
    <row r="204" ht="12.75">
      <c r="M204" s="135"/>
    </row>
    <row r="205" ht="12.75">
      <c r="M205" s="135"/>
    </row>
    <row r="206" ht="12.75">
      <c r="M206" s="135"/>
    </row>
    <row r="207" ht="12.75">
      <c r="M207" s="135"/>
    </row>
    <row r="208" ht="12.75">
      <c r="M208" s="135"/>
    </row>
    <row r="209" ht="12.75">
      <c r="M209" s="135"/>
    </row>
    <row r="210" ht="12.75">
      <c r="M210" s="135"/>
    </row>
    <row r="211" ht="12.75">
      <c r="M211" s="135"/>
    </row>
    <row r="212" ht="12.75">
      <c r="M212" s="135"/>
    </row>
    <row r="213" ht="12.75">
      <c r="M213" s="135"/>
    </row>
    <row r="214" ht="12.75">
      <c r="M214" s="135"/>
    </row>
    <row r="215" ht="12.75">
      <c r="M215" s="135"/>
    </row>
    <row r="216" ht="12.75">
      <c r="M216" s="135"/>
    </row>
    <row r="217" ht="12.75">
      <c r="M217" s="135"/>
    </row>
    <row r="218" ht="12.75">
      <c r="M218" s="135"/>
    </row>
    <row r="219" ht="12.75">
      <c r="M219" s="135"/>
    </row>
    <row r="220" ht="12.75">
      <c r="M220" s="135"/>
    </row>
    <row r="221" ht="12.75">
      <c r="M221" s="135"/>
    </row>
    <row r="222" ht="12.75">
      <c r="M222" s="135"/>
    </row>
    <row r="223" ht="12.75">
      <c r="M223" s="135"/>
    </row>
    <row r="224" ht="12.75">
      <c r="M224" s="135"/>
    </row>
    <row r="225" ht="12.75">
      <c r="M225" s="135"/>
    </row>
    <row r="226" ht="12.75">
      <c r="M226" s="135"/>
    </row>
    <row r="227" ht="12.75">
      <c r="M227" s="135"/>
    </row>
    <row r="228" ht="12.75">
      <c r="M228" s="135"/>
    </row>
    <row r="229" ht="12.75">
      <c r="M229" s="135"/>
    </row>
    <row r="230" ht="12.75">
      <c r="M230" s="135"/>
    </row>
    <row r="231" ht="12.75">
      <c r="M231" s="135"/>
    </row>
    <row r="232" ht="12.75">
      <c r="M232" s="135"/>
    </row>
    <row r="233" ht="12.75">
      <c r="M233" s="135"/>
    </row>
    <row r="234" ht="12.75">
      <c r="M234" s="135"/>
    </row>
    <row r="235" ht="12.75">
      <c r="M235" s="135"/>
    </row>
    <row r="236" ht="12.75">
      <c r="M236" s="135"/>
    </row>
    <row r="237" ht="12.75">
      <c r="M237" s="135"/>
    </row>
    <row r="238" ht="12.75">
      <c r="M238" s="135"/>
    </row>
    <row r="239" ht="12.75">
      <c r="M239" s="135"/>
    </row>
    <row r="240" ht="12.75">
      <c r="M240" s="135"/>
    </row>
    <row r="241" ht="12.75">
      <c r="M241" s="135"/>
    </row>
    <row r="242" ht="12.75">
      <c r="M242" s="135"/>
    </row>
    <row r="243" ht="12.75">
      <c r="M243" s="135"/>
    </row>
    <row r="244" ht="12.75">
      <c r="M244" s="135"/>
    </row>
  </sheetData>
  <sheetProtection/>
  <mergeCells count="9">
    <mergeCell ref="B19:M19"/>
    <mergeCell ref="B39:M39"/>
    <mergeCell ref="B1:M1"/>
    <mergeCell ref="B2:M2"/>
    <mergeCell ref="B5:M5"/>
    <mergeCell ref="B3:M3"/>
    <mergeCell ref="B4:M4"/>
    <mergeCell ref="B6:M6"/>
    <mergeCell ref="B10:M10"/>
  </mergeCells>
  <printOptions horizontalCentered="1"/>
  <pageMargins left="0.7" right="0.7" top="0.75" bottom="0.75" header="0.3" footer="0.3"/>
  <pageSetup fitToHeight="1" fitToWidth="1" horizontalDpi="300" verticalDpi="300" orientation="landscape" scale="68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B76"/>
  <sheetViews>
    <sheetView zoomScale="85" zoomScaleNormal="85" zoomScaleSheetLayoutView="70" workbookViewId="0" topLeftCell="A1">
      <selection activeCell="A1" sqref="A1"/>
    </sheetView>
  </sheetViews>
  <sheetFormatPr defaultColWidth="9.140625" defaultRowHeight="12.75"/>
  <cols>
    <col min="1" max="1" width="14.140625" style="281" customWidth="1"/>
    <col min="2" max="2" width="19.57421875" style="281" customWidth="1"/>
    <col min="3" max="3" width="10.7109375" style="282" customWidth="1"/>
    <col min="4" max="5" width="9.28125" style="283" customWidth="1"/>
    <col min="6" max="6" width="2.7109375" style="284" customWidth="1"/>
    <col min="7" max="7" width="10.7109375" style="285" customWidth="1"/>
    <col min="8" max="9" width="9.28125" style="286" customWidth="1"/>
    <col min="10" max="10" width="2.7109375" style="284" customWidth="1"/>
    <col min="11" max="11" width="10.7109375" style="285" customWidth="1"/>
    <col min="12" max="13" width="9.28125" style="286" customWidth="1"/>
    <col min="14" max="14" width="2.7109375" style="284" customWidth="1"/>
    <col min="15" max="15" width="10.7109375" style="285" customWidth="1"/>
    <col min="16" max="17" width="9.28125" style="286" customWidth="1"/>
    <col min="18" max="25" width="9.140625" style="287" customWidth="1"/>
    <col min="26" max="16384" width="9.140625" style="284" customWidth="1"/>
  </cols>
  <sheetData>
    <row r="1" spans="2:17" ht="15.75">
      <c r="B1" s="937" t="s">
        <v>232</v>
      </c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</row>
    <row r="2" spans="2:17" ht="15.75">
      <c r="B2" s="931" t="s">
        <v>303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</row>
    <row r="3" spans="2:17" ht="15.75">
      <c r="B3" s="931" t="s">
        <v>239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</row>
    <row r="4" spans="2:17" ht="15.75">
      <c r="B4" s="938" t="s">
        <v>246</v>
      </c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</row>
    <row r="5" spans="2:17" ht="15.75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</row>
    <row r="6" spans="3:28" ht="15.75" customHeight="1">
      <c r="C6" s="939" t="s">
        <v>96</v>
      </c>
      <c r="D6" s="939"/>
      <c r="E6" s="939"/>
      <c r="G6" s="939" t="s">
        <v>61</v>
      </c>
      <c r="H6" s="939"/>
      <c r="I6" s="939"/>
      <c r="K6" s="939" t="s">
        <v>95</v>
      </c>
      <c r="L6" s="939"/>
      <c r="M6" s="939"/>
      <c r="O6" s="939" t="s">
        <v>62</v>
      </c>
      <c r="P6" s="939"/>
      <c r="Q6" s="939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</row>
    <row r="7" spans="3:25" s="294" customFormat="1" ht="39.75" customHeight="1">
      <c r="C7" s="295" t="s">
        <v>249</v>
      </c>
      <c r="D7" s="162" t="s">
        <v>309</v>
      </c>
      <c r="E7" s="2" t="s">
        <v>310</v>
      </c>
      <c r="G7" s="295" t="s">
        <v>249</v>
      </c>
      <c r="H7" s="162" t="s">
        <v>309</v>
      </c>
      <c r="I7" s="2" t="s">
        <v>310</v>
      </c>
      <c r="K7" s="295" t="s">
        <v>249</v>
      </c>
      <c r="L7" s="162" t="s">
        <v>309</v>
      </c>
      <c r="M7" s="2" t="s">
        <v>310</v>
      </c>
      <c r="O7" s="295" t="s">
        <v>249</v>
      </c>
      <c r="P7" s="162" t="s">
        <v>309</v>
      </c>
      <c r="Q7" s="2" t="s">
        <v>310</v>
      </c>
      <c r="R7" s="297"/>
      <c r="S7" s="297"/>
      <c r="T7" s="297"/>
      <c r="U7" s="297"/>
      <c r="V7" s="297"/>
      <c r="W7" s="297"/>
      <c r="X7" s="297"/>
      <c r="Y7" s="297"/>
    </row>
    <row r="8" spans="1:25" s="300" customFormat="1" ht="12.75">
      <c r="A8" s="281" t="s">
        <v>6</v>
      </c>
      <c r="B8" s="298"/>
      <c r="C8" s="575">
        <v>83518</v>
      </c>
      <c r="D8" s="580">
        <v>1.0980325329411895</v>
      </c>
      <c r="E8" s="580">
        <v>0.8883558369643434</v>
      </c>
      <c r="F8" s="404"/>
      <c r="G8" s="575">
        <v>26013</v>
      </c>
      <c r="H8" s="580">
        <v>1.0606549902520186</v>
      </c>
      <c r="I8" s="580">
        <v>0.9125355807624717</v>
      </c>
      <c r="J8" s="404"/>
      <c r="K8" s="575">
        <v>57348</v>
      </c>
      <c r="L8" s="580">
        <v>1.0812330509995536</v>
      </c>
      <c r="M8" s="580">
        <v>0.8877848164875045</v>
      </c>
      <c r="N8" s="404"/>
      <c r="O8" s="575">
        <v>22109</v>
      </c>
      <c r="P8" s="580">
        <v>1.074546412144356</v>
      </c>
      <c r="Q8" s="585">
        <v>0.972255237334562</v>
      </c>
      <c r="R8" s="299"/>
      <c r="S8" s="299"/>
      <c r="T8" s="299"/>
      <c r="U8" s="299"/>
      <c r="V8" s="299"/>
      <c r="W8" s="299"/>
      <c r="X8" s="299"/>
      <c r="Y8" s="299"/>
    </row>
    <row r="9" spans="1:25" s="300" customFormat="1" ht="12.75">
      <c r="A9" s="281"/>
      <c r="B9" s="281"/>
      <c r="C9" s="576"/>
      <c r="D9" s="581"/>
      <c r="E9" s="581"/>
      <c r="G9" s="576"/>
      <c r="H9" s="581"/>
      <c r="I9" s="581"/>
      <c r="K9" s="576"/>
      <c r="L9" s="581"/>
      <c r="M9" s="581"/>
      <c r="O9" s="576"/>
      <c r="P9" s="581"/>
      <c r="Q9" s="581"/>
      <c r="R9" s="299"/>
      <c r="S9" s="299"/>
      <c r="T9" s="299"/>
      <c r="U9" s="299"/>
      <c r="V9" s="299"/>
      <c r="W9" s="299"/>
      <c r="X9" s="299"/>
      <c r="Y9" s="299"/>
    </row>
    <row r="10" spans="1:25" s="300" customFormat="1" ht="12.75">
      <c r="A10" s="294" t="s">
        <v>7</v>
      </c>
      <c r="B10" s="303" t="s">
        <v>12</v>
      </c>
      <c r="C10" s="577">
        <v>1905</v>
      </c>
      <c r="D10" s="582">
        <v>1.405370194686106</v>
      </c>
      <c r="E10" s="582">
        <v>1.0959939705272606</v>
      </c>
      <c r="F10" s="306"/>
      <c r="G10" s="577">
        <v>508</v>
      </c>
      <c r="H10" s="582">
        <v>1.2041863395869006</v>
      </c>
      <c r="I10" s="582">
        <v>1.0118429189182618</v>
      </c>
      <c r="J10" s="306"/>
      <c r="K10" s="577">
        <v>996</v>
      </c>
      <c r="L10" s="582">
        <v>1.3559848146037856</v>
      </c>
      <c r="M10" s="582">
        <v>1.1085161986715426</v>
      </c>
      <c r="N10" s="306"/>
      <c r="O10" s="577">
        <v>246</v>
      </c>
      <c r="P10" s="582">
        <v>1.1959897588272015</v>
      </c>
      <c r="Q10" s="586">
        <v>0.8957540881072803</v>
      </c>
      <c r="R10" s="287"/>
      <c r="S10" s="299"/>
      <c r="T10" s="299"/>
      <c r="U10" s="299"/>
      <c r="V10" s="299"/>
      <c r="W10" s="299"/>
      <c r="X10" s="299"/>
      <c r="Y10" s="299"/>
    </row>
    <row r="11" spans="1:25" s="300" customFormat="1" ht="12.75">
      <c r="A11" s="281"/>
      <c r="B11" s="307" t="s">
        <v>13</v>
      </c>
      <c r="C11" s="578">
        <v>2800</v>
      </c>
      <c r="D11" s="583">
        <v>1.1459037501419072</v>
      </c>
      <c r="E11" s="583">
        <v>0.9262928394579186</v>
      </c>
      <c r="F11" s="299"/>
      <c r="G11" s="578">
        <v>812</v>
      </c>
      <c r="H11" s="583">
        <v>1.231069874919653</v>
      </c>
      <c r="I11" s="583">
        <v>0.9262472597344811</v>
      </c>
      <c r="J11" s="299"/>
      <c r="K11" s="578">
        <v>1525</v>
      </c>
      <c r="L11" s="583">
        <v>1.0601211749785238</v>
      </c>
      <c r="M11" s="583">
        <v>0.9129242700390371</v>
      </c>
      <c r="N11" s="299"/>
      <c r="O11" s="578">
        <v>396</v>
      </c>
      <c r="P11" s="583">
        <v>1.2528149185200468</v>
      </c>
      <c r="Q11" s="587">
        <v>0.9736483781007065</v>
      </c>
      <c r="R11" s="287"/>
      <c r="S11" s="299"/>
      <c r="T11" s="299"/>
      <c r="U11" s="299"/>
      <c r="V11" s="299"/>
      <c r="W11" s="299"/>
      <c r="X11" s="299"/>
      <c r="Y11" s="299"/>
    </row>
    <row r="12" spans="1:25" s="300" customFormat="1" ht="12.75">
      <c r="A12" s="281"/>
      <c r="B12" s="307" t="s">
        <v>14</v>
      </c>
      <c r="C12" s="578">
        <v>4642</v>
      </c>
      <c r="D12" s="583">
        <v>1.1358397491314056</v>
      </c>
      <c r="E12" s="583">
        <v>0.9459132337691502</v>
      </c>
      <c r="F12" s="299"/>
      <c r="G12" s="578">
        <v>1311</v>
      </c>
      <c r="H12" s="583">
        <v>1.073610186636195</v>
      </c>
      <c r="I12" s="583">
        <v>1.0131282787275655</v>
      </c>
      <c r="J12" s="299"/>
      <c r="K12" s="578">
        <v>2456</v>
      </c>
      <c r="L12" s="583">
        <v>1.0477003553094846</v>
      </c>
      <c r="M12" s="583">
        <v>0.869159201734565</v>
      </c>
      <c r="N12" s="299"/>
      <c r="O12" s="578">
        <v>674</v>
      </c>
      <c r="P12" s="583">
        <v>1.1317626829330985</v>
      </c>
      <c r="Q12" s="587">
        <v>0.925861575143278</v>
      </c>
      <c r="R12" s="287"/>
      <c r="S12" s="299"/>
      <c r="T12" s="299"/>
      <c r="U12" s="299"/>
      <c r="V12" s="299"/>
      <c r="W12" s="299"/>
      <c r="X12" s="299"/>
      <c r="Y12" s="299"/>
    </row>
    <row r="13" spans="1:25" s="300" customFormat="1" ht="12.75">
      <c r="A13" s="281"/>
      <c r="B13" s="307" t="s">
        <v>15</v>
      </c>
      <c r="C13" s="578">
        <v>6396</v>
      </c>
      <c r="D13" s="583">
        <v>1.103454872176368</v>
      </c>
      <c r="E13" s="583">
        <v>0.9209854491751831</v>
      </c>
      <c r="F13" s="299"/>
      <c r="G13" s="578">
        <v>2075</v>
      </c>
      <c r="H13" s="583">
        <v>1.0751425746568213</v>
      </c>
      <c r="I13" s="583">
        <v>0.9266395458537798</v>
      </c>
      <c r="J13" s="299"/>
      <c r="K13" s="578">
        <v>3519</v>
      </c>
      <c r="L13" s="583">
        <v>1.1087595647920443</v>
      </c>
      <c r="M13" s="583">
        <v>0.8975989383533716</v>
      </c>
      <c r="N13" s="299"/>
      <c r="O13" s="578">
        <v>1061</v>
      </c>
      <c r="P13" s="583">
        <v>1.049541276272264</v>
      </c>
      <c r="Q13" s="587">
        <v>0.9259634006330628</v>
      </c>
      <c r="R13" s="287"/>
      <c r="S13" s="299"/>
      <c r="T13" s="299"/>
      <c r="U13" s="299"/>
      <c r="V13" s="299"/>
      <c r="W13" s="299"/>
      <c r="X13" s="299"/>
      <c r="Y13" s="299"/>
    </row>
    <row r="14" spans="1:25" s="300" customFormat="1" ht="12.75">
      <c r="A14" s="281"/>
      <c r="B14" s="307" t="s">
        <v>16</v>
      </c>
      <c r="C14" s="578">
        <v>16805</v>
      </c>
      <c r="D14" s="583">
        <v>1.1068345474317123</v>
      </c>
      <c r="E14" s="583">
        <v>0.8947203140730391</v>
      </c>
      <c r="F14" s="299"/>
      <c r="G14" s="578">
        <v>6703</v>
      </c>
      <c r="H14" s="583">
        <v>1.1191110848729215</v>
      </c>
      <c r="I14" s="583">
        <v>0.8992960323000911</v>
      </c>
      <c r="J14" s="299"/>
      <c r="K14" s="578">
        <v>9060</v>
      </c>
      <c r="L14" s="583">
        <v>1.1297113344016916</v>
      </c>
      <c r="M14" s="583">
        <v>0.931438477730388</v>
      </c>
      <c r="N14" s="299"/>
      <c r="O14" s="578">
        <v>3822</v>
      </c>
      <c r="P14" s="583">
        <v>1.0533443741756081</v>
      </c>
      <c r="Q14" s="587">
        <v>0.9526932826217737</v>
      </c>
      <c r="R14" s="287"/>
      <c r="S14" s="299"/>
      <c r="T14" s="299"/>
      <c r="U14" s="299"/>
      <c r="V14" s="299"/>
      <c r="W14" s="299"/>
      <c r="X14" s="299"/>
      <c r="Y14" s="299"/>
    </row>
    <row r="15" spans="1:25" s="300" customFormat="1" ht="12.75">
      <c r="A15" s="281"/>
      <c r="B15" s="307" t="s">
        <v>17</v>
      </c>
      <c r="C15" s="578">
        <v>22261</v>
      </c>
      <c r="D15" s="583">
        <v>1.062816733894743</v>
      </c>
      <c r="E15" s="583">
        <v>0.9421127541208653</v>
      </c>
      <c r="F15" s="299"/>
      <c r="G15" s="578">
        <v>7929</v>
      </c>
      <c r="H15" s="583">
        <v>1.060842378259994</v>
      </c>
      <c r="I15" s="583">
        <v>0.9149075455651507</v>
      </c>
      <c r="J15" s="299"/>
      <c r="K15" s="578">
        <v>12804</v>
      </c>
      <c r="L15" s="583">
        <v>1.0514281717854475</v>
      </c>
      <c r="M15" s="583">
        <v>0.9171881908534218</v>
      </c>
      <c r="N15" s="299"/>
      <c r="O15" s="578">
        <v>6243</v>
      </c>
      <c r="P15" s="583">
        <v>1.07598923456484</v>
      </c>
      <c r="Q15" s="587">
        <v>0.8967903941623464</v>
      </c>
      <c r="R15" s="287"/>
      <c r="S15" s="299"/>
      <c r="T15" s="299"/>
      <c r="U15" s="299"/>
      <c r="V15" s="299"/>
      <c r="W15" s="299"/>
      <c r="X15" s="299"/>
      <c r="Y15" s="299"/>
    </row>
    <row r="16" spans="1:25" s="300" customFormat="1" ht="12.75">
      <c r="A16" s="281"/>
      <c r="B16" s="307" t="s">
        <v>18</v>
      </c>
      <c r="C16" s="578">
        <v>22349</v>
      </c>
      <c r="D16" s="583">
        <v>1.1125450547518712</v>
      </c>
      <c r="E16" s="583">
        <v>0.894846453422826</v>
      </c>
      <c r="F16" s="299"/>
      <c r="G16" s="578">
        <v>5493</v>
      </c>
      <c r="H16" s="583">
        <v>0.9945469784015175</v>
      </c>
      <c r="I16" s="583">
        <v>0.907166625003914</v>
      </c>
      <c r="J16" s="299"/>
      <c r="K16" s="578">
        <v>18000</v>
      </c>
      <c r="L16" s="583">
        <v>1.0774040253836377</v>
      </c>
      <c r="M16" s="583">
        <v>0.9418382310604988</v>
      </c>
      <c r="N16" s="299"/>
      <c r="O16" s="578">
        <v>7666</v>
      </c>
      <c r="P16" s="583">
        <v>1.0675529857524793</v>
      </c>
      <c r="Q16" s="587">
        <v>1.0712151244841495</v>
      </c>
      <c r="R16" s="287"/>
      <c r="S16" s="299"/>
      <c r="T16" s="299"/>
      <c r="U16" s="299"/>
      <c r="V16" s="299"/>
      <c r="W16" s="299"/>
      <c r="X16" s="299"/>
      <c r="Y16" s="299"/>
    </row>
    <row r="17" spans="1:25" s="300" customFormat="1" ht="12.75">
      <c r="A17" s="281"/>
      <c r="B17" s="307" t="s">
        <v>19</v>
      </c>
      <c r="C17" s="578">
        <v>5928</v>
      </c>
      <c r="D17" s="583">
        <v>1.0519138694485246</v>
      </c>
      <c r="E17" s="583">
        <v>0.7423447553999964</v>
      </c>
      <c r="F17" s="299"/>
      <c r="G17" s="578">
        <v>1117</v>
      </c>
      <c r="H17" s="583">
        <v>0.917150329355089</v>
      </c>
      <c r="I17" s="583">
        <v>0.7811968140208491</v>
      </c>
      <c r="J17" s="299"/>
      <c r="K17" s="578">
        <v>8051</v>
      </c>
      <c r="L17" s="583">
        <v>1.0880662525987452</v>
      </c>
      <c r="M17" s="583">
        <v>0.906601496433398</v>
      </c>
      <c r="N17" s="299"/>
      <c r="O17" s="578">
        <v>1864</v>
      </c>
      <c r="P17" s="583">
        <v>1.1076820836659982</v>
      </c>
      <c r="Q17" s="587">
        <v>1.0748045933596821</v>
      </c>
      <c r="R17" s="287"/>
      <c r="S17" s="299"/>
      <c r="T17" s="299"/>
      <c r="U17" s="299"/>
      <c r="V17" s="299"/>
      <c r="W17" s="299"/>
      <c r="X17" s="299"/>
      <c r="Y17" s="299"/>
    </row>
    <row r="18" spans="1:25" s="300" customFormat="1" ht="12.75">
      <c r="A18" s="281"/>
      <c r="B18" s="310" t="s">
        <v>20</v>
      </c>
      <c r="C18" s="579">
        <v>432</v>
      </c>
      <c r="D18" s="584">
        <v>0.8190002910863532</v>
      </c>
      <c r="E18" s="584">
        <v>0.3970691511314518</v>
      </c>
      <c r="F18" s="313"/>
      <c r="G18" s="579">
        <v>65</v>
      </c>
      <c r="H18" s="584">
        <v>0.7384176074201647</v>
      </c>
      <c r="I18" s="584">
        <v>0.5641005519521604</v>
      </c>
      <c r="J18" s="313"/>
      <c r="K18" s="579">
        <v>937</v>
      </c>
      <c r="L18" s="584">
        <v>0.8968660256266461</v>
      </c>
      <c r="M18" s="584">
        <v>0.5796230722597012</v>
      </c>
      <c r="N18" s="313"/>
      <c r="O18" s="579">
        <v>137</v>
      </c>
      <c r="P18" s="584">
        <v>0.8970583622896571</v>
      </c>
      <c r="Q18" s="588">
        <v>0.7095755517631736</v>
      </c>
      <c r="R18" s="287"/>
      <c r="S18" s="299"/>
      <c r="T18" s="299"/>
      <c r="U18" s="299"/>
      <c r="V18" s="299"/>
      <c r="W18" s="299"/>
      <c r="X18" s="299"/>
      <c r="Y18" s="299"/>
    </row>
    <row r="19" spans="1:25" s="300" customFormat="1" ht="12.75">
      <c r="A19" s="281"/>
      <c r="B19" s="281"/>
      <c r="C19" s="576"/>
      <c r="D19" s="581"/>
      <c r="E19" s="581"/>
      <c r="G19" s="576"/>
      <c r="H19" s="581"/>
      <c r="I19" s="581"/>
      <c r="K19" s="576"/>
      <c r="L19" s="581"/>
      <c r="M19" s="581"/>
      <c r="O19" s="576"/>
      <c r="P19" s="581"/>
      <c r="Q19" s="581"/>
      <c r="R19" s="287"/>
      <c r="S19" s="299"/>
      <c r="T19" s="299"/>
      <c r="U19" s="299"/>
      <c r="V19" s="299"/>
      <c r="W19" s="299"/>
      <c r="X19" s="299"/>
      <c r="Y19" s="299"/>
    </row>
    <row r="20" spans="1:25" s="300" customFormat="1" ht="12.75">
      <c r="A20" s="281" t="s">
        <v>24</v>
      </c>
      <c r="B20" s="303" t="s">
        <v>25</v>
      </c>
      <c r="C20" s="577">
        <v>1047</v>
      </c>
      <c r="D20" s="582">
        <v>1.533731861423414</v>
      </c>
      <c r="E20" s="582">
        <v>0.9807808257029542</v>
      </c>
      <c r="F20" s="306"/>
      <c r="G20" s="577">
        <v>219</v>
      </c>
      <c r="H20" s="582">
        <v>1.1560476999005727</v>
      </c>
      <c r="I20" s="582">
        <v>0.6126432814455175</v>
      </c>
      <c r="J20" s="306"/>
      <c r="K20" s="577">
        <v>505</v>
      </c>
      <c r="L20" s="582">
        <v>1.4948541938459972</v>
      </c>
      <c r="M20" s="582">
        <v>0.663447590792017</v>
      </c>
      <c r="N20" s="306"/>
      <c r="O20" s="577">
        <v>134</v>
      </c>
      <c r="P20" s="582">
        <v>1.3920281663394687</v>
      </c>
      <c r="Q20" s="586">
        <v>0.782990006800899</v>
      </c>
      <c r="R20" s="287"/>
      <c r="S20" s="299"/>
      <c r="T20" s="299"/>
      <c r="U20" s="299"/>
      <c r="V20" s="299"/>
      <c r="W20" s="299"/>
      <c r="X20" s="299"/>
      <c r="Y20" s="299"/>
    </row>
    <row r="21" spans="1:25" s="300" customFormat="1" ht="12.75">
      <c r="A21" s="281"/>
      <c r="B21" s="307" t="s">
        <v>26</v>
      </c>
      <c r="C21" s="578">
        <v>1185</v>
      </c>
      <c r="D21" s="583">
        <v>1.2406585348496977</v>
      </c>
      <c r="E21" s="583">
        <v>0.7125464336779593</v>
      </c>
      <c r="F21" s="299"/>
      <c r="G21" s="578">
        <v>264</v>
      </c>
      <c r="H21" s="583">
        <v>1.0944920145406665</v>
      </c>
      <c r="I21" s="583">
        <v>0.6837059243494885</v>
      </c>
      <c r="J21" s="299"/>
      <c r="K21" s="578">
        <v>615</v>
      </c>
      <c r="L21" s="583">
        <v>1.2541713177218996</v>
      </c>
      <c r="M21" s="583">
        <v>0.637755508578294</v>
      </c>
      <c r="N21" s="299"/>
      <c r="O21" s="578">
        <v>160</v>
      </c>
      <c r="P21" s="583">
        <v>1.1895250129974178</v>
      </c>
      <c r="Q21" s="587">
        <v>0.7625528331817842</v>
      </c>
      <c r="R21" s="287"/>
      <c r="S21" s="299"/>
      <c r="T21" s="299"/>
      <c r="U21" s="299"/>
      <c r="V21" s="299"/>
      <c r="W21" s="299"/>
      <c r="X21" s="299"/>
      <c r="Y21" s="299"/>
    </row>
    <row r="22" spans="1:25" s="300" customFormat="1" ht="12.75">
      <c r="A22" s="281"/>
      <c r="B22" s="307" t="s">
        <v>27</v>
      </c>
      <c r="C22" s="578">
        <v>1450</v>
      </c>
      <c r="D22" s="583">
        <v>1.231441748219232</v>
      </c>
      <c r="E22" s="583">
        <v>0.788256000096227</v>
      </c>
      <c r="F22" s="299"/>
      <c r="G22" s="578">
        <v>331</v>
      </c>
      <c r="H22" s="583">
        <v>1.1622626043516917</v>
      </c>
      <c r="I22" s="583">
        <v>0.9452551742612411</v>
      </c>
      <c r="J22" s="299"/>
      <c r="K22" s="578">
        <v>809</v>
      </c>
      <c r="L22" s="583">
        <v>1.2555992899360953</v>
      </c>
      <c r="M22" s="583">
        <v>0.727200615108827</v>
      </c>
      <c r="N22" s="299"/>
      <c r="O22" s="578">
        <v>244</v>
      </c>
      <c r="P22" s="583">
        <v>1.4508319302183188</v>
      </c>
      <c r="Q22" s="587">
        <v>0.8463378454983773</v>
      </c>
      <c r="R22" s="287"/>
      <c r="S22" s="299"/>
      <c r="T22" s="299"/>
      <c r="U22" s="299"/>
      <c r="V22" s="299"/>
      <c r="W22" s="299"/>
      <c r="X22" s="299"/>
      <c r="Y22" s="299"/>
    </row>
    <row r="23" spans="1:25" s="300" customFormat="1" ht="12.75">
      <c r="A23" s="281"/>
      <c r="B23" s="307" t="s">
        <v>28</v>
      </c>
      <c r="C23" s="578">
        <v>3651</v>
      </c>
      <c r="D23" s="583">
        <v>1.1770651344225158</v>
      </c>
      <c r="E23" s="583">
        <v>0.8478131421558143</v>
      </c>
      <c r="F23" s="299"/>
      <c r="G23" s="578">
        <v>856</v>
      </c>
      <c r="H23" s="583">
        <v>1.1559226023933695</v>
      </c>
      <c r="I23" s="583">
        <v>0.9828864357403445</v>
      </c>
      <c r="J23" s="299"/>
      <c r="K23" s="578">
        <v>2193</v>
      </c>
      <c r="L23" s="583">
        <v>1.2186147317851381</v>
      </c>
      <c r="M23" s="583">
        <v>0.8223169424273351</v>
      </c>
      <c r="N23" s="299"/>
      <c r="O23" s="578">
        <v>649</v>
      </c>
      <c r="P23" s="583">
        <v>1.297156433228335</v>
      </c>
      <c r="Q23" s="587">
        <v>1.0197409160245228</v>
      </c>
      <c r="R23" s="287"/>
      <c r="S23" s="299"/>
      <c r="T23" s="299"/>
      <c r="U23" s="299"/>
      <c r="V23" s="299"/>
      <c r="W23" s="299"/>
      <c r="X23" s="299"/>
      <c r="Y23" s="299"/>
    </row>
    <row r="24" spans="2:25" s="300" customFormat="1" ht="12.75">
      <c r="B24" s="307" t="s">
        <v>29</v>
      </c>
      <c r="C24" s="578">
        <v>11186</v>
      </c>
      <c r="D24" s="583">
        <v>1.1185146707528006</v>
      </c>
      <c r="E24" s="583">
        <v>0.8991929693915072</v>
      </c>
      <c r="F24" s="299"/>
      <c r="G24" s="578">
        <v>2643</v>
      </c>
      <c r="H24" s="583">
        <v>1.1060747672644846</v>
      </c>
      <c r="I24" s="583">
        <v>0.8308923633028924</v>
      </c>
      <c r="J24" s="299"/>
      <c r="K24" s="578">
        <v>7250</v>
      </c>
      <c r="L24" s="583">
        <v>1.1490019737159676</v>
      </c>
      <c r="M24" s="583">
        <v>0.8469601042034659</v>
      </c>
      <c r="N24" s="299"/>
      <c r="O24" s="578">
        <v>1948</v>
      </c>
      <c r="P24" s="583">
        <v>1.1705428329293706</v>
      </c>
      <c r="Q24" s="587">
        <v>0.9358244257483437</v>
      </c>
      <c r="R24" s="299"/>
      <c r="S24" s="299"/>
      <c r="T24" s="299"/>
      <c r="U24" s="299"/>
      <c r="V24" s="299"/>
      <c r="W24" s="299"/>
      <c r="X24" s="299"/>
      <c r="Y24" s="299"/>
    </row>
    <row r="25" spans="1:25" s="300" customFormat="1" ht="12.75">
      <c r="A25" s="281"/>
      <c r="B25" s="307" t="s">
        <v>30</v>
      </c>
      <c r="C25" s="578">
        <v>12610</v>
      </c>
      <c r="D25" s="583">
        <v>1.1082120707135619</v>
      </c>
      <c r="E25" s="583">
        <v>0.8821674912474619</v>
      </c>
      <c r="F25" s="299"/>
      <c r="G25" s="578">
        <v>3348</v>
      </c>
      <c r="H25" s="583">
        <v>1.064607018825604</v>
      </c>
      <c r="I25" s="583">
        <v>0.8912503654139857</v>
      </c>
      <c r="J25" s="299"/>
      <c r="K25" s="578">
        <v>10631</v>
      </c>
      <c r="L25" s="583">
        <v>1.1364564257698735</v>
      </c>
      <c r="M25" s="583">
        <v>1.009382814274448</v>
      </c>
      <c r="N25" s="299"/>
      <c r="O25" s="578">
        <v>3146</v>
      </c>
      <c r="P25" s="583">
        <v>1.1435914716996773</v>
      </c>
      <c r="Q25" s="587">
        <v>1.0086394265899077</v>
      </c>
      <c r="R25" s="299"/>
      <c r="S25" s="299"/>
      <c r="T25" s="299"/>
      <c r="U25" s="299"/>
      <c r="V25" s="299"/>
      <c r="W25" s="299"/>
      <c r="X25" s="299"/>
      <c r="Y25" s="299"/>
    </row>
    <row r="26" spans="1:25" s="300" customFormat="1" ht="12.75">
      <c r="A26" s="281"/>
      <c r="B26" s="307" t="s">
        <v>31</v>
      </c>
      <c r="C26" s="578">
        <v>21646</v>
      </c>
      <c r="D26" s="583">
        <v>1.0954312953340626</v>
      </c>
      <c r="E26" s="583">
        <v>0.9264294282729387</v>
      </c>
      <c r="F26" s="299"/>
      <c r="G26" s="578">
        <v>6776</v>
      </c>
      <c r="H26" s="583">
        <v>1.118063395923787</v>
      </c>
      <c r="I26" s="583">
        <v>0.9963720233535693</v>
      </c>
      <c r="J26" s="299"/>
      <c r="K26" s="578">
        <v>16940</v>
      </c>
      <c r="L26" s="583">
        <v>1.0950682782344001</v>
      </c>
      <c r="M26" s="583">
        <v>0.9820281418934057</v>
      </c>
      <c r="N26" s="299"/>
      <c r="O26" s="578">
        <v>6477</v>
      </c>
      <c r="P26" s="583">
        <v>1.1405460186299572</v>
      </c>
      <c r="Q26" s="587">
        <v>1.0668959783211185</v>
      </c>
      <c r="R26" s="299"/>
      <c r="S26" s="299"/>
      <c r="T26" s="299"/>
      <c r="U26" s="299"/>
      <c r="V26" s="299"/>
      <c r="W26" s="299"/>
      <c r="X26" s="299"/>
      <c r="Y26" s="299"/>
    </row>
    <row r="27" spans="1:25" s="300" customFormat="1" ht="12.75">
      <c r="A27" s="281"/>
      <c r="B27" s="310" t="s">
        <v>32</v>
      </c>
      <c r="C27" s="579">
        <v>30743</v>
      </c>
      <c r="D27" s="584">
        <v>1.0599300897653074</v>
      </c>
      <c r="E27" s="584">
        <v>0.9308096032536354</v>
      </c>
      <c r="F27" s="313"/>
      <c r="G27" s="579">
        <v>11576</v>
      </c>
      <c r="H27" s="584">
        <v>1.0088361154384364</v>
      </c>
      <c r="I27" s="584">
        <v>0.9440064233104815</v>
      </c>
      <c r="J27" s="313"/>
      <c r="K27" s="579">
        <v>18405</v>
      </c>
      <c r="L27" s="584">
        <v>0.9877285681387492</v>
      </c>
      <c r="M27" s="584">
        <v>0.9215885024396958</v>
      </c>
      <c r="N27" s="313"/>
      <c r="O27" s="579">
        <v>9351</v>
      </c>
      <c r="P27" s="584">
        <v>0.9759032741698878</v>
      </c>
      <c r="Q27" s="588">
        <v>0.9163413723643902</v>
      </c>
      <c r="R27" s="299"/>
      <c r="S27" s="299"/>
      <c r="T27" s="299"/>
      <c r="U27" s="299"/>
      <c r="V27" s="299"/>
      <c r="W27" s="299"/>
      <c r="X27" s="299"/>
      <c r="Y27" s="299"/>
    </row>
    <row r="28" spans="1:25" s="300" customFormat="1" ht="12.75">
      <c r="A28" s="281"/>
      <c r="B28" s="281"/>
      <c r="C28" s="576"/>
      <c r="D28" s="581"/>
      <c r="E28" s="581"/>
      <c r="G28" s="576"/>
      <c r="H28" s="581"/>
      <c r="I28" s="581"/>
      <c r="K28" s="576"/>
      <c r="L28" s="581"/>
      <c r="M28" s="581"/>
      <c r="O28" s="576"/>
      <c r="P28" s="581"/>
      <c r="Q28" s="581"/>
      <c r="R28" s="299"/>
      <c r="S28" s="299"/>
      <c r="T28" s="299"/>
      <c r="U28" s="299"/>
      <c r="V28" s="299"/>
      <c r="W28" s="299"/>
      <c r="X28" s="299"/>
      <c r="Y28" s="299"/>
    </row>
    <row r="29" spans="1:25" s="300" customFormat="1" ht="12.75">
      <c r="A29" s="294" t="s">
        <v>53</v>
      </c>
      <c r="B29" s="314" t="s">
        <v>34</v>
      </c>
      <c r="C29" s="577">
        <v>6677</v>
      </c>
      <c r="D29" s="582">
        <v>1.3081851646935616</v>
      </c>
      <c r="E29" s="582">
        <v>1.2808704301644611</v>
      </c>
      <c r="F29" s="306"/>
      <c r="G29" s="577">
        <v>3789</v>
      </c>
      <c r="H29" s="582">
        <v>1.2030169187803579</v>
      </c>
      <c r="I29" s="582">
        <v>1.1783529581031216</v>
      </c>
      <c r="J29" s="306"/>
      <c r="K29" s="577">
        <v>13146</v>
      </c>
      <c r="L29" s="582">
        <v>1.131286867631954</v>
      </c>
      <c r="M29" s="582">
        <v>1.1202653563088842</v>
      </c>
      <c r="N29" s="306"/>
      <c r="O29" s="577">
        <v>8785</v>
      </c>
      <c r="P29" s="582">
        <v>1.1315086740804507</v>
      </c>
      <c r="Q29" s="586">
        <v>1.1453698934876533</v>
      </c>
      <c r="R29" s="299"/>
      <c r="S29" s="299"/>
      <c r="T29" s="299"/>
      <c r="U29" s="299"/>
      <c r="V29" s="299"/>
      <c r="W29" s="299"/>
      <c r="X29" s="299"/>
      <c r="Y29" s="299"/>
    </row>
    <row r="30" spans="1:25" s="300" customFormat="1" ht="12.75">
      <c r="A30" s="281"/>
      <c r="B30" s="315" t="s">
        <v>35</v>
      </c>
      <c r="C30" s="578">
        <v>15501</v>
      </c>
      <c r="D30" s="583">
        <v>1.281982319244896</v>
      </c>
      <c r="E30" s="583">
        <v>1.2599088913977685</v>
      </c>
      <c r="F30" s="299"/>
      <c r="G30" s="578">
        <v>6750</v>
      </c>
      <c r="H30" s="583">
        <v>1.136409431367944</v>
      </c>
      <c r="I30" s="583">
        <v>1.1021929352719995</v>
      </c>
      <c r="J30" s="299"/>
      <c r="K30" s="578">
        <v>15222</v>
      </c>
      <c r="L30" s="583">
        <v>1.159900536768781</v>
      </c>
      <c r="M30" s="583">
        <v>1.1544715864761805</v>
      </c>
      <c r="N30" s="299"/>
      <c r="O30" s="578">
        <v>6467</v>
      </c>
      <c r="P30" s="583">
        <v>1.0961104712302807</v>
      </c>
      <c r="Q30" s="587">
        <v>1.0732191367339452</v>
      </c>
      <c r="R30" s="299"/>
      <c r="S30" s="299"/>
      <c r="T30" s="299"/>
      <c r="U30" s="299"/>
      <c r="V30" s="299"/>
      <c r="W30" s="299"/>
      <c r="X30" s="299"/>
      <c r="Y30" s="299"/>
    </row>
    <row r="31" spans="1:25" s="300" customFormat="1" ht="12.75">
      <c r="A31" s="281"/>
      <c r="B31" s="315" t="s">
        <v>36</v>
      </c>
      <c r="C31" s="578">
        <v>15297</v>
      </c>
      <c r="D31" s="583">
        <v>1.1998678954624382</v>
      </c>
      <c r="E31" s="583">
        <v>1.190561717345544</v>
      </c>
      <c r="F31" s="299"/>
      <c r="G31" s="578">
        <v>5078</v>
      </c>
      <c r="H31" s="583">
        <v>1.0637211135565492</v>
      </c>
      <c r="I31" s="583">
        <v>1.0517961928510455</v>
      </c>
      <c r="J31" s="299"/>
      <c r="K31" s="578">
        <v>9465</v>
      </c>
      <c r="L31" s="583">
        <v>1.1338442959227903</v>
      </c>
      <c r="M31" s="583">
        <v>1.13115503440908</v>
      </c>
      <c r="N31" s="299"/>
      <c r="O31" s="578">
        <v>2761</v>
      </c>
      <c r="P31" s="583">
        <v>1.0495737118925046</v>
      </c>
      <c r="Q31" s="587">
        <v>1.0405432904692116</v>
      </c>
      <c r="R31" s="299"/>
      <c r="S31" s="299"/>
      <c r="T31" s="299"/>
      <c r="U31" s="299"/>
      <c r="V31" s="299"/>
      <c r="W31" s="299"/>
      <c r="X31" s="299"/>
      <c r="Y31" s="299"/>
    </row>
    <row r="32" spans="1:25" s="300" customFormat="1" ht="12.75">
      <c r="A32" s="281"/>
      <c r="B32" s="315" t="s">
        <v>37</v>
      </c>
      <c r="C32" s="578">
        <v>19188</v>
      </c>
      <c r="D32" s="583">
        <v>1.1315683195397863</v>
      </c>
      <c r="E32" s="583">
        <v>1.1267716433020938</v>
      </c>
      <c r="F32" s="299"/>
      <c r="G32" s="578">
        <v>5177</v>
      </c>
      <c r="H32" s="583">
        <v>1.0286054990601057</v>
      </c>
      <c r="I32" s="583">
        <v>1.017835198315271</v>
      </c>
      <c r="J32" s="299"/>
      <c r="K32" s="578">
        <v>9115</v>
      </c>
      <c r="L32" s="583">
        <v>1.0527561395389629</v>
      </c>
      <c r="M32" s="583">
        <v>1.0512007360954152</v>
      </c>
      <c r="N32" s="299"/>
      <c r="O32" s="578">
        <v>2280</v>
      </c>
      <c r="P32" s="583">
        <v>0.9955552910056571</v>
      </c>
      <c r="Q32" s="587">
        <v>0.9907802799800051</v>
      </c>
      <c r="R32" s="299"/>
      <c r="S32" s="299"/>
      <c r="T32" s="299"/>
      <c r="U32" s="299"/>
      <c r="V32" s="299"/>
      <c r="W32" s="299"/>
      <c r="X32" s="299"/>
      <c r="Y32" s="299"/>
    </row>
    <row r="33" spans="2:25" s="300" customFormat="1" ht="12.75">
      <c r="B33" s="315" t="s">
        <v>38</v>
      </c>
      <c r="C33" s="578">
        <v>17322</v>
      </c>
      <c r="D33" s="583">
        <v>0.974701056198157</v>
      </c>
      <c r="E33" s="583">
        <v>0.9603719187911716</v>
      </c>
      <c r="F33" s="299"/>
      <c r="G33" s="578">
        <v>3919</v>
      </c>
      <c r="H33" s="583">
        <v>0.9563010721567387</v>
      </c>
      <c r="I33" s="583">
        <v>0.9495794985553854</v>
      </c>
      <c r="J33" s="299"/>
      <c r="K33" s="578">
        <v>7312</v>
      </c>
      <c r="L33" s="583">
        <v>0.9595872254709154</v>
      </c>
      <c r="M33" s="583">
        <v>0.9567386550292581</v>
      </c>
      <c r="N33" s="299"/>
      <c r="O33" s="578">
        <v>1391</v>
      </c>
      <c r="P33" s="583">
        <v>0.9104718320306046</v>
      </c>
      <c r="Q33" s="587">
        <v>0.9137857603366942</v>
      </c>
      <c r="R33" s="299"/>
      <c r="S33" s="299"/>
      <c r="T33" s="299"/>
      <c r="U33" s="299"/>
      <c r="V33" s="299"/>
      <c r="W33" s="299"/>
      <c r="X33" s="299"/>
      <c r="Y33" s="299"/>
    </row>
    <row r="34" spans="1:25" s="300" customFormat="1" ht="12.75">
      <c r="A34" s="281"/>
      <c r="B34" s="315" t="s">
        <v>39</v>
      </c>
      <c r="C34" s="578">
        <v>5170</v>
      </c>
      <c r="D34" s="583">
        <v>0.8593402507142988</v>
      </c>
      <c r="E34" s="583">
        <v>0.8561530883263</v>
      </c>
      <c r="F34" s="299"/>
      <c r="G34" s="578">
        <v>801</v>
      </c>
      <c r="H34" s="583">
        <v>0.8478474909292444</v>
      </c>
      <c r="I34" s="583">
        <v>0.8506466660391583</v>
      </c>
      <c r="J34" s="299"/>
      <c r="K34" s="578">
        <v>1914</v>
      </c>
      <c r="L34" s="583">
        <v>0.8786829451634286</v>
      </c>
      <c r="M34" s="583">
        <v>0.8751855419345106</v>
      </c>
      <c r="N34" s="299"/>
      <c r="O34" s="578">
        <v>255</v>
      </c>
      <c r="P34" s="583">
        <v>0.8672254682150301</v>
      </c>
      <c r="Q34" s="587">
        <v>0.8745254155643413</v>
      </c>
      <c r="R34" s="299"/>
      <c r="S34" s="299"/>
      <c r="T34" s="299"/>
      <c r="U34" s="299"/>
      <c r="V34" s="299"/>
      <c r="W34" s="299"/>
      <c r="X34" s="299"/>
      <c r="Y34" s="299"/>
    </row>
    <row r="35" spans="1:25" s="300" customFormat="1" ht="12.75">
      <c r="A35" s="281"/>
      <c r="B35" s="315" t="s">
        <v>40</v>
      </c>
      <c r="C35" s="578">
        <v>2727</v>
      </c>
      <c r="D35" s="583">
        <v>0.8383857063076705</v>
      </c>
      <c r="E35" s="583">
        <v>0.8324465107073428</v>
      </c>
      <c r="F35" s="299"/>
      <c r="G35" s="578">
        <v>326</v>
      </c>
      <c r="H35" s="583">
        <v>0.8323149177360122</v>
      </c>
      <c r="I35" s="583">
        <v>0.8130549496278553</v>
      </c>
      <c r="J35" s="299"/>
      <c r="K35" s="578">
        <v>728</v>
      </c>
      <c r="L35" s="583">
        <v>0.789973542939639</v>
      </c>
      <c r="M35" s="583">
        <v>0.7960888581148574</v>
      </c>
      <c r="N35" s="299"/>
      <c r="O35" s="578">
        <v>104</v>
      </c>
      <c r="P35" s="583">
        <v>0.9937401061945064</v>
      </c>
      <c r="Q35" s="587">
        <v>0.9752402627249905</v>
      </c>
      <c r="R35" s="299"/>
      <c r="S35" s="299"/>
      <c r="T35" s="299"/>
      <c r="U35" s="299"/>
      <c r="V35" s="299"/>
      <c r="W35" s="299"/>
      <c r="X35" s="299"/>
      <c r="Y35" s="299"/>
    </row>
    <row r="36" spans="1:25" s="300" customFormat="1" ht="12.75">
      <c r="A36" s="281"/>
      <c r="B36" s="315" t="s">
        <v>41</v>
      </c>
      <c r="C36" s="578">
        <v>1387</v>
      </c>
      <c r="D36" s="583">
        <v>0.7720333947469967</v>
      </c>
      <c r="E36" s="583">
        <v>0.7576382679541995</v>
      </c>
      <c r="F36" s="299"/>
      <c r="G36" s="578">
        <v>159</v>
      </c>
      <c r="H36" s="583">
        <v>0.9284425936061372</v>
      </c>
      <c r="I36" s="583">
        <v>0.899502132263884</v>
      </c>
      <c r="J36" s="299"/>
      <c r="K36" s="578">
        <v>374</v>
      </c>
      <c r="L36" s="583">
        <v>0.8103584611986142</v>
      </c>
      <c r="M36" s="583">
        <v>0.7839631560738776</v>
      </c>
      <c r="N36" s="299"/>
      <c r="O36" s="578">
        <v>54</v>
      </c>
      <c r="P36" s="583">
        <v>1.0381654616577631</v>
      </c>
      <c r="Q36" s="587">
        <v>1.0256015459574923</v>
      </c>
      <c r="R36" s="299"/>
      <c r="S36" s="299"/>
      <c r="T36" s="299"/>
      <c r="U36" s="299"/>
      <c r="V36" s="299"/>
      <c r="W36" s="299"/>
      <c r="X36" s="299"/>
      <c r="Y36" s="299"/>
    </row>
    <row r="37" spans="1:25" s="300" customFormat="1" ht="12.75">
      <c r="A37" s="281"/>
      <c r="B37" s="315" t="s">
        <v>42</v>
      </c>
      <c r="C37" s="578">
        <v>147</v>
      </c>
      <c r="D37" s="583">
        <v>0.7791761309622303</v>
      </c>
      <c r="E37" s="583">
        <v>0.7750272702058963</v>
      </c>
      <c r="F37" s="299"/>
      <c r="G37" s="578">
        <v>12</v>
      </c>
      <c r="H37" s="583"/>
      <c r="I37" s="583"/>
      <c r="J37" s="299"/>
      <c r="K37" s="578">
        <v>36</v>
      </c>
      <c r="L37" s="583">
        <v>0.6349253380712891</v>
      </c>
      <c r="M37" s="583">
        <v>0.6363399952151984</v>
      </c>
      <c r="N37" s="299"/>
      <c r="O37" s="578">
        <v>7</v>
      </c>
      <c r="P37" s="583"/>
      <c r="Q37" s="587"/>
      <c r="R37" s="299"/>
      <c r="S37" s="299"/>
      <c r="T37" s="299"/>
      <c r="U37" s="299"/>
      <c r="V37" s="299"/>
      <c r="W37" s="299"/>
      <c r="X37" s="299"/>
      <c r="Y37" s="299"/>
    </row>
    <row r="38" spans="1:25" s="300" customFormat="1" ht="12.75">
      <c r="A38" s="281"/>
      <c r="B38" s="315" t="s">
        <v>152</v>
      </c>
      <c r="C38" s="578">
        <v>75</v>
      </c>
      <c r="D38" s="583">
        <v>0.737675435201459</v>
      </c>
      <c r="E38" s="583">
        <v>0.7124918561635446</v>
      </c>
      <c r="F38" s="299"/>
      <c r="G38" s="578">
        <v>1</v>
      </c>
      <c r="H38" s="583"/>
      <c r="I38" s="583"/>
      <c r="J38" s="299"/>
      <c r="K38" s="578">
        <v>30</v>
      </c>
      <c r="L38" s="583">
        <v>0.7627916343115858</v>
      </c>
      <c r="M38" s="583">
        <v>0.746933563646089</v>
      </c>
      <c r="N38" s="299"/>
      <c r="O38" s="578">
        <v>5</v>
      </c>
      <c r="P38" s="583"/>
      <c r="Q38" s="587"/>
      <c r="R38" s="299"/>
      <c r="S38" s="299"/>
      <c r="T38" s="299"/>
      <c r="U38" s="299"/>
      <c r="V38" s="299"/>
      <c r="W38" s="299"/>
      <c r="X38" s="299"/>
      <c r="Y38" s="299"/>
    </row>
    <row r="39" spans="1:25" s="300" customFormat="1" ht="12.75">
      <c r="A39" s="281"/>
      <c r="B39" s="316" t="s">
        <v>153</v>
      </c>
      <c r="C39" s="579">
        <v>27</v>
      </c>
      <c r="D39" s="584">
        <v>0.8246984352721691</v>
      </c>
      <c r="E39" s="584">
        <v>0.9816835730504423</v>
      </c>
      <c r="F39" s="313"/>
      <c r="G39" s="579">
        <v>1</v>
      </c>
      <c r="H39" s="584"/>
      <c r="I39" s="584"/>
      <c r="J39" s="313"/>
      <c r="K39" s="579">
        <v>6</v>
      </c>
      <c r="L39" s="584"/>
      <c r="M39" s="584"/>
      <c r="N39" s="313"/>
      <c r="O39" s="579">
        <v>0</v>
      </c>
      <c r="P39" s="584"/>
      <c r="Q39" s="588"/>
      <c r="R39" s="299"/>
      <c r="S39" s="299"/>
      <c r="T39" s="299"/>
      <c r="U39" s="299"/>
      <c r="V39" s="299"/>
      <c r="W39" s="299"/>
      <c r="X39" s="299"/>
      <c r="Y39" s="299"/>
    </row>
    <row r="40" spans="1:25" s="300" customFormat="1" ht="12.75">
      <c r="A40" s="281"/>
      <c r="B40" s="317"/>
      <c r="C40" s="578"/>
      <c r="D40" s="583"/>
      <c r="E40" s="583"/>
      <c r="F40" s="299"/>
      <c r="G40" s="578"/>
      <c r="H40" s="583"/>
      <c r="I40" s="583"/>
      <c r="J40" s="299"/>
      <c r="K40" s="578"/>
      <c r="L40" s="583"/>
      <c r="M40" s="583"/>
      <c r="N40" s="299"/>
      <c r="O40" s="578"/>
      <c r="P40" s="583"/>
      <c r="Q40" s="583"/>
      <c r="R40" s="299"/>
      <c r="S40" s="299"/>
      <c r="T40" s="299"/>
      <c r="U40" s="299"/>
      <c r="V40" s="299"/>
      <c r="W40" s="299"/>
      <c r="X40" s="299"/>
      <c r="Y40" s="299"/>
    </row>
    <row r="41" spans="1:25" s="300" customFormat="1" ht="12.75">
      <c r="A41" s="281" t="s">
        <v>217</v>
      </c>
      <c r="B41" s="314">
        <v>2008</v>
      </c>
      <c r="C41" s="577">
        <v>41362</v>
      </c>
      <c r="D41" s="582">
        <v>1.1057081366680892</v>
      </c>
      <c r="E41" s="582">
        <v>0.913025886628606</v>
      </c>
      <c r="F41" s="306"/>
      <c r="G41" s="577">
        <v>13341</v>
      </c>
      <c r="H41" s="582">
        <v>1.0700575595358939</v>
      </c>
      <c r="I41" s="582">
        <v>0.9389225740745938</v>
      </c>
      <c r="J41" s="306"/>
      <c r="K41" s="577">
        <v>28136</v>
      </c>
      <c r="L41" s="582">
        <v>1.0887061179854882</v>
      </c>
      <c r="M41" s="582">
        <v>0.8847867404479597</v>
      </c>
      <c r="N41" s="306"/>
      <c r="O41" s="577">
        <v>11090</v>
      </c>
      <c r="P41" s="582">
        <v>1.0772735736376335</v>
      </c>
      <c r="Q41" s="586">
        <v>0.9533710553838244</v>
      </c>
      <c r="R41" s="299"/>
      <c r="S41" s="299"/>
      <c r="T41" s="299"/>
      <c r="U41" s="299"/>
      <c r="V41" s="299"/>
      <c r="W41" s="299"/>
      <c r="X41" s="299"/>
      <c r="Y41" s="299"/>
    </row>
    <row r="42" spans="1:25" s="300" customFormat="1" ht="12.75">
      <c r="A42" s="318" t="s">
        <v>218</v>
      </c>
      <c r="B42" s="316">
        <v>2009</v>
      </c>
      <c r="C42" s="579">
        <v>42156</v>
      </c>
      <c r="D42" s="584">
        <v>1.0906043702398676</v>
      </c>
      <c r="E42" s="584">
        <v>0.8665162448013218</v>
      </c>
      <c r="F42" s="313"/>
      <c r="G42" s="579">
        <v>12672</v>
      </c>
      <c r="H42" s="584">
        <v>1.0509329451960703</v>
      </c>
      <c r="I42" s="584">
        <v>0.8868178411930968</v>
      </c>
      <c r="J42" s="313"/>
      <c r="K42" s="579">
        <v>29212</v>
      </c>
      <c r="L42" s="584">
        <v>1.0741316053017673</v>
      </c>
      <c r="M42" s="584">
        <v>0.890333855967642</v>
      </c>
      <c r="N42" s="313"/>
      <c r="O42" s="579">
        <v>11019</v>
      </c>
      <c r="P42" s="584">
        <v>1.071815584564139</v>
      </c>
      <c r="Q42" s="588">
        <v>0.9902308163253257</v>
      </c>
      <c r="R42" s="299"/>
      <c r="S42" s="299"/>
      <c r="T42" s="299"/>
      <c r="U42" s="299"/>
      <c r="V42" s="299"/>
      <c r="W42" s="299"/>
      <c r="X42" s="299"/>
      <c r="Y42" s="299"/>
    </row>
    <row r="43" spans="1:25" s="300" customFormat="1" ht="12.75">
      <c r="A43" s="281"/>
      <c r="B43" s="369" t="s">
        <v>306</v>
      </c>
      <c r="C43" s="301"/>
      <c r="D43" s="302"/>
      <c r="E43" s="302"/>
      <c r="F43" s="301"/>
      <c r="G43" s="301"/>
      <c r="H43" s="302"/>
      <c r="I43" s="302"/>
      <c r="J43" s="301"/>
      <c r="K43" s="301"/>
      <c r="L43" s="302"/>
      <c r="M43" s="302"/>
      <c r="N43" s="301"/>
      <c r="O43" s="301"/>
      <c r="P43" s="302"/>
      <c r="Q43" s="302"/>
      <c r="R43" s="299"/>
      <c r="S43" s="299"/>
      <c r="T43" s="299"/>
      <c r="U43" s="299"/>
      <c r="V43" s="299"/>
      <c r="W43" s="299"/>
      <c r="X43" s="299"/>
      <c r="Y43" s="299"/>
    </row>
    <row r="44" spans="1:25" s="300" customFormat="1" ht="18" hidden="1">
      <c r="A44" s="281"/>
      <c r="B44" s="281"/>
      <c r="C44" s="288" t="s">
        <v>0</v>
      </c>
      <c r="D44" s="289"/>
      <c r="E44" s="289"/>
      <c r="F44" s="290"/>
      <c r="G44" s="291"/>
      <c r="H44" s="289"/>
      <c r="I44" s="289"/>
      <c r="J44" s="290"/>
      <c r="K44" s="291"/>
      <c r="L44" s="289"/>
      <c r="M44" s="289"/>
      <c r="N44" s="290"/>
      <c r="O44" s="291"/>
      <c r="P44" s="289"/>
      <c r="Q44" s="289"/>
      <c r="R44" s="299"/>
      <c r="S44" s="299"/>
      <c r="T44" s="299"/>
      <c r="U44" s="299"/>
      <c r="V44" s="299"/>
      <c r="W44" s="299"/>
      <c r="X44" s="299"/>
      <c r="Y44" s="299"/>
    </row>
    <row r="45" spans="1:17" s="299" customFormat="1" ht="15.75" hidden="1">
      <c r="A45" s="319" t="s">
        <v>127</v>
      </c>
      <c r="B45" s="281"/>
      <c r="C45" s="292" t="s">
        <v>1</v>
      </c>
      <c r="D45" s="289"/>
      <c r="E45" s="289"/>
      <c r="F45" s="290"/>
      <c r="G45" s="291"/>
      <c r="H45" s="289"/>
      <c r="I45" s="289"/>
      <c r="J45" s="290"/>
      <c r="K45" s="291"/>
      <c r="L45" s="289"/>
      <c r="M45" s="289"/>
      <c r="N45" s="290"/>
      <c r="O45" s="291"/>
      <c r="P45" s="289"/>
      <c r="Q45" s="289"/>
    </row>
    <row r="46" spans="1:25" s="300" customFormat="1" ht="12.75" hidden="1">
      <c r="A46" s="281"/>
      <c r="B46" s="281"/>
      <c r="C46" s="320" t="s">
        <v>52</v>
      </c>
      <c r="D46" s="289"/>
      <c r="E46" s="289"/>
      <c r="F46" s="290"/>
      <c r="G46" s="291"/>
      <c r="H46" s="289"/>
      <c r="I46" s="289"/>
      <c r="J46" s="290"/>
      <c r="K46" s="291"/>
      <c r="L46" s="289"/>
      <c r="M46" s="289"/>
      <c r="N46" s="290"/>
      <c r="O46" s="291"/>
      <c r="P46" s="289"/>
      <c r="Q46" s="289"/>
      <c r="R46" s="299"/>
      <c r="S46" s="299"/>
      <c r="T46" s="299"/>
      <c r="U46" s="299"/>
      <c r="V46" s="299"/>
      <c r="W46" s="299"/>
      <c r="X46" s="299"/>
      <c r="Y46" s="299"/>
    </row>
    <row r="47" spans="1:25" s="300" customFormat="1" ht="12.75" hidden="1">
      <c r="A47" s="281"/>
      <c r="B47" s="281"/>
      <c r="C47" s="320"/>
      <c r="D47" s="289"/>
      <c r="E47" s="289"/>
      <c r="F47" s="290"/>
      <c r="G47" s="291"/>
      <c r="H47" s="289"/>
      <c r="I47" s="289"/>
      <c r="J47" s="290"/>
      <c r="K47" s="291"/>
      <c r="L47" s="289"/>
      <c r="M47" s="289"/>
      <c r="N47" s="290"/>
      <c r="O47" s="291"/>
      <c r="P47" s="289"/>
      <c r="Q47" s="289"/>
      <c r="R47" s="299"/>
      <c r="S47" s="299"/>
      <c r="T47" s="299"/>
      <c r="U47" s="299"/>
      <c r="V47" s="299"/>
      <c r="W47" s="299"/>
      <c r="X47" s="299"/>
      <c r="Y47" s="299"/>
    </row>
    <row r="48" spans="3:17" ht="15.75" hidden="1">
      <c r="C48" s="939" t="s">
        <v>96</v>
      </c>
      <c r="D48" s="939"/>
      <c r="E48" s="939"/>
      <c r="G48" s="939" t="s">
        <v>61</v>
      </c>
      <c r="H48" s="939"/>
      <c r="I48" s="939"/>
      <c r="K48" s="939" t="s">
        <v>95</v>
      </c>
      <c r="L48" s="939"/>
      <c r="M48" s="939"/>
      <c r="O48" s="939" t="s">
        <v>62</v>
      </c>
      <c r="P48" s="939"/>
      <c r="Q48" s="939"/>
    </row>
    <row r="49" spans="2:17" ht="38.25" hidden="1">
      <c r="B49" s="294"/>
      <c r="C49" s="295" t="s">
        <v>2</v>
      </c>
      <c r="D49" s="296" t="s">
        <v>63</v>
      </c>
      <c r="E49" s="296" t="s">
        <v>64</v>
      </c>
      <c r="F49" s="294"/>
      <c r="G49" s="295" t="s">
        <v>2</v>
      </c>
      <c r="H49" s="296" t="s">
        <v>63</v>
      </c>
      <c r="I49" s="296" t="s">
        <v>64</v>
      </c>
      <c r="J49" s="294"/>
      <c r="K49" s="295" t="s">
        <v>2</v>
      </c>
      <c r="L49" s="296" t="s">
        <v>63</v>
      </c>
      <c r="M49" s="296" t="s">
        <v>64</v>
      </c>
      <c r="N49" s="294"/>
      <c r="O49" s="295" t="s">
        <v>2</v>
      </c>
      <c r="P49" s="296" t="s">
        <v>63</v>
      </c>
      <c r="Q49" s="296" t="s">
        <v>64</v>
      </c>
    </row>
    <row r="50" spans="1:25" s="300" customFormat="1" ht="12.75" hidden="1">
      <c r="A50" s="281"/>
      <c r="B50" s="321" t="s">
        <v>54</v>
      </c>
      <c r="C50" s="304">
        <v>1821</v>
      </c>
      <c r="D50" s="305">
        <v>0.5721496271817574</v>
      </c>
      <c r="E50" s="305">
        <v>0.5091696413320514</v>
      </c>
      <c r="F50" s="306"/>
      <c r="G50" s="304">
        <v>456</v>
      </c>
      <c r="H50" s="305">
        <v>0.7822767892153236</v>
      </c>
      <c r="I50" s="305">
        <v>0.7672495135295191</v>
      </c>
      <c r="J50" s="306"/>
      <c r="K50" s="304">
        <v>843</v>
      </c>
      <c r="L50" s="305">
        <v>0.5588619369458775</v>
      </c>
      <c r="M50" s="305">
        <v>0.5318611490882816</v>
      </c>
      <c r="N50" s="306"/>
      <c r="O50" s="304">
        <v>160</v>
      </c>
      <c r="P50" s="305">
        <v>0.8673826046299377</v>
      </c>
      <c r="Q50" s="305">
        <v>0.852789273519314</v>
      </c>
      <c r="R50" s="299"/>
      <c r="S50" s="299"/>
      <c r="T50" s="299"/>
      <c r="U50" s="299"/>
      <c r="V50" s="299"/>
      <c r="W50" s="299"/>
      <c r="X50" s="299"/>
      <c r="Y50" s="299"/>
    </row>
    <row r="51" spans="1:25" s="300" customFormat="1" ht="15.75" customHeight="1" hidden="1">
      <c r="A51" s="281"/>
      <c r="B51" s="322" t="s">
        <v>55</v>
      </c>
      <c r="C51" s="308">
        <v>979</v>
      </c>
      <c r="D51" s="309">
        <v>0.6905641904357145</v>
      </c>
      <c r="E51" s="309">
        <v>0.6028460239290402</v>
      </c>
      <c r="F51" s="323"/>
      <c r="G51" s="308" t="s">
        <v>65</v>
      </c>
      <c r="H51" s="308" t="s">
        <v>65</v>
      </c>
      <c r="I51" s="308" t="s">
        <v>65</v>
      </c>
      <c r="J51" s="323"/>
      <c r="K51" s="308">
        <v>292</v>
      </c>
      <c r="L51" s="309">
        <v>0.6416638833213865</v>
      </c>
      <c r="M51" s="309">
        <v>0.5877179962763636</v>
      </c>
      <c r="N51" s="323"/>
      <c r="O51" s="308" t="s">
        <v>65</v>
      </c>
      <c r="P51" s="308" t="s">
        <v>65</v>
      </c>
      <c r="Q51" s="308" t="s">
        <v>65</v>
      </c>
      <c r="R51" s="299"/>
      <c r="S51" s="299"/>
      <c r="T51" s="299"/>
      <c r="U51" s="299"/>
      <c r="V51" s="299"/>
      <c r="W51" s="299"/>
      <c r="X51" s="299"/>
      <c r="Y51" s="299"/>
    </row>
    <row r="52" spans="2:17" ht="25.5" hidden="1">
      <c r="B52" s="324" t="s">
        <v>56</v>
      </c>
      <c r="C52" s="311">
        <v>2050</v>
      </c>
      <c r="D52" s="312">
        <v>0.8316016257148124</v>
      </c>
      <c r="E52" s="312">
        <v>0.8104878826422252</v>
      </c>
      <c r="F52" s="325"/>
      <c r="G52" s="311">
        <v>365</v>
      </c>
      <c r="H52" s="312">
        <v>1.0863578311677247</v>
      </c>
      <c r="I52" s="312">
        <v>1.0124875950487189</v>
      </c>
      <c r="J52" s="325"/>
      <c r="K52" s="311">
        <v>866</v>
      </c>
      <c r="L52" s="312">
        <v>0.8139961528925101</v>
      </c>
      <c r="M52" s="312">
        <v>0.813152259990507</v>
      </c>
      <c r="N52" s="325"/>
      <c r="O52" s="311">
        <v>103</v>
      </c>
      <c r="P52" s="312">
        <v>0.8851350606964611</v>
      </c>
      <c r="Q52" s="312">
        <v>1.0366204847400522</v>
      </c>
    </row>
    <row r="53" spans="2:25" s="294" customFormat="1" ht="39.75" customHeight="1" hidden="1">
      <c r="B53" s="281"/>
      <c r="C53" s="301"/>
      <c r="D53" s="302"/>
      <c r="E53" s="302"/>
      <c r="F53" s="300"/>
      <c r="G53" s="301"/>
      <c r="H53" s="302"/>
      <c r="I53" s="302"/>
      <c r="J53" s="300"/>
      <c r="K53" s="301"/>
      <c r="L53" s="302"/>
      <c r="M53" s="302"/>
      <c r="N53" s="300"/>
      <c r="O53" s="301"/>
      <c r="P53" s="302"/>
      <c r="Q53" s="302"/>
      <c r="R53" s="297"/>
      <c r="S53" s="297"/>
      <c r="T53" s="297"/>
      <c r="U53" s="297"/>
      <c r="V53" s="297"/>
      <c r="W53" s="297"/>
      <c r="X53" s="297"/>
      <c r="Y53" s="297"/>
    </row>
    <row r="54" spans="1:25" s="300" customFormat="1" ht="25.5" customHeight="1" hidden="1">
      <c r="A54" s="326" t="s">
        <v>60</v>
      </c>
      <c r="B54" s="281"/>
      <c r="C54" s="301"/>
      <c r="D54" s="302"/>
      <c r="E54" s="302"/>
      <c r="G54" s="301"/>
      <c r="H54" s="302"/>
      <c r="I54" s="302"/>
      <c r="K54" s="301"/>
      <c r="L54" s="302"/>
      <c r="M54" s="302"/>
      <c r="O54" s="301"/>
      <c r="P54" s="302"/>
      <c r="Q54" s="302"/>
      <c r="R54" s="299"/>
      <c r="S54" s="299"/>
      <c r="T54" s="299"/>
      <c r="U54" s="299"/>
      <c r="V54" s="299"/>
      <c r="W54" s="299"/>
      <c r="X54" s="299"/>
      <c r="Y54" s="299"/>
    </row>
    <row r="55" spans="1:25" s="327" customFormat="1" ht="25.5" customHeight="1" hidden="1">
      <c r="A55" s="294"/>
      <c r="B55" s="281"/>
      <c r="C55" s="301"/>
      <c r="D55" s="302"/>
      <c r="E55" s="302"/>
      <c r="F55" s="300"/>
      <c r="G55" s="301"/>
      <c r="H55" s="302"/>
      <c r="I55" s="302"/>
      <c r="J55" s="300"/>
      <c r="K55" s="301"/>
      <c r="L55" s="302"/>
      <c r="M55" s="302"/>
      <c r="N55" s="300"/>
      <c r="O55" s="301"/>
      <c r="P55" s="302"/>
      <c r="Q55" s="302"/>
      <c r="R55" s="323"/>
      <c r="S55" s="323"/>
      <c r="T55" s="323"/>
      <c r="U55" s="323"/>
      <c r="V55" s="323"/>
      <c r="W55" s="323"/>
      <c r="X55" s="323"/>
      <c r="Y55" s="323"/>
    </row>
    <row r="56" spans="1:25" s="327" customFormat="1" ht="39.75" customHeight="1" hidden="1">
      <c r="A56" s="294"/>
      <c r="B56" s="281"/>
      <c r="C56" s="301"/>
      <c r="D56" s="302"/>
      <c r="E56" s="302"/>
      <c r="F56" s="300"/>
      <c r="G56" s="301"/>
      <c r="H56" s="302"/>
      <c r="I56" s="302"/>
      <c r="J56" s="300"/>
      <c r="K56" s="301"/>
      <c r="L56" s="302"/>
      <c r="M56" s="302"/>
      <c r="N56" s="300"/>
      <c r="O56" s="301"/>
      <c r="P56" s="302"/>
      <c r="Q56" s="302"/>
      <c r="R56" s="323"/>
      <c r="S56" s="323"/>
      <c r="T56" s="323"/>
      <c r="U56" s="323"/>
      <c r="V56" s="323"/>
      <c r="W56" s="323"/>
      <c r="X56" s="323"/>
      <c r="Y56" s="323"/>
    </row>
    <row r="57" spans="1:25" s="300" customFormat="1" ht="12.75">
      <c r="A57" s="281"/>
      <c r="B57" s="281"/>
      <c r="C57" s="301"/>
      <c r="D57" s="302"/>
      <c r="E57" s="302"/>
      <c r="G57" s="301"/>
      <c r="H57" s="302"/>
      <c r="I57" s="302"/>
      <c r="K57" s="301"/>
      <c r="L57" s="302"/>
      <c r="M57" s="302"/>
      <c r="O57" s="301"/>
      <c r="P57" s="302"/>
      <c r="Q57" s="302"/>
      <c r="R57" s="299"/>
      <c r="S57" s="299"/>
      <c r="T57" s="299"/>
      <c r="U57" s="299"/>
      <c r="V57" s="299"/>
      <c r="W57" s="299"/>
      <c r="X57" s="299"/>
      <c r="Y57" s="299"/>
    </row>
    <row r="58" spans="1:25" s="300" customFormat="1" ht="12.75">
      <c r="A58" s="281"/>
      <c r="B58" s="152" t="s">
        <v>376</v>
      </c>
      <c r="C58" s="301"/>
      <c r="D58" s="302"/>
      <c r="E58" s="302"/>
      <c r="G58" s="301"/>
      <c r="H58" s="302"/>
      <c r="I58" s="302"/>
      <c r="K58" s="301"/>
      <c r="L58" s="302"/>
      <c r="M58" s="302"/>
      <c r="O58" s="301"/>
      <c r="P58" s="302"/>
      <c r="Q58" s="302"/>
      <c r="R58" s="299"/>
      <c r="S58" s="299"/>
      <c r="T58" s="299"/>
      <c r="U58" s="299"/>
      <c r="V58" s="299"/>
      <c r="W58" s="299"/>
      <c r="X58" s="299"/>
      <c r="Y58" s="299"/>
    </row>
    <row r="59" spans="1:25" s="300" customFormat="1" ht="12.75">
      <c r="A59" s="281"/>
      <c r="B59" s="281"/>
      <c r="C59" s="301"/>
      <c r="D59" s="302"/>
      <c r="E59" s="302"/>
      <c r="G59" s="301"/>
      <c r="H59" s="302"/>
      <c r="I59" s="302"/>
      <c r="K59" s="301"/>
      <c r="L59" s="302"/>
      <c r="M59" s="302"/>
      <c r="O59" s="301"/>
      <c r="P59" s="302"/>
      <c r="Q59" s="302"/>
      <c r="R59" s="299"/>
      <c r="S59" s="299"/>
      <c r="T59" s="299"/>
      <c r="U59" s="299"/>
      <c r="V59" s="299"/>
      <c r="W59" s="299"/>
      <c r="X59" s="299"/>
      <c r="Y59" s="299"/>
    </row>
    <row r="60" spans="1:25" s="300" customFormat="1" ht="12.75">
      <c r="A60" s="281"/>
      <c r="B60" s="281"/>
      <c r="C60" s="301"/>
      <c r="D60" s="302"/>
      <c r="E60" s="302"/>
      <c r="G60" s="301"/>
      <c r="H60" s="302"/>
      <c r="I60" s="302"/>
      <c r="K60" s="301"/>
      <c r="L60" s="302"/>
      <c r="M60" s="302"/>
      <c r="O60" s="301"/>
      <c r="P60" s="302"/>
      <c r="Q60" s="302"/>
      <c r="R60" s="299"/>
      <c r="S60" s="299"/>
      <c r="T60" s="299"/>
      <c r="U60" s="299"/>
      <c r="V60" s="299"/>
      <c r="W60" s="299"/>
      <c r="X60" s="299"/>
      <c r="Y60" s="299"/>
    </row>
    <row r="61" spans="1:25" s="300" customFormat="1" ht="12.75">
      <c r="A61" s="281"/>
      <c r="B61" s="281"/>
      <c r="C61" s="301"/>
      <c r="D61" s="302"/>
      <c r="E61" s="302"/>
      <c r="G61" s="301"/>
      <c r="H61" s="302"/>
      <c r="I61" s="302"/>
      <c r="K61" s="301"/>
      <c r="L61" s="302"/>
      <c r="M61" s="302"/>
      <c r="O61" s="301"/>
      <c r="P61" s="302"/>
      <c r="Q61" s="302"/>
      <c r="R61" s="299"/>
      <c r="S61" s="299"/>
      <c r="T61" s="299"/>
      <c r="U61" s="299"/>
      <c r="V61" s="299"/>
      <c r="W61" s="299"/>
      <c r="X61" s="299"/>
      <c r="Y61" s="299"/>
    </row>
    <row r="62" spans="1:25" s="300" customFormat="1" ht="12.75">
      <c r="A62" s="281"/>
      <c r="B62" s="281"/>
      <c r="C62" s="301"/>
      <c r="D62" s="302"/>
      <c r="E62" s="302"/>
      <c r="G62" s="301"/>
      <c r="H62" s="302"/>
      <c r="I62" s="302"/>
      <c r="K62" s="301"/>
      <c r="L62" s="302"/>
      <c r="M62" s="302"/>
      <c r="O62" s="301"/>
      <c r="P62" s="302"/>
      <c r="Q62" s="302"/>
      <c r="R62" s="299"/>
      <c r="S62" s="299"/>
      <c r="T62" s="299"/>
      <c r="U62" s="299"/>
      <c r="V62" s="299"/>
      <c r="W62" s="299"/>
      <c r="X62" s="299"/>
      <c r="Y62" s="299"/>
    </row>
    <row r="63" spans="1:25" s="300" customFormat="1" ht="12.75">
      <c r="A63" s="281"/>
      <c r="B63" s="281"/>
      <c r="C63" s="301"/>
      <c r="D63" s="302"/>
      <c r="E63" s="302"/>
      <c r="G63" s="301"/>
      <c r="H63" s="302"/>
      <c r="I63" s="302"/>
      <c r="K63" s="301"/>
      <c r="L63" s="302"/>
      <c r="M63" s="302"/>
      <c r="O63" s="301"/>
      <c r="P63" s="302"/>
      <c r="Q63" s="302"/>
      <c r="R63" s="299"/>
      <c r="S63" s="299"/>
      <c r="T63" s="299"/>
      <c r="U63" s="299"/>
      <c r="V63" s="299"/>
      <c r="W63" s="299"/>
      <c r="X63" s="299"/>
      <c r="Y63" s="299"/>
    </row>
    <row r="64" spans="1:25" s="300" customFormat="1" ht="12.75">
      <c r="A64" s="281"/>
      <c r="B64" s="281"/>
      <c r="C64" s="301"/>
      <c r="D64" s="302"/>
      <c r="E64" s="302"/>
      <c r="G64" s="301"/>
      <c r="H64" s="302"/>
      <c r="I64" s="302"/>
      <c r="K64" s="301"/>
      <c r="L64" s="302"/>
      <c r="M64" s="302"/>
      <c r="O64" s="301"/>
      <c r="P64" s="302"/>
      <c r="Q64" s="302"/>
      <c r="R64" s="299"/>
      <c r="S64" s="299"/>
      <c r="T64" s="299"/>
      <c r="U64" s="299"/>
      <c r="V64" s="299"/>
      <c r="W64" s="299"/>
      <c r="X64" s="299"/>
      <c r="Y64" s="299"/>
    </row>
    <row r="65" spans="1:25" s="300" customFormat="1" ht="12.75">
      <c r="A65" s="281"/>
      <c r="B65" s="281"/>
      <c r="C65" s="301"/>
      <c r="D65" s="302"/>
      <c r="E65" s="302"/>
      <c r="G65" s="301"/>
      <c r="H65" s="302"/>
      <c r="I65" s="302"/>
      <c r="K65" s="301"/>
      <c r="L65" s="302"/>
      <c r="M65" s="302"/>
      <c r="O65" s="301"/>
      <c r="P65" s="302"/>
      <c r="Q65" s="302"/>
      <c r="R65" s="299"/>
      <c r="S65" s="299"/>
      <c r="T65" s="299"/>
      <c r="U65" s="299"/>
      <c r="V65" s="299"/>
      <c r="W65" s="299"/>
      <c r="X65" s="299"/>
      <c r="Y65" s="299"/>
    </row>
    <row r="66" spans="1:25" s="300" customFormat="1" ht="12.75">
      <c r="A66" s="281"/>
      <c r="B66" s="281"/>
      <c r="C66" s="301"/>
      <c r="D66" s="302"/>
      <c r="E66" s="302"/>
      <c r="G66" s="301"/>
      <c r="H66" s="302"/>
      <c r="I66" s="302"/>
      <c r="K66" s="301"/>
      <c r="L66" s="302"/>
      <c r="M66" s="302"/>
      <c r="O66" s="301"/>
      <c r="P66" s="302"/>
      <c r="Q66" s="302"/>
      <c r="R66" s="299"/>
      <c r="S66" s="299"/>
      <c r="T66" s="299"/>
      <c r="U66" s="299"/>
      <c r="V66" s="299"/>
      <c r="W66" s="299"/>
      <c r="X66" s="299"/>
      <c r="Y66" s="299"/>
    </row>
    <row r="67" spans="1:25" s="300" customFormat="1" ht="12.75">
      <c r="A67" s="281"/>
      <c r="B67" s="281"/>
      <c r="C67" s="301"/>
      <c r="D67" s="302"/>
      <c r="E67" s="302"/>
      <c r="G67" s="301"/>
      <c r="H67" s="302"/>
      <c r="I67" s="302"/>
      <c r="K67" s="301"/>
      <c r="L67" s="302"/>
      <c r="M67" s="302"/>
      <c r="O67" s="301"/>
      <c r="P67" s="302"/>
      <c r="Q67" s="302"/>
      <c r="R67" s="299"/>
      <c r="S67" s="299"/>
      <c r="T67" s="299"/>
      <c r="U67" s="299"/>
      <c r="V67" s="299"/>
      <c r="W67" s="299"/>
      <c r="X67" s="299"/>
      <c r="Y67" s="299"/>
    </row>
    <row r="68" spans="1:25" s="300" customFormat="1" ht="12.75">
      <c r="A68" s="281"/>
      <c r="B68" s="281"/>
      <c r="C68" s="301"/>
      <c r="D68" s="302"/>
      <c r="E68" s="302"/>
      <c r="G68" s="301"/>
      <c r="H68" s="302"/>
      <c r="I68" s="302"/>
      <c r="K68" s="301"/>
      <c r="L68" s="302"/>
      <c r="M68" s="302"/>
      <c r="O68" s="301"/>
      <c r="P68" s="302"/>
      <c r="Q68" s="302"/>
      <c r="R68" s="299"/>
      <c r="S68" s="299"/>
      <c r="T68" s="299"/>
      <c r="U68" s="299"/>
      <c r="V68" s="299"/>
      <c r="W68" s="299"/>
      <c r="X68" s="299"/>
      <c r="Y68" s="299"/>
    </row>
    <row r="69" spans="1:25" s="300" customFormat="1" ht="12.75">
      <c r="A69" s="281"/>
      <c r="B69" s="281"/>
      <c r="C69" s="301"/>
      <c r="D69" s="302"/>
      <c r="E69" s="302"/>
      <c r="G69" s="301"/>
      <c r="H69" s="302"/>
      <c r="I69" s="302"/>
      <c r="K69" s="301"/>
      <c r="L69" s="302"/>
      <c r="M69" s="302"/>
      <c r="O69" s="301"/>
      <c r="P69" s="302"/>
      <c r="Q69" s="302"/>
      <c r="R69" s="299"/>
      <c r="S69" s="299"/>
      <c r="T69" s="299"/>
      <c r="U69" s="299"/>
      <c r="V69" s="299"/>
      <c r="W69" s="299"/>
      <c r="X69" s="299"/>
      <c r="Y69" s="299"/>
    </row>
    <row r="70" spans="1:25" s="300" customFormat="1" ht="12.75">
      <c r="A70" s="281"/>
      <c r="B70" s="281"/>
      <c r="C70" s="301"/>
      <c r="D70" s="302"/>
      <c r="E70" s="302"/>
      <c r="G70" s="301"/>
      <c r="H70" s="302"/>
      <c r="I70" s="302"/>
      <c r="K70" s="301"/>
      <c r="L70" s="302"/>
      <c r="M70" s="302"/>
      <c r="O70" s="301"/>
      <c r="P70" s="302"/>
      <c r="Q70" s="302"/>
      <c r="R70" s="299"/>
      <c r="S70" s="299"/>
      <c r="T70" s="299"/>
      <c r="U70" s="299"/>
      <c r="V70" s="299"/>
      <c r="W70" s="299"/>
      <c r="X70" s="299"/>
      <c r="Y70" s="299"/>
    </row>
    <row r="71" spans="1:25" s="300" customFormat="1" ht="12.75">
      <c r="A71" s="281"/>
      <c r="B71" s="281"/>
      <c r="C71" s="301"/>
      <c r="D71" s="302"/>
      <c r="E71" s="302"/>
      <c r="G71" s="301"/>
      <c r="H71" s="302"/>
      <c r="I71" s="302"/>
      <c r="K71" s="301"/>
      <c r="L71" s="302"/>
      <c r="M71" s="302"/>
      <c r="O71" s="301"/>
      <c r="P71" s="302"/>
      <c r="Q71" s="302"/>
      <c r="R71" s="299"/>
      <c r="S71" s="299"/>
      <c r="T71" s="299"/>
      <c r="U71" s="299"/>
      <c r="V71" s="299"/>
      <c r="W71" s="299"/>
      <c r="X71" s="299"/>
      <c r="Y71" s="299"/>
    </row>
    <row r="72" spans="1:25" s="300" customFormat="1" ht="12.75">
      <c r="A72" s="281"/>
      <c r="B72" s="281"/>
      <c r="C72" s="301"/>
      <c r="D72" s="302"/>
      <c r="E72" s="302"/>
      <c r="G72" s="301"/>
      <c r="H72" s="302"/>
      <c r="I72" s="302"/>
      <c r="K72" s="301"/>
      <c r="L72" s="302"/>
      <c r="M72" s="302"/>
      <c r="O72" s="301"/>
      <c r="P72" s="302"/>
      <c r="Q72" s="302"/>
      <c r="R72" s="299"/>
      <c r="S72" s="299"/>
      <c r="T72" s="299"/>
      <c r="U72" s="299"/>
      <c r="V72" s="299"/>
      <c r="W72" s="299"/>
      <c r="X72" s="299"/>
      <c r="Y72" s="299"/>
    </row>
    <row r="73" spans="1:25" s="300" customFormat="1" ht="12.75">
      <c r="A73" s="281"/>
      <c r="B73" s="281"/>
      <c r="C73" s="282"/>
      <c r="D73" s="283"/>
      <c r="E73" s="283"/>
      <c r="F73" s="284"/>
      <c r="G73" s="285"/>
      <c r="H73" s="286"/>
      <c r="I73" s="286"/>
      <c r="J73" s="284"/>
      <c r="K73" s="285"/>
      <c r="L73" s="286"/>
      <c r="M73" s="286"/>
      <c r="N73" s="284"/>
      <c r="O73" s="285"/>
      <c r="P73" s="286"/>
      <c r="Q73" s="286"/>
      <c r="R73" s="299"/>
      <c r="S73" s="299"/>
      <c r="T73" s="299"/>
      <c r="U73" s="299"/>
      <c r="V73" s="299"/>
      <c r="W73" s="299"/>
      <c r="X73" s="299"/>
      <c r="Y73" s="299"/>
    </row>
    <row r="74" spans="1:25" s="300" customFormat="1" ht="12.75">
      <c r="A74" s="281"/>
      <c r="B74" s="281"/>
      <c r="C74" s="282"/>
      <c r="D74" s="283"/>
      <c r="E74" s="283"/>
      <c r="F74" s="284"/>
      <c r="G74" s="285"/>
      <c r="H74" s="286"/>
      <c r="I74" s="286"/>
      <c r="J74" s="284"/>
      <c r="K74" s="285"/>
      <c r="L74" s="286"/>
      <c r="M74" s="286"/>
      <c r="N74" s="284"/>
      <c r="O74" s="285"/>
      <c r="P74" s="286"/>
      <c r="Q74" s="286"/>
      <c r="R74" s="299"/>
      <c r="S74" s="299"/>
      <c r="T74" s="299"/>
      <c r="U74" s="299"/>
      <c r="V74" s="299"/>
      <c r="W74" s="299"/>
      <c r="X74" s="299"/>
      <c r="Y74" s="299"/>
    </row>
    <row r="75" spans="1:25" s="300" customFormat="1" ht="12.75">
      <c r="A75" s="281"/>
      <c r="B75" s="281"/>
      <c r="C75" s="282"/>
      <c r="D75" s="283"/>
      <c r="E75" s="283"/>
      <c r="F75" s="284"/>
      <c r="G75" s="285"/>
      <c r="H75" s="286"/>
      <c r="I75" s="286"/>
      <c r="J75" s="284"/>
      <c r="K75" s="285"/>
      <c r="L75" s="286"/>
      <c r="M75" s="286"/>
      <c r="N75" s="284"/>
      <c r="O75" s="285"/>
      <c r="P75" s="286"/>
      <c r="Q75" s="286"/>
      <c r="R75" s="299"/>
      <c r="S75" s="299"/>
      <c r="T75" s="299"/>
      <c r="U75" s="299"/>
      <c r="V75" s="299"/>
      <c r="W75" s="299"/>
      <c r="X75" s="299"/>
      <c r="Y75" s="299"/>
    </row>
    <row r="76" spans="1:25" s="300" customFormat="1" ht="12.75">
      <c r="A76" s="281"/>
      <c r="B76" s="281"/>
      <c r="C76" s="282"/>
      <c r="D76" s="283"/>
      <c r="E76" s="283"/>
      <c r="F76" s="284"/>
      <c r="G76" s="285"/>
      <c r="H76" s="286"/>
      <c r="I76" s="286"/>
      <c r="J76" s="284"/>
      <c r="K76" s="285"/>
      <c r="L76" s="286"/>
      <c r="M76" s="286"/>
      <c r="N76" s="284"/>
      <c r="O76" s="285"/>
      <c r="P76" s="286"/>
      <c r="Q76" s="286"/>
      <c r="R76" s="299"/>
      <c r="S76" s="299"/>
      <c r="T76" s="299"/>
      <c r="U76" s="299"/>
      <c r="V76" s="299"/>
      <c r="W76" s="299"/>
      <c r="X76" s="299"/>
      <c r="Y76" s="299"/>
    </row>
  </sheetData>
  <sheetProtection/>
  <mergeCells count="12">
    <mergeCell ref="G6:I6"/>
    <mergeCell ref="K6:M6"/>
    <mergeCell ref="B3:Q3"/>
    <mergeCell ref="B1:Q1"/>
    <mergeCell ref="B2:Q2"/>
    <mergeCell ref="B4:Q4"/>
    <mergeCell ref="O6:Q6"/>
    <mergeCell ref="O48:Q48"/>
    <mergeCell ref="C48:E48"/>
    <mergeCell ref="G48:I48"/>
    <mergeCell ref="K48:M48"/>
    <mergeCell ref="C6:E6"/>
  </mergeCells>
  <printOptions horizontalCentered="1"/>
  <pageMargins left="0.7" right="0.7" top="0.75" bottom="0.75" header="0.3" footer="0.3"/>
  <pageSetup fitToHeight="0" fitToWidth="1" horizontalDpi="300" verticalDpi="300" orientation="landscape" scale="79" r:id="rId1"/>
  <headerFooter>
    <oddHeader>&amp;C&amp;A&amp;R&amp;8&amp;P of &amp;N</oddHeader>
    <oddFooter>&amp;L&amp;8&amp;F&amp;CSOA U.S. Individual Life Mortality Experience 2007-2009 Report Appendices&amp;R03/01/2013</oddFooter>
  </headerFooter>
  <rowBreaks count="1" manualBreakCount="1">
    <brk id="47" max="255" man="1"/>
  </rowBreaks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B70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5" customWidth="1"/>
    <col min="2" max="2" width="13.421875" style="5" customWidth="1"/>
    <col min="3" max="3" width="10.7109375" style="93" customWidth="1"/>
    <col min="4" max="5" width="9.28125" style="94" customWidth="1"/>
    <col min="6" max="6" width="2.421875" style="97" customWidth="1"/>
    <col min="7" max="7" width="10.7109375" style="96" customWidth="1"/>
    <col min="8" max="9" width="9.28125" style="97" customWidth="1"/>
    <col min="10" max="10" width="2.421875" style="97" customWidth="1"/>
    <col min="11" max="11" width="10.7109375" style="96" customWidth="1"/>
    <col min="12" max="13" width="9.28125" style="97" customWidth="1"/>
    <col min="14" max="14" width="2.421875" style="97" customWidth="1"/>
    <col min="15" max="15" width="10.7109375" style="96" customWidth="1"/>
    <col min="16" max="17" width="9.28125" style="97" customWidth="1"/>
    <col min="18" max="22" width="9.140625" style="98" customWidth="1"/>
    <col min="23" max="16384" width="9.140625" style="95" customWidth="1"/>
  </cols>
  <sheetData>
    <row r="1" spans="2:17" ht="15.75">
      <c r="B1" s="937" t="s">
        <v>231</v>
      </c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</row>
    <row r="2" spans="2:17" ht="15.75">
      <c r="B2" s="931" t="s">
        <v>303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</row>
    <row r="3" spans="2:17" ht="15.75">
      <c r="B3" s="931" t="s">
        <v>239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</row>
    <row r="4" spans="2:17" ht="15.75">
      <c r="B4" s="938" t="s">
        <v>246</v>
      </c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</row>
    <row r="6" spans="1:28" ht="15.75" customHeight="1">
      <c r="A6" s="223"/>
      <c r="B6" s="223"/>
      <c r="C6" s="940" t="s">
        <v>96</v>
      </c>
      <c r="D6" s="940"/>
      <c r="E6" s="940"/>
      <c r="F6" s="95"/>
      <c r="G6" s="940" t="s">
        <v>61</v>
      </c>
      <c r="H6" s="940"/>
      <c r="I6" s="940"/>
      <c r="J6" s="95"/>
      <c r="K6" s="940" t="s">
        <v>95</v>
      </c>
      <c r="L6" s="940"/>
      <c r="M6" s="940"/>
      <c r="N6" s="95"/>
      <c r="O6" s="940" t="s">
        <v>62</v>
      </c>
      <c r="P6" s="940"/>
      <c r="Q6" s="940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</row>
    <row r="7" spans="3:22" s="8" customFormat="1" ht="39.75" customHeight="1">
      <c r="C7" s="9" t="s">
        <v>249</v>
      </c>
      <c r="D7" s="162" t="s">
        <v>141</v>
      </c>
      <c r="E7" s="2" t="s">
        <v>64</v>
      </c>
      <c r="F7" s="2"/>
      <c r="G7" s="9" t="s">
        <v>249</v>
      </c>
      <c r="H7" s="162" t="s">
        <v>141</v>
      </c>
      <c r="I7" s="2" t="s">
        <v>64</v>
      </c>
      <c r="J7" s="2"/>
      <c r="K7" s="9" t="s">
        <v>249</v>
      </c>
      <c r="L7" s="162" t="s">
        <v>141</v>
      </c>
      <c r="M7" s="2" t="s">
        <v>64</v>
      </c>
      <c r="N7" s="2"/>
      <c r="O7" s="9" t="s">
        <v>249</v>
      </c>
      <c r="P7" s="162" t="s">
        <v>141</v>
      </c>
      <c r="Q7" s="2" t="s">
        <v>64</v>
      </c>
      <c r="R7" s="32"/>
      <c r="S7" s="32"/>
      <c r="T7" s="32"/>
      <c r="U7" s="32"/>
      <c r="V7" s="32"/>
    </row>
    <row r="8" spans="1:22" s="104" customFormat="1" ht="12.75">
      <c r="A8" s="5" t="s">
        <v>6</v>
      </c>
      <c r="B8" s="10"/>
      <c r="C8" s="589">
        <v>56663</v>
      </c>
      <c r="D8" s="594">
        <v>1.2081315900108975</v>
      </c>
      <c r="E8" s="594">
        <v>1.159012444444732</v>
      </c>
      <c r="F8" s="405"/>
      <c r="G8" s="589">
        <v>20794</v>
      </c>
      <c r="H8" s="594">
        <v>1.1004341922555838</v>
      </c>
      <c r="I8" s="594">
        <v>1.0446335369646416</v>
      </c>
      <c r="J8" s="405"/>
      <c r="K8" s="589">
        <v>46948</v>
      </c>
      <c r="L8" s="594">
        <v>1.1245065948571766</v>
      </c>
      <c r="M8" s="594">
        <v>1.0930262630293448</v>
      </c>
      <c r="N8" s="405"/>
      <c r="O8" s="589">
        <v>20293</v>
      </c>
      <c r="P8" s="594">
        <v>1.0919200340442328</v>
      </c>
      <c r="Q8" s="599">
        <v>1.038093336525034</v>
      </c>
      <c r="R8" s="103"/>
      <c r="S8" s="103"/>
      <c r="T8" s="103"/>
      <c r="U8" s="103"/>
      <c r="V8" s="103"/>
    </row>
    <row r="9" spans="1:22" s="104" customFormat="1" ht="12.75">
      <c r="A9" s="5"/>
      <c r="B9" s="5"/>
      <c r="C9" s="590"/>
      <c r="D9" s="595"/>
      <c r="E9" s="595"/>
      <c r="F9" s="102"/>
      <c r="G9" s="590"/>
      <c r="H9" s="595"/>
      <c r="I9" s="595"/>
      <c r="J9" s="102"/>
      <c r="K9" s="590"/>
      <c r="L9" s="595"/>
      <c r="M9" s="595"/>
      <c r="N9" s="102"/>
      <c r="O9" s="590"/>
      <c r="P9" s="595"/>
      <c r="Q9" s="595"/>
      <c r="R9" s="103"/>
      <c r="S9" s="103"/>
      <c r="T9" s="103"/>
      <c r="U9" s="103"/>
      <c r="V9" s="103"/>
    </row>
    <row r="10" spans="1:22" s="104" customFormat="1" ht="12.75">
      <c r="A10" s="8" t="s">
        <v>7</v>
      </c>
      <c r="B10" s="106" t="s">
        <v>12</v>
      </c>
      <c r="C10" s="591">
        <v>1548</v>
      </c>
      <c r="D10" s="560">
        <v>1.5981725825688393</v>
      </c>
      <c r="E10" s="560">
        <v>1.4337866447512502</v>
      </c>
      <c r="F10" s="118"/>
      <c r="G10" s="591">
        <v>449</v>
      </c>
      <c r="H10" s="560">
        <v>1.2703093537121497</v>
      </c>
      <c r="I10" s="560">
        <v>1.118717205495612</v>
      </c>
      <c r="J10" s="118"/>
      <c r="K10" s="591">
        <v>829</v>
      </c>
      <c r="L10" s="560">
        <v>1.464871670526931</v>
      </c>
      <c r="M10" s="560">
        <v>1.3010808479665459</v>
      </c>
      <c r="N10" s="118"/>
      <c r="O10" s="591">
        <v>229</v>
      </c>
      <c r="P10" s="560">
        <v>1.2504478268663737</v>
      </c>
      <c r="Q10" s="565">
        <v>1.1131183862790497</v>
      </c>
      <c r="R10" s="98"/>
      <c r="S10" s="103"/>
      <c r="T10" s="103"/>
      <c r="U10" s="103"/>
      <c r="V10" s="103"/>
    </row>
    <row r="11" spans="1:22" s="104" customFormat="1" ht="12.75">
      <c r="A11" s="5"/>
      <c r="B11" s="110" t="s">
        <v>13</v>
      </c>
      <c r="C11" s="592">
        <v>1725</v>
      </c>
      <c r="D11" s="557">
        <v>1.3138113608170199</v>
      </c>
      <c r="E11" s="557">
        <v>1.159160656921</v>
      </c>
      <c r="F11" s="113"/>
      <c r="G11" s="592">
        <v>620</v>
      </c>
      <c r="H11" s="557">
        <v>1.3531875631673937</v>
      </c>
      <c r="I11" s="557">
        <v>1.0547053465110248</v>
      </c>
      <c r="J11" s="113"/>
      <c r="K11" s="592">
        <v>1063</v>
      </c>
      <c r="L11" s="557">
        <v>1.171152244029611</v>
      </c>
      <c r="M11" s="557">
        <v>1.094051990531534</v>
      </c>
      <c r="N11" s="113"/>
      <c r="O11" s="592">
        <v>346</v>
      </c>
      <c r="P11" s="557">
        <v>1.3690687716877192</v>
      </c>
      <c r="Q11" s="570">
        <v>1.2585436138614412</v>
      </c>
      <c r="R11" s="98"/>
      <c r="S11" s="103"/>
      <c r="T11" s="103"/>
      <c r="U11" s="103"/>
      <c r="V11" s="103"/>
    </row>
    <row r="12" spans="1:22" s="104" customFormat="1" ht="12.75">
      <c r="A12" s="5"/>
      <c r="B12" s="110" t="s">
        <v>14</v>
      </c>
      <c r="C12" s="592">
        <v>2435</v>
      </c>
      <c r="D12" s="557">
        <v>1.3453532292309138</v>
      </c>
      <c r="E12" s="557">
        <v>1.2929920943081885</v>
      </c>
      <c r="F12" s="113"/>
      <c r="G12" s="592">
        <v>888</v>
      </c>
      <c r="H12" s="557">
        <v>1.1709415505404954</v>
      </c>
      <c r="I12" s="557">
        <v>1.079155630232957</v>
      </c>
      <c r="J12" s="113"/>
      <c r="K12" s="592">
        <v>1536</v>
      </c>
      <c r="L12" s="557">
        <v>1.155346420469764</v>
      </c>
      <c r="M12" s="557">
        <v>1.1139574865790107</v>
      </c>
      <c r="N12" s="113"/>
      <c r="O12" s="592">
        <v>548</v>
      </c>
      <c r="P12" s="557">
        <v>1.2045481451958793</v>
      </c>
      <c r="Q12" s="570">
        <v>1.1508075303102165</v>
      </c>
      <c r="R12" s="98"/>
      <c r="S12" s="103"/>
      <c r="T12" s="103"/>
      <c r="U12" s="103"/>
      <c r="V12" s="103"/>
    </row>
    <row r="13" spans="1:22" s="104" customFormat="1" ht="12.75">
      <c r="A13" s="5"/>
      <c r="B13" s="110" t="s">
        <v>15</v>
      </c>
      <c r="C13" s="592">
        <v>3278</v>
      </c>
      <c r="D13" s="557">
        <v>1.3239533941425345</v>
      </c>
      <c r="E13" s="557">
        <v>1.2670301801214334</v>
      </c>
      <c r="F13" s="113"/>
      <c r="G13" s="592">
        <v>1374</v>
      </c>
      <c r="H13" s="557">
        <v>1.1692432154981554</v>
      </c>
      <c r="I13" s="557">
        <v>1.1097770549405903</v>
      </c>
      <c r="J13" s="113"/>
      <c r="K13" s="592">
        <v>2279</v>
      </c>
      <c r="L13" s="557">
        <v>1.251824785924226</v>
      </c>
      <c r="M13" s="557">
        <v>1.1862338117944897</v>
      </c>
      <c r="N13" s="113"/>
      <c r="O13" s="592">
        <v>867</v>
      </c>
      <c r="P13" s="557">
        <v>1.1083876989829171</v>
      </c>
      <c r="Q13" s="570">
        <v>1.0440671764494</v>
      </c>
      <c r="R13" s="98"/>
      <c r="S13" s="103"/>
      <c r="T13" s="103"/>
      <c r="U13" s="103"/>
      <c r="V13" s="103"/>
    </row>
    <row r="14" spans="1:22" s="104" customFormat="1" ht="12.75">
      <c r="A14" s="5"/>
      <c r="B14" s="110" t="s">
        <v>16</v>
      </c>
      <c r="C14" s="592">
        <v>9786</v>
      </c>
      <c r="D14" s="557">
        <v>1.2984721263546066</v>
      </c>
      <c r="E14" s="557">
        <v>1.2315296314922155</v>
      </c>
      <c r="F14" s="113"/>
      <c r="G14" s="592">
        <v>4975</v>
      </c>
      <c r="H14" s="557">
        <v>1.1948575722208477</v>
      </c>
      <c r="I14" s="557">
        <v>1.1289624121895743</v>
      </c>
      <c r="J14" s="113"/>
      <c r="K14" s="592">
        <v>6693</v>
      </c>
      <c r="L14" s="557">
        <v>1.2273408116549425</v>
      </c>
      <c r="M14" s="557">
        <v>1.172956828471189</v>
      </c>
      <c r="N14" s="113"/>
      <c r="O14" s="592">
        <v>3328</v>
      </c>
      <c r="P14" s="557">
        <v>1.076462597056902</v>
      </c>
      <c r="Q14" s="570">
        <v>1.046319459596126</v>
      </c>
      <c r="R14" s="98"/>
      <c r="S14" s="103"/>
      <c r="T14" s="103"/>
      <c r="U14" s="103"/>
      <c r="V14" s="103"/>
    </row>
    <row r="15" spans="1:22" s="104" customFormat="1" ht="12.75">
      <c r="A15" s="5"/>
      <c r="B15" s="110" t="s">
        <v>17</v>
      </c>
      <c r="C15" s="592">
        <v>15242</v>
      </c>
      <c r="D15" s="557">
        <v>1.1560833237991732</v>
      </c>
      <c r="E15" s="557">
        <v>1.1009283824167533</v>
      </c>
      <c r="F15" s="113"/>
      <c r="G15" s="592">
        <v>6515</v>
      </c>
      <c r="H15" s="557">
        <v>1.0944525705144617</v>
      </c>
      <c r="I15" s="557">
        <v>1.053477058101709</v>
      </c>
      <c r="J15" s="113"/>
      <c r="K15" s="592">
        <v>11015</v>
      </c>
      <c r="L15" s="557">
        <v>1.0790986702127463</v>
      </c>
      <c r="M15" s="557">
        <v>1.0617967651974913</v>
      </c>
      <c r="N15" s="113"/>
      <c r="O15" s="592">
        <v>5854</v>
      </c>
      <c r="P15" s="557">
        <v>1.0936690309633932</v>
      </c>
      <c r="Q15" s="570">
        <v>1.0048549753037435</v>
      </c>
      <c r="R15" s="98"/>
      <c r="S15" s="103"/>
      <c r="T15" s="103"/>
      <c r="U15" s="103"/>
      <c r="V15" s="103"/>
    </row>
    <row r="16" spans="1:22" s="104" customFormat="1" ht="12.75">
      <c r="A16" s="5"/>
      <c r="B16" s="110" t="s">
        <v>18</v>
      </c>
      <c r="C16" s="592">
        <v>17759</v>
      </c>
      <c r="D16" s="557">
        <v>1.1696282850443511</v>
      </c>
      <c r="E16" s="557">
        <v>1.1100532590724193</v>
      </c>
      <c r="F16" s="113"/>
      <c r="G16" s="592">
        <v>4894</v>
      </c>
      <c r="H16" s="557">
        <v>1.0041080390623305</v>
      </c>
      <c r="I16" s="557">
        <v>0.929090935652163</v>
      </c>
      <c r="J16" s="113"/>
      <c r="K16" s="592">
        <v>16298</v>
      </c>
      <c r="L16" s="557">
        <v>1.0945228576589592</v>
      </c>
      <c r="M16" s="557">
        <v>1.0475368670052316</v>
      </c>
      <c r="N16" s="113"/>
      <c r="O16" s="592">
        <v>7309</v>
      </c>
      <c r="P16" s="557">
        <v>1.0718268728571403</v>
      </c>
      <c r="Q16" s="570">
        <v>1.0367895306961996</v>
      </c>
      <c r="R16" s="98"/>
      <c r="S16" s="103"/>
      <c r="T16" s="103"/>
      <c r="U16" s="103"/>
      <c r="V16" s="103"/>
    </row>
    <row r="17" spans="1:22" s="104" customFormat="1" ht="12.75">
      <c r="A17" s="5"/>
      <c r="B17" s="110" t="s">
        <v>19</v>
      </c>
      <c r="C17" s="592">
        <v>4619</v>
      </c>
      <c r="D17" s="557">
        <v>1.1015966401946404</v>
      </c>
      <c r="E17" s="557">
        <v>1.061010165677075</v>
      </c>
      <c r="F17" s="113"/>
      <c r="G17" s="592">
        <v>1024</v>
      </c>
      <c r="H17" s="557">
        <v>0.938678034057659</v>
      </c>
      <c r="I17" s="557">
        <v>0.8188173260642798</v>
      </c>
      <c r="J17" s="113"/>
      <c r="K17" s="592">
        <v>6684</v>
      </c>
      <c r="L17" s="557">
        <v>1.1115606172370396</v>
      </c>
      <c r="M17" s="557">
        <v>1.0588284780996782</v>
      </c>
      <c r="N17" s="113"/>
      <c r="O17" s="592">
        <v>1693</v>
      </c>
      <c r="P17" s="557">
        <v>1.1148848173181203</v>
      </c>
      <c r="Q17" s="570">
        <v>0.9921308345184918</v>
      </c>
      <c r="R17" s="98"/>
      <c r="S17" s="103"/>
      <c r="T17" s="103"/>
      <c r="U17" s="103"/>
      <c r="V17" s="103"/>
    </row>
    <row r="18" spans="1:22" s="104" customFormat="1" ht="12.75">
      <c r="A18" s="5"/>
      <c r="B18" s="114" t="s">
        <v>20</v>
      </c>
      <c r="C18" s="593">
        <v>271</v>
      </c>
      <c r="D18" s="562">
        <v>1.1447432355707128</v>
      </c>
      <c r="E18" s="562">
        <v>1.1089200411302977</v>
      </c>
      <c r="F18" s="116"/>
      <c r="G18" s="593">
        <v>55</v>
      </c>
      <c r="H18" s="562">
        <v>0.7883875954235678</v>
      </c>
      <c r="I18" s="562">
        <v>0.543204574198892</v>
      </c>
      <c r="J18" s="116"/>
      <c r="K18" s="593">
        <v>551</v>
      </c>
      <c r="L18" s="562">
        <v>0.9808467683973882</v>
      </c>
      <c r="M18" s="562">
        <v>0.9138869669881431</v>
      </c>
      <c r="N18" s="116"/>
      <c r="O18" s="593">
        <v>119</v>
      </c>
      <c r="P18" s="562">
        <v>0.9174990979210548</v>
      </c>
      <c r="Q18" s="568">
        <v>0.8042060541532831</v>
      </c>
      <c r="R18" s="98"/>
      <c r="S18" s="103"/>
      <c r="T18" s="103"/>
      <c r="U18" s="103"/>
      <c r="V18" s="103"/>
    </row>
    <row r="19" spans="1:22" s="104" customFormat="1" ht="12.75">
      <c r="A19" s="5"/>
      <c r="B19" s="5"/>
      <c r="C19" s="590"/>
      <c r="D19" s="595"/>
      <c r="E19" s="595"/>
      <c r="F19" s="102"/>
      <c r="G19" s="590"/>
      <c r="H19" s="595"/>
      <c r="I19" s="595"/>
      <c r="J19" s="102"/>
      <c r="K19" s="590"/>
      <c r="L19" s="595"/>
      <c r="M19" s="595"/>
      <c r="N19" s="102"/>
      <c r="O19" s="590"/>
      <c r="P19" s="595"/>
      <c r="Q19" s="595"/>
      <c r="R19" s="98"/>
      <c r="S19" s="103"/>
      <c r="T19" s="103"/>
      <c r="U19" s="103"/>
      <c r="V19" s="103"/>
    </row>
    <row r="20" spans="1:22" s="104" customFormat="1" ht="12.75">
      <c r="A20" s="5" t="s">
        <v>24</v>
      </c>
      <c r="B20" s="106" t="s">
        <v>25</v>
      </c>
      <c r="C20" s="591">
        <v>451</v>
      </c>
      <c r="D20" s="560">
        <v>3.0444293625559027</v>
      </c>
      <c r="E20" s="560">
        <v>2.6799522454712728</v>
      </c>
      <c r="F20" s="118"/>
      <c r="G20" s="591">
        <v>134</v>
      </c>
      <c r="H20" s="560">
        <v>1.7061424310619802</v>
      </c>
      <c r="I20" s="560">
        <v>1.7165475238640937</v>
      </c>
      <c r="J20" s="118"/>
      <c r="K20" s="591">
        <v>298</v>
      </c>
      <c r="L20" s="560">
        <v>2.6833894053663085</v>
      </c>
      <c r="M20" s="560">
        <v>2.3800053020239993</v>
      </c>
      <c r="N20" s="118"/>
      <c r="O20" s="591">
        <v>105</v>
      </c>
      <c r="P20" s="596">
        <v>1.6642938591360699</v>
      </c>
      <c r="Q20" s="600">
        <v>1.7741707762778842</v>
      </c>
      <c r="R20" s="98"/>
      <c r="S20" s="103"/>
      <c r="T20" s="103"/>
      <c r="U20" s="103"/>
      <c r="V20" s="103"/>
    </row>
    <row r="21" spans="1:22" s="104" customFormat="1" ht="12.75">
      <c r="A21" s="5"/>
      <c r="B21" s="110" t="s">
        <v>26</v>
      </c>
      <c r="C21" s="592">
        <v>432</v>
      </c>
      <c r="D21" s="557">
        <v>2.3862872006017475</v>
      </c>
      <c r="E21" s="557">
        <v>2.094171259469037</v>
      </c>
      <c r="F21" s="113"/>
      <c r="G21" s="592">
        <v>135</v>
      </c>
      <c r="H21" s="557">
        <v>1.4826387939359482</v>
      </c>
      <c r="I21" s="557">
        <v>1.3356946506007614</v>
      </c>
      <c r="J21" s="113"/>
      <c r="K21" s="592">
        <v>331</v>
      </c>
      <c r="L21" s="557">
        <v>2.05388857573811</v>
      </c>
      <c r="M21" s="557">
        <v>1.885071395144168</v>
      </c>
      <c r="N21" s="113"/>
      <c r="O21" s="592">
        <v>119</v>
      </c>
      <c r="P21" s="597">
        <v>1.3913930065547457</v>
      </c>
      <c r="Q21" s="601">
        <v>1.304056931831457</v>
      </c>
      <c r="R21" s="98"/>
      <c r="S21" s="103"/>
      <c r="T21" s="103"/>
      <c r="U21" s="103"/>
      <c r="V21" s="103"/>
    </row>
    <row r="22" spans="1:22" s="104" customFormat="1" ht="12.75">
      <c r="A22" s="5"/>
      <c r="B22" s="110" t="s">
        <v>27</v>
      </c>
      <c r="C22" s="592">
        <v>543</v>
      </c>
      <c r="D22" s="557">
        <v>2.3220643365770197</v>
      </c>
      <c r="E22" s="557">
        <v>2.111653030484043</v>
      </c>
      <c r="F22" s="113"/>
      <c r="G22" s="592">
        <v>158</v>
      </c>
      <c r="H22" s="557">
        <v>1.5114631566027972</v>
      </c>
      <c r="I22" s="557">
        <v>1.1138821760125885</v>
      </c>
      <c r="J22" s="113"/>
      <c r="K22" s="592">
        <v>414</v>
      </c>
      <c r="L22" s="557">
        <v>1.8043064873447439</v>
      </c>
      <c r="M22" s="557">
        <v>1.648944631389386</v>
      </c>
      <c r="N22" s="113"/>
      <c r="O22" s="592">
        <v>192</v>
      </c>
      <c r="P22" s="597">
        <v>1.7942463006753075</v>
      </c>
      <c r="Q22" s="601">
        <v>1.5276722042688209</v>
      </c>
      <c r="R22" s="98"/>
      <c r="S22" s="103"/>
      <c r="T22" s="103"/>
      <c r="U22" s="103"/>
      <c r="V22" s="103"/>
    </row>
    <row r="23" spans="1:22" s="104" customFormat="1" ht="12.75">
      <c r="A23" s="5"/>
      <c r="B23" s="110" t="s">
        <v>28</v>
      </c>
      <c r="C23" s="592">
        <v>1289</v>
      </c>
      <c r="D23" s="557">
        <v>2.025126875612739</v>
      </c>
      <c r="E23" s="557">
        <v>1.8939428442053774</v>
      </c>
      <c r="F23" s="113"/>
      <c r="G23" s="592">
        <v>419</v>
      </c>
      <c r="H23" s="557">
        <v>1.403100443440018</v>
      </c>
      <c r="I23" s="557">
        <v>1.1292881044191825</v>
      </c>
      <c r="J23" s="113"/>
      <c r="K23" s="592">
        <v>1115</v>
      </c>
      <c r="L23" s="557">
        <v>1.6405285591745185</v>
      </c>
      <c r="M23" s="557">
        <v>1.5024175581757593</v>
      </c>
      <c r="N23" s="113"/>
      <c r="O23" s="592">
        <v>495</v>
      </c>
      <c r="P23" s="597">
        <v>1.4401807400643711</v>
      </c>
      <c r="Q23" s="601">
        <v>1.2646466354278825</v>
      </c>
      <c r="R23" s="98"/>
      <c r="S23" s="103"/>
      <c r="T23" s="103"/>
      <c r="U23" s="103"/>
      <c r="V23" s="103"/>
    </row>
    <row r="24" spans="2:22" s="104" customFormat="1" ht="12.75">
      <c r="B24" s="110" t="s">
        <v>29</v>
      </c>
      <c r="C24" s="592">
        <v>4507</v>
      </c>
      <c r="D24" s="557">
        <v>1.6490662596798917</v>
      </c>
      <c r="E24" s="557">
        <v>1.5136473911371295</v>
      </c>
      <c r="F24" s="113"/>
      <c r="G24" s="592">
        <v>1496</v>
      </c>
      <c r="H24" s="557">
        <v>1.3043938218153932</v>
      </c>
      <c r="I24" s="557">
        <v>1.1424012530392347</v>
      </c>
      <c r="J24" s="113"/>
      <c r="K24" s="592">
        <v>4249</v>
      </c>
      <c r="L24" s="557">
        <v>1.42038250295746</v>
      </c>
      <c r="M24" s="557">
        <v>1.2932307592800947</v>
      </c>
      <c r="N24" s="113"/>
      <c r="O24" s="592">
        <v>1548</v>
      </c>
      <c r="P24" s="597">
        <v>1.283965213699668</v>
      </c>
      <c r="Q24" s="601">
        <v>1.0861033733816048</v>
      </c>
      <c r="R24" s="103"/>
      <c r="S24" s="103"/>
      <c r="T24" s="103"/>
      <c r="U24" s="103"/>
      <c r="V24" s="103"/>
    </row>
    <row r="25" spans="1:22" s="104" customFormat="1" ht="12.75">
      <c r="A25" s="5"/>
      <c r="B25" s="110" t="s">
        <v>30</v>
      </c>
      <c r="C25" s="592">
        <v>8006</v>
      </c>
      <c r="D25" s="557">
        <v>1.3017502575285949</v>
      </c>
      <c r="E25" s="557">
        <v>1.231833001966759</v>
      </c>
      <c r="F25" s="113"/>
      <c r="G25" s="592">
        <v>2510</v>
      </c>
      <c r="H25" s="557">
        <v>1.1589060966231353</v>
      </c>
      <c r="I25" s="557">
        <v>1.0729202628169885</v>
      </c>
      <c r="J25" s="113"/>
      <c r="K25" s="592">
        <v>8490</v>
      </c>
      <c r="L25" s="557">
        <v>1.2051304489834875</v>
      </c>
      <c r="M25" s="557">
        <v>1.147260747453307</v>
      </c>
      <c r="N25" s="113"/>
      <c r="O25" s="592">
        <v>2767</v>
      </c>
      <c r="P25" s="597">
        <v>1.1768967570148396</v>
      </c>
      <c r="Q25" s="601">
        <v>1.0991237607459616</v>
      </c>
      <c r="R25" s="103"/>
      <c r="S25" s="103"/>
      <c r="T25" s="103"/>
      <c r="U25" s="103"/>
      <c r="V25" s="103"/>
    </row>
    <row r="26" spans="1:22" s="104" customFormat="1" ht="12.75">
      <c r="A26" s="5"/>
      <c r="B26" s="110" t="s">
        <v>31</v>
      </c>
      <c r="C26" s="592">
        <v>16292</v>
      </c>
      <c r="D26" s="557">
        <v>1.1815561027296204</v>
      </c>
      <c r="E26" s="557">
        <v>1.127358737139852</v>
      </c>
      <c r="F26" s="113"/>
      <c r="G26" s="592">
        <v>5704</v>
      </c>
      <c r="H26" s="557">
        <v>1.1677978370623348</v>
      </c>
      <c r="I26" s="557">
        <v>1.099816159033797</v>
      </c>
      <c r="J26" s="113"/>
      <c r="K26" s="592">
        <v>14915</v>
      </c>
      <c r="L26" s="557">
        <v>1.1199811532590227</v>
      </c>
      <c r="M26" s="557">
        <v>1.069648509903333</v>
      </c>
      <c r="N26" s="113"/>
      <c r="O26" s="592">
        <v>6053</v>
      </c>
      <c r="P26" s="597">
        <v>1.1528304290599245</v>
      </c>
      <c r="Q26" s="601">
        <v>1.0823078013268657</v>
      </c>
      <c r="R26" s="103"/>
      <c r="S26" s="103"/>
      <c r="T26" s="103"/>
      <c r="U26" s="103"/>
      <c r="V26" s="103"/>
    </row>
    <row r="27" spans="1:22" s="104" customFormat="1" ht="12.75">
      <c r="A27" s="5"/>
      <c r="B27" s="114" t="s">
        <v>32</v>
      </c>
      <c r="C27" s="593">
        <v>25143</v>
      </c>
      <c r="D27" s="562">
        <v>1.0917504660015458</v>
      </c>
      <c r="E27" s="562">
        <v>1.0564882507203346</v>
      </c>
      <c r="F27" s="116"/>
      <c r="G27" s="593">
        <v>10238</v>
      </c>
      <c r="H27" s="562">
        <v>1.0110317098561459</v>
      </c>
      <c r="I27" s="562">
        <v>0.9850740679259005</v>
      </c>
      <c r="J27" s="116"/>
      <c r="K27" s="593">
        <v>17136</v>
      </c>
      <c r="L27" s="562">
        <v>0.995409338381473</v>
      </c>
      <c r="M27" s="562">
        <v>0.9690609847044345</v>
      </c>
      <c r="N27" s="116"/>
      <c r="O27" s="593">
        <v>9014</v>
      </c>
      <c r="P27" s="598">
        <v>0.9821237750676656</v>
      </c>
      <c r="Q27" s="602">
        <v>0.9510800271169056</v>
      </c>
      <c r="R27" s="103"/>
      <c r="S27" s="103"/>
      <c r="T27" s="103"/>
      <c r="U27" s="103"/>
      <c r="V27" s="103"/>
    </row>
    <row r="28" spans="1:22" s="104" customFormat="1" ht="12.75">
      <c r="A28" s="5"/>
      <c r="B28" s="5"/>
      <c r="C28" s="590"/>
      <c r="D28" s="595"/>
      <c r="E28" s="595"/>
      <c r="F28" s="102"/>
      <c r="G28" s="590"/>
      <c r="H28" s="595"/>
      <c r="I28" s="595"/>
      <c r="J28" s="102"/>
      <c r="K28" s="590"/>
      <c r="L28" s="595"/>
      <c r="M28" s="595"/>
      <c r="N28" s="102"/>
      <c r="O28" s="590"/>
      <c r="P28" s="595"/>
      <c r="Q28" s="595"/>
      <c r="R28" s="103"/>
      <c r="S28" s="103"/>
      <c r="T28" s="103"/>
      <c r="U28" s="103"/>
      <c r="V28" s="103"/>
    </row>
    <row r="29" spans="1:22" s="104" customFormat="1" ht="12.75">
      <c r="A29" s="8" t="s">
        <v>53</v>
      </c>
      <c r="B29" s="120" t="s">
        <v>34</v>
      </c>
      <c r="C29" s="591">
        <v>6677</v>
      </c>
      <c r="D29" s="596">
        <v>1.308185164693554</v>
      </c>
      <c r="E29" s="596">
        <v>1.280870430164469</v>
      </c>
      <c r="F29" s="108"/>
      <c r="G29" s="591">
        <v>3789</v>
      </c>
      <c r="H29" s="596">
        <v>1.203016918780363</v>
      </c>
      <c r="I29" s="596">
        <v>1.1783529581031214</v>
      </c>
      <c r="J29" s="108"/>
      <c r="K29" s="591">
        <v>13146</v>
      </c>
      <c r="L29" s="596">
        <v>1.1312868676319519</v>
      </c>
      <c r="M29" s="596">
        <v>1.1202653563088834</v>
      </c>
      <c r="N29" s="108"/>
      <c r="O29" s="591">
        <v>8785</v>
      </c>
      <c r="P29" s="596">
        <v>1.1315086740804503</v>
      </c>
      <c r="Q29" s="600">
        <v>1.145369893487652</v>
      </c>
      <c r="R29" s="103"/>
      <c r="S29" s="103"/>
      <c r="T29" s="103"/>
      <c r="U29" s="103"/>
      <c r="V29" s="103"/>
    </row>
    <row r="30" spans="1:22" s="104" customFormat="1" ht="12.75">
      <c r="A30" s="5"/>
      <c r="B30" s="121" t="s">
        <v>35</v>
      </c>
      <c r="C30" s="592">
        <v>15501</v>
      </c>
      <c r="D30" s="597">
        <v>1.2819823192448951</v>
      </c>
      <c r="E30" s="597">
        <v>1.2599088913977694</v>
      </c>
      <c r="F30" s="112"/>
      <c r="G30" s="592">
        <v>6750</v>
      </c>
      <c r="H30" s="597">
        <v>1.1364094313679418</v>
      </c>
      <c r="I30" s="597">
        <v>1.1021929352720015</v>
      </c>
      <c r="J30" s="112"/>
      <c r="K30" s="592">
        <v>15222</v>
      </c>
      <c r="L30" s="597">
        <v>1.1599005367687756</v>
      </c>
      <c r="M30" s="597">
        <v>1.1544715864761845</v>
      </c>
      <c r="N30" s="112"/>
      <c r="O30" s="592">
        <v>6467</v>
      </c>
      <c r="P30" s="597">
        <v>1.0961104712302814</v>
      </c>
      <c r="Q30" s="601">
        <v>1.0732191367339454</v>
      </c>
      <c r="R30" s="103"/>
      <c r="S30" s="103"/>
      <c r="T30" s="103"/>
      <c r="U30" s="103"/>
      <c r="V30" s="103"/>
    </row>
    <row r="31" spans="1:22" s="104" customFormat="1" ht="12.75">
      <c r="A31" s="5"/>
      <c r="B31" s="121" t="s">
        <v>36</v>
      </c>
      <c r="C31" s="592">
        <v>15297</v>
      </c>
      <c r="D31" s="597">
        <v>1.1998678954624393</v>
      </c>
      <c r="E31" s="597">
        <v>1.1905617173455383</v>
      </c>
      <c r="F31" s="112"/>
      <c r="G31" s="592">
        <v>5078</v>
      </c>
      <c r="H31" s="597">
        <v>1.063721113556552</v>
      </c>
      <c r="I31" s="597">
        <v>1.0517961928510482</v>
      </c>
      <c r="J31" s="112"/>
      <c r="K31" s="592">
        <v>9465</v>
      </c>
      <c r="L31" s="597">
        <v>1.1338442959227863</v>
      </c>
      <c r="M31" s="597">
        <v>1.1311550344090835</v>
      </c>
      <c r="N31" s="112"/>
      <c r="O31" s="592">
        <v>2761</v>
      </c>
      <c r="P31" s="597">
        <v>1.0495737118925093</v>
      </c>
      <c r="Q31" s="601">
        <v>1.0405432904692116</v>
      </c>
      <c r="R31" s="103"/>
      <c r="S31" s="103"/>
      <c r="T31" s="103"/>
      <c r="U31" s="103"/>
      <c r="V31" s="103"/>
    </row>
    <row r="32" spans="1:22" s="104" customFormat="1" ht="12.75">
      <c r="A32" s="5"/>
      <c r="B32" s="122" t="s">
        <v>37</v>
      </c>
      <c r="C32" s="593">
        <v>19188</v>
      </c>
      <c r="D32" s="598">
        <v>1.131568319539793</v>
      </c>
      <c r="E32" s="598">
        <v>1.1267716433020925</v>
      </c>
      <c r="F32" s="119"/>
      <c r="G32" s="593">
        <v>5177</v>
      </c>
      <c r="H32" s="598">
        <v>1.0286054990601077</v>
      </c>
      <c r="I32" s="598">
        <v>1.0178351983152651</v>
      </c>
      <c r="J32" s="119"/>
      <c r="K32" s="593">
        <v>9115</v>
      </c>
      <c r="L32" s="598">
        <v>1.0527561395389617</v>
      </c>
      <c r="M32" s="598">
        <v>1.0512007360954154</v>
      </c>
      <c r="N32" s="119"/>
      <c r="O32" s="593">
        <v>2280</v>
      </c>
      <c r="P32" s="598">
        <v>0.9955552910056591</v>
      </c>
      <c r="Q32" s="602">
        <v>0.9907802799800071</v>
      </c>
      <c r="R32" s="103"/>
      <c r="S32" s="103"/>
      <c r="T32" s="103"/>
      <c r="U32" s="103"/>
      <c r="V32" s="103"/>
    </row>
    <row r="33" spans="2:22" s="104" customFormat="1" ht="12.75">
      <c r="B33" s="25"/>
      <c r="C33" s="592"/>
      <c r="D33" s="597"/>
      <c r="E33" s="597"/>
      <c r="F33" s="112"/>
      <c r="G33" s="592"/>
      <c r="H33" s="597"/>
      <c r="I33" s="597"/>
      <c r="J33" s="112"/>
      <c r="K33" s="592"/>
      <c r="L33" s="597"/>
      <c r="M33" s="597"/>
      <c r="N33" s="112"/>
      <c r="O33" s="592"/>
      <c r="P33" s="597"/>
      <c r="Q33" s="597"/>
      <c r="R33" s="103"/>
      <c r="S33" s="103"/>
      <c r="T33" s="103"/>
      <c r="U33" s="103"/>
      <c r="V33" s="103"/>
    </row>
    <row r="34" spans="1:22" s="104" customFormat="1" ht="12.75">
      <c r="A34" s="281" t="s">
        <v>217</v>
      </c>
      <c r="B34" s="120">
        <v>2008</v>
      </c>
      <c r="C34" s="591">
        <v>28366</v>
      </c>
      <c r="D34" s="596">
        <v>1.2120493456557675</v>
      </c>
      <c r="E34" s="596">
        <v>1.1593662812797305</v>
      </c>
      <c r="F34" s="108"/>
      <c r="G34" s="591">
        <v>10749</v>
      </c>
      <c r="H34" s="596">
        <v>1.108183553882426</v>
      </c>
      <c r="I34" s="596">
        <v>1.0560605329368529</v>
      </c>
      <c r="J34" s="108"/>
      <c r="K34" s="591">
        <v>23310</v>
      </c>
      <c r="L34" s="596">
        <v>1.1358739449412203</v>
      </c>
      <c r="M34" s="596">
        <v>1.0969367141243718</v>
      </c>
      <c r="N34" s="108"/>
      <c r="O34" s="591">
        <v>10243</v>
      </c>
      <c r="P34" s="596">
        <v>1.097277942447131</v>
      </c>
      <c r="Q34" s="600">
        <v>1.065925155618088</v>
      </c>
      <c r="R34" s="103"/>
      <c r="S34" s="103"/>
      <c r="T34" s="103"/>
      <c r="U34" s="103"/>
      <c r="V34" s="103"/>
    </row>
    <row r="35" spans="1:22" s="104" customFormat="1" ht="12.75">
      <c r="A35" s="318" t="s">
        <v>218</v>
      </c>
      <c r="B35" s="122">
        <v>2009</v>
      </c>
      <c r="C35" s="593">
        <v>28297</v>
      </c>
      <c r="D35" s="598">
        <v>1.2042296188778936</v>
      </c>
      <c r="E35" s="598">
        <v>1.1586616701874777</v>
      </c>
      <c r="F35" s="119"/>
      <c r="G35" s="593">
        <v>10045</v>
      </c>
      <c r="H35" s="598">
        <v>1.0922608680959487</v>
      </c>
      <c r="I35" s="598">
        <v>1.03273377084339</v>
      </c>
      <c r="J35" s="119"/>
      <c r="K35" s="593">
        <v>23638</v>
      </c>
      <c r="L35" s="598">
        <v>1.113517606050961</v>
      </c>
      <c r="M35" s="598">
        <v>1.0893184555656354</v>
      </c>
      <c r="N35" s="119"/>
      <c r="O35" s="593">
        <v>10050</v>
      </c>
      <c r="P35" s="598">
        <v>1.086512807112414</v>
      </c>
      <c r="Q35" s="602">
        <v>1.0102863649218168</v>
      </c>
      <c r="R35" s="103"/>
      <c r="S35" s="103"/>
      <c r="T35" s="103"/>
      <c r="U35" s="103"/>
      <c r="V35" s="103"/>
    </row>
    <row r="36" spans="1:22" s="104" customFormat="1" ht="12.75">
      <c r="A36" s="5"/>
      <c r="B36" s="369"/>
      <c r="C36" s="105"/>
      <c r="D36" s="102"/>
      <c r="E36" s="102"/>
      <c r="F36" s="102"/>
      <c r="G36" s="105"/>
      <c r="H36" s="102"/>
      <c r="I36" s="102"/>
      <c r="J36" s="102"/>
      <c r="K36" s="105"/>
      <c r="L36" s="102"/>
      <c r="M36" s="102"/>
      <c r="N36" s="102"/>
      <c r="O36" s="105"/>
      <c r="P36" s="102"/>
      <c r="Q36" s="102"/>
      <c r="R36" s="103"/>
      <c r="S36" s="103"/>
      <c r="T36" s="103"/>
      <c r="U36" s="103"/>
      <c r="V36" s="103"/>
    </row>
    <row r="37" spans="1:22" s="104" customFormat="1" ht="18" hidden="1">
      <c r="A37" s="5"/>
      <c r="B37" s="5"/>
      <c r="C37" s="6" t="s">
        <v>0</v>
      </c>
      <c r="D37" s="99"/>
      <c r="E37" s="99"/>
      <c r="F37" s="99"/>
      <c r="G37" s="101"/>
      <c r="H37" s="99"/>
      <c r="I37" s="99"/>
      <c r="J37" s="99"/>
      <c r="K37" s="101"/>
      <c r="L37" s="99"/>
      <c r="M37" s="99"/>
      <c r="N37" s="99"/>
      <c r="O37" s="101"/>
      <c r="P37" s="99"/>
      <c r="Q37" s="99"/>
      <c r="R37" s="103"/>
      <c r="S37" s="103"/>
      <c r="T37" s="103"/>
      <c r="U37" s="103"/>
      <c r="V37" s="103"/>
    </row>
    <row r="38" spans="1:17" s="103" customFormat="1" ht="15.75" hidden="1">
      <c r="A38" s="1" t="s">
        <v>127</v>
      </c>
      <c r="B38" s="5"/>
      <c r="C38" s="7" t="s">
        <v>1</v>
      </c>
      <c r="D38" s="99"/>
      <c r="E38" s="99"/>
      <c r="F38" s="99"/>
      <c r="G38" s="101"/>
      <c r="H38" s="99"/>
      <c r="I38" s="99"/>
      <c r="J38" s="99"/>
      <c r="K38" s="101"/>
      <c r="L38" s="99"/>
      <c r="M38" s="99"/>
      <c r="N38" s="99"/>
      <c r="O38" s="101"/>
      <c r="P38" s="99"/>
      <c r="Q38" s="99"/>
    </row>
    <row r="39" spans="1:22" s="104" customFormat="1" ht="12.75" hidden="1">
      <c r="A39" s="5"/>
      <c r="B39" s="5"/>
      <c r="C39" s="123" t="s">
        <v>52</v>
      </c>
      <c r="D39" s="99"/>
      <c r="E39" s="99"/>
      <c r="F39" s="99"/>
      <c r="G39" s="101"/>
      <c r="H39" s="99"/>
      <c r="I39" s="99"/>
      <c r="J39" s="99"/>
      <c r="K39" s="101"/>
      <c r="L39" s="99"/>
      <c r="M39" s="99"/>
      <c r="N39" s="99"/>
      <c r="O39" s="101"/>
      <c r="P39" s="99"/>
      <c r="Q39" s="99"/>
      <c r="R39" s="103"/>
      <c r="S39" s="103"/>
      <c r="T39" s="103"/>
      <c r="U39" s="103"/>
      <c r="V39" s="103"/>
    </row>
    <row r="40" spans="1:22" s="104" customFormat="1" ht="12.75" hidden="1">
      <c r="A40" s="5"/>
      <c r="B40" s="5"/>
      <c r="C40" s="123"/>
      <c r="D40" s="99"/>
      <c r="E40" s="99"/>
      <c r="F40" s="99"/>
      <c r="G40" s="101"/>
      <c r="H40" s="99"/>
      <c r="I40" s="99"/>
      <c r="J40" s="99"/>
      <c r="K40" s="101"/>
      <c r="L40" s="99"/>
      <c r="M40" s="99"/>
      <c r="N40" s="99"/>
      <c r="O40" s="101"/>
      <c r="P40" s="99"/>
      <c r="Q40" s="99"/>
      <c r="R40" s="103"/>
      <c r="S40" s="103"/>
      <c r="T40" s="103"/>
      <c r="U40" s="103"/>
      <c r="V40" s="103"/>
    </row>
    <row r="41" spans="3:17" ht="15.75" hidden="1">
      <c r="C41" s="940" t="s">
        <v>96</v>
      </c>
      <c r="D41" s="940"/>
      <c r="E41" s="940"/>
      <c r="F41" s="57"/>
      <c r="G41" s="940" t="s">
        <v>61</v>
      </c>
      <c r="H41" s="940"/>
      <c r="I41" s="940"/>
      <c r="J41" s="57"/>
      <c r="K41" s="940" t="s">
        <v>95</v>
      </c>
      <c r="L41" s="940"/>
      <c r="M41" s="940"/>
      <c r="N41" s="57"/>
      <c r="O41" s="940" t="s">
        <v>62</v>
      </c>
      <c r="P41" s="940"/>
      <c r="Q41" s="940"/>
    </row>
    <row r="42" spans="2:17" ht="38.25" hidden="1">
      <c r="B42" s="8"/>
      <c r="C42" s="9" t="s">
        <v>2</v>
      </c>
      <c r="D42" s="2" t="s">
        <v>63</v>
      </c>
      <c r="E42" s="2" t="s">
        <v>64</v>
      </c>
      <c r="F42" s="2"/>
      <c r="G42" s="9" t="s">
        <v>2</v>
      </c>
      <c r="H42" s="2" t="s">
        <v>63</v>
      </c>
      <c r="I42" s="2" t="s">
        <v>64</v>
      </c>
      <c r="J42" s="2"/>
      <c r="K42" s="9" t="s">
        <v>2</v>
      </c>
      <c r="L42" s="2" t="s">
        <v>63</v>
      </c>
      <c r="M42" s="2" t="s">
        <v>64</v>
      </c>
      <c r="N42" s="2"/>
      <c r="O42" s="9" t="s">
        <v>2</v>
      </c>
      <c r="P42" s="2" t="s">
        <v>63</v>
      </c>
      <c r="Q42" s="2" t="s">
        <v>64</v>
      </c>
    </row>
    <row r="43" spans="1:22" s="104" customFormat="1" ht="12.75" hidden="1">
      <c r="A43" s="5"/>
      <c r="B43" s="3" t="s">
        <v>54</v>
      </c>
      <c r="C43" s="107">
        <v>1821</v>
      </c>
      <c r="D43" s="108">
        <v>0.5721496271817574</v>
      </c>
      <c r="E43" s="108">
        <v>0.5091696413320514</v>
      </c>
      <c r="F43" s="108"/>
      <c r="G43" s="107">
        <v>456</v>
      </c>
      <c r="H43" s="108">
        <v>0.7822767892153236</v>
      </c>
      <c r="I43" s="108">
        <v>0.7672495135295191</v>
      </c>
      <c r="J43" s="108"/>
      <c r="K43" s="107">
        <v>843</v>
      </c>
      <c r="L43" s="108">
        <v>0.5588619369458775</v>
      </c>
      <c r="M43" s="108">
        <v>0.5318611490882816</v>
      </c>
      <c r="N43" s="108"/>
      <c r="O43" s="107">
        <v>160</v>
      </c>
      <c r="P43" s="108">
        <v>0.8673826046299377</v>
      </c>
      <c r="Q43" s="108">
        <v>0.852789273519314</v>
      </c>
      <c r="R43" s="103"/>
      <c r="S43" s="103"/>
      <c r="T43" s="103"/>
      <c r="U43" s="103"/>
      <c r="V43" s="103"/>
    </row>
    <row r="44" spans="1:22" s="104" customFormat="1" ht="15.75" customHeight="1" hidden="1">
      <c r="A44" s="5"/>
      <c r="B44" s="12" t="s">
        <v>55</v>
      </c>
      <c r="C44" s="111">
        <v>979</v>
      </c>
      <c r="D44" s="112">
        <v>0.6905641904357145</v>
      </c>
      <c r="E44" s="112">
        <v>0.6028460239290402</v>
      </c>
      <c r="F44" s="112"/>
      <c r="G44" s="111" t="s">
        <v>65</v>
      </c>
      <c r="H44" s="111" t="s">
        <v>65</v>
      </c>
      <c r="I44" s="111" t="s">
        <v>65</v>
      </c>
      <c r="J44" s="112"/>
      <c r="K44" s="111">
        <v>292</v>
      </c>
      <c r="L44" s="112">
        <v>0.6416638833213865</v>
      </c>
      <c r="M44" s="112">
        <v>0.5877179962763636</v>
      </c>
      <c r="N44" s="112"/>
      <c r="O44" s="111" t="s">
        <v>65</v>
      </c>
      <c r="P44" s="111" t="s">
        <v>65</v>
      </c>
      <c r="Q44" s="111" t="s">
        <v>65</v>
      </c>
      <c r="R44" s="103"/>
      <c r="S44" s="103"/>
      <c r="T44" s="103"/>
      <c r="U44" s="103"/>
      <c r="V44" s="103"/>
    </row>
    <row r="45" spans="2:17" ht="25.5" hidden="1">
      <c r="B45" s="4" t="s">
        <v>56</v>
      </c>
      <c r="C45" s="115">
        <v>2050</v>
      </c>
      <c r="D45" s="119">
        <v>0.8316016257148124</v>
      </c>
      <c r="E45" s="119">
        <v>0.8104878826422252</v>
      </c>
      <c r="F45" s="119"/>
      <c r="G45" s="115">
        <v>365</v>
      </c>
      <c r="H45" s="119">
        <v>1.0863578311677247</v>
      </c>
      <c r="I45" s="119">
        <v>1.0124875950487189</v>
      </c>
      <c r="J45" s="119"/>
      <c r="K45" s="115">
        <v>866</v>
      </c>
      <c r="L45" s="119">
        <v>0.8139961528925101</v>
      </c>
      <c r="M45" s="119">
        <v>0.813152259990507</v>
      </c>
      <c r="N45" s="119"/>
      <c r="O45" s="115">
        <v>103</v>
      </c>
      <c r="P45" s="119">
        <v>0.8851350606964611</v>
      </c>
      <c r="Q45" s="119">
        <v>1.0366204847400522</v>
      </c>
    </row>
    <row r="46" spans="2:22" s="8" customFormat="1" ht="39.75" customHeight="1" hidden="1">
      <c r="B46" s="5"/>
      <c r="C46" s="105"/>
      <c r="D46" s="102"/>
      <c r="E46" s="102"/>
      <c r="F46" s="102"/>
      <c r="G46" s="105"/>
      <c r="H46" s="102"/>
      <c r="I46" s="102"/>
      <c r="J46" s="102"/>
      <c r="K46" s="105"/>
      <c r="L46" s="102"/>
      <c r="M46" s="102"/>
      <c r="N46" s="102"/>
      <c r="O46" s="105"/>
      <c r="P46" s="102"/>
      <c r="Q46" s="102"/>
      <c r="R46" s="32"/>
      <c r="S46" s="32"/>
      <c r="T46" s="32"/>
      <c r="U46" s="32"/>
      <c r="V46" s="32"/>
    </row>
    <row r="47" spans="1:22" s="104" customFormat="1" ht="25.5" customHeight="1" hidden="1">
      <c r="A47" s="11" t="s">
        <v>60</v>
      </c>
      <c r="B47" s="5"/>
      <c r="C47" s="105"/>
      <c r="D47" s="102"/>
      <c r="E47" s="102"/>
      <c r="F47" s="102"/>
      <c r="G47" s="105"/>
      <c r="H47" s="102"/>
      <c r="I47" s="102"/>
      <c r="J47" s="102"/>
      <c r="K47" s="105"/>
      <c r="L47" s="102"/>
      <c r="M47" s="102"/>
      <c r="N47" s="102"/>
      <c r="O47" s="105"/>
      <c r="P47" s="102"/>
      <c r="Q47" s="102"/>
      <c r="R47" s="103"/>
      <c r="S47" s="103"/>
      <c r="T47" s="103"/>
      <c r="U47" s="103"/>
      <c r="V47" s="103"/>
    </row>
    <row r="48" spans="1:22" s="125" customFormat="1" ht="25.5" customHeight="1" hidden="1">
      <c r="A48" s="8"/>
      <c r="B48" s="5"/>
      <c r="C48" s="105"/>
      <c r="D48" s="102"/>
      <c r="E48" s="102"/>
      <c r="F48" s="102"/>
      <c r="G48" s="105"/>
      <c r="H48" s="102"/>
      <c r="I48" s="102"/>
      <c r="J48" s="102"/>
      <c r="K48" s="105"/>
      <c r="L48" s="102"/>
      <c r="M48" s="102"/>
      <c r="N48" s="102"/>
      <c r="O48" s="105"/>
      <c r="P48" s="102"/>
      <c r="Q48" s="102"/>
      <c r="R48" s="124"/>
      <c r="S48" s="124"/>
      <c r="T48" s="124"/>
      <c r="U48" s="124"/>
      <c r="V48" s="124"/>
    </row>
    <row r="49" spans="1:22" s="125" customFormat="1" ht="39.75" customHeight="1" hidden="1">
      <c r="A49" s="8"/>
      <c r="B49" s="5"/>
      <c r="C49" s="105"/>
      <c r="D49" s="102"/>
      <c r="E49" s="102"/>
      <c r="F49" s="102"/>
      <c r="G49" s="105"/>
      <c r="H49" s="102"/>
      <c r="I49" s="102"/>
      <c r="J49" s="102"/>
      <c r="K49" s="105"/>
      <c r="L49" s="102"/>
      <c r="M49" s="102"/>
      <c r="N49" s="102"/>
      <c r="O49" s="105"/>
      <c r="P49" s="102"/>
      <c r="Q49" s="102"/>
      <c r="R49" s="124"/>
      <c r="S49" s="124"/>
      <c r="T49" s="124"/>
      <c r="U49" s="124"/>
      <c r="V49" s="124"/>
    </row>
    <row r="50" spans="1:22" s="104" customFormat="1" ht="12.75">
      <c r="A50" s="5"/>
      <c r="B50" s="5"/>
      <c r="C50" s="105"/>
      <c r="D50" s="102"/>
      <c r="E50" s="102"/>
      <c r="F50" s="102"/>
      <c r="G50" s="105"/>
      <c r="H50" s="102"/>
      <c r="I50" s="102"/>
      <c r="J50" s="102"/>
      <c r="K50" s="105"/>
      <c r="L50" s="102"/>
      <c r="M50" s="102"/>
      <c r="N50" s="102"/>
      <c r="O50" s="105"/>
      <c r="P50" s="102"/>
      <c r="Q50" s="102"/>
      <c r="R50" s="103"/>
      <c r="S50" s="103"/>
      <c r="T50" s="103"/>
      <c r="U50" s="103"/>
      <c r="V50" s="103"/>
    </row>
    <row r="51" spans="1:22" s="104" customFormat="1" ht="12.75">
      <c r="A51" s="5"/>
      <c r="B51" s="152" t="s">
        <v>376</v>
      </c>
      <c r="C51" s="105"/>
      <c r="D51" s="102"/>
      <c r="E51" s="102"/>
      <c r="F51" s="102"/>
      <c r="G51" s="105"/>
      <c r="H51" s="102"/>
      <c r="I51" s="102"/>
      <c r="J51" s="102"/>
      <c r="K51" s="105"/>
      <c r="L51" s="102"/>
      <c r="M51" s="102"/>
      <c r="N51" s="102"/>
      <c r="O51" s="105"/>
      <c r="P51" s="102"/>
      <c r="Q51" s="102"/>
      <c r="R51" s="103"/>
      <c r="S51" s="103"/>
      <c r="T51" s="103"/>
      <c r="U51" s="103"/>
      <c r="V51" s="103"/>
    </row>
    <row r="52" spans="1:22" s="104" customFormat="1" ht="12.75">
      <c r="A52" s="5"/>
      <c r="B52" s="5"/>
      <c r="C52" s="105"/>
      <c r="D52" s="102"/>
      <c r="E52" s="102"/>
      <c r="F52" s="102"/>
      <c r="G52" s="105"/>
      <c r="H52" s="102"/>
      <c r="I52" s="102"/>
      <c r="J52" s="102"/>
      <c r="K52" s="105"/>
      <c r="L52" s="102"/>
      <c r="M52" s="102"/>
      <c r="N52" s="102"/>
      <c r="O52" s="105"/>
      <c r="P52" s="102"/>
      <c r="Q52" s="102"/>
      <c r="R52" s="103"/>
      <c r="S52" s="103"/>
      <c r="T52" s="103"/>
      <c r="U52" s="103"/>
      <c r="V52" s="103"/>
    </row>
    <row r="53" spans="1:22" s="104" customFormat="1" ht="12.75">
      <c r="A53" s="5"/>
      <c r="C53" s="105"/>
      <c r="D53" s="102"/>
      <c r="E53" s="102"/>
      <c r="F53" s="102"/>
      <c r="G53" s="105"/>
      <c r="H53" s="102"/>
      <c r="I53" s="102"/>
      <c r="J53" s="102"/>
      <c r="K53" s="105"/>
      <c r="L53" s="102"/>
      <c r="M53" s="102"/>
      <c r="N53" s="102"/>
      <c r="O53" s="105"/>
      <c r="P53" s="102"/>
      <c r="Q53" s="102"/>
      <c r="R53" s="103"/>
      <c r="S53" s="103"/>
      <c r="T53" s="103"/>
      <c r="U53" s="103"/>
      <c r="V53" s="103"/>
    </row>
    <row r="54" spans="1:22" s="104" customFormat="1" ht="12.75">
      <c r="A54" s="5"/>
      <c r="B54" s="5"/>
      <c r="C54" s="105"/>
      <c r="D54" s="102"/>
      <c r="E54" s="102"/>
      <c r="F54" s="102"/>
      <c r="G54" s="105"/>
      <c r="H54" s="102"/>
      <c r="I54" s="102"/>
      <c r="J54" s="102"/>
      <c r="K54" s="105"/>
      <c r="L54" s="102"/>
      <c r="M54" s="102"/>
      <c r="N54" s="102"/>
      <c r="O54" s="105"/>
      <c r="P54" s="102"/>
      <c r="Q54" s="102"/>
      <c r="R54" s="103"/>
      <c r="S54" s="103"/>
      <c r="T54" s="103"/>
      <c r="U54" s="103"/>
      <c r="V54" s="103"/>
    </row>
    <row r="55" spans="1:22" s="104" customFormat="1" ht="12.75">
      <c r="A55" s="5"/>
      <c r="B55" s="5"/>
      <c r="C55" s="105"/>
      <c r="D55" s="102"/>
      <c r="E55" s="102"/>
      <c r="F55" s="102"/>
      <c r="G55" s="105"/>
      <c r="H55" s="102"/>
      <c r="I55" s="102"/>
      <c r="J55" s="102"/>
      <c r="K55" s="105"/>
      <c r="L55" s="102"/>
      <c r="M55" s="102"/>
      <c r="N55" s="102"/>
      <c r="O55" s="105"/>
      <c r="P55" s="102"/>
      <c r="Q55" s="102"/>
      <c r="R55" s="103"/>
      <c r="S55" s="103"/>
      <c r="T55" s="103"/>
      <c r="U55" s="103"/>
      <c r="V55" s="103"/>
    </row>
    <row r="56" spans="1:22" s="104" customFormat="1" ht="12.75">
      <c r="A56" s="5"/>
      <c r="B56" s="5"/>
      <c r="C56" s="105"/>
      <c r="D56" s="102"/>
      <c r="E56" s="102"/>
      <c r="F56" s="102"/>
      <c r="G56" s="105"/>
      <c r="H56" s="102"/>
      <c r="I56" s="102"/>
      <c r="J56" s="102"/>
      <c r="K56" s="105"/>
      <c r="L56" s="102"/>
      <c r="M56" s="102"/>
      <c r="N56" s="102"/>
      <c r="O56" s="105"/>
      <c r="P56" s="102"/>
      <c r="Q56" s="102"/>
      <c r="R56" s="103"/>
      <c r="S56" s="103"/>
      <c r="T56" s="103"/>
      <c r="U56" s="103"/>
      <c r="V56" s="103"/>
    </row>
    <row r="57" spans="1:22" s="104" customFormat="1" ht="12.75">
      <c r="A57" s="5"/>
      <c r="B57" s="5"/>
      <c r="C57" s="105"/>
      <c r="D57" s="102"/>
      <c r="E57" s="102"/>
      <c r="F57" s="102"/>
      <c r="G57" s="105"/>
      <c r="H57" s="102"/>
      <c r="I57" s="102"/>
      <c r="J57" s="102"/>
      <c r="K57" s="105"/>
      <c r="L57" s="102"/>
      <c r="M57" s="102"/>
      <c r="N57" s="102"/>
      <c r="O57" s="105"/>
      <c r="P57" s="102"/>
      <c r="Q57" s="102"/>
      <c r="R57" s="103"/>
      <c r="S57" s="103"/>
      <c r="T57" s="103"/>
      <c r="U57" s="103"/>
      <c r="V57" s="103"/>
    </row>
    <row r="58" spans="1:22" s="104" customFormat="1" ht="12.75">
      <c r="A58" s="5"/>
      <c r="B58" s="5"/>
      <c r="C58" s="105"/>
      <c r="D58" s="102"/>
      <c r="E58" s="102"/>
      <c r="F58" s="102"/>
      <c r="G58" s="105"/>
      <c r="H58" s="102"/>
      <c r="I58" s="102"/>
      <c r="J58" s="102"/>
      <c r="K58" s="105"/>
      <c r="L58" s="102"/>
      <c r="M58" s="102"/>
      <c r="N58" s="102"/>
      <c r="O58" s="105"/>
      <c r="P58" s="102"/>
      <c r="Q58" s="102"/>
      <c r="R58" s="103"/>
      <c r="S58" s="103"/>
      <c r="T58" s="103"/>
      <c r="U58" s="103"/>
      <c r="V58" s="103"/>
    </row>
    <row r="59" spans="1:22" s="104" customFormat="1" ht="12.75">
      <c r="A59" s="5"/>
      <c r="B59" s="5"/>
      <c r="C59" s="105"/>
      <c r="D59" s="102"/>
      <c r="E59" s="102"/>
      <c r="F59" s="102"/>
      <c r="G59" s="105"/>
      <c r="H59" s="102"/>
      <c r="I59" s="102"/>
      <c r="J59" s="102"/>
      <c r="K59" s="105"/>
      <c r="L59" s="102"/>
      <c r="M59" s="102"/>
      <c r="N59" s="102"/>
      <c r="O59" s="105"/>
      <c r="P59" s="102"/>
      <c r="Q59" s="102"/>
      <c r="R59" s="103"/>
      <c r="S59" s="103"/>
      <c r="T59" s="103"/>
      <c r="U59" s="103"/>
      <c r="V59" s="103"/>
    </row>
    <row r="60" spans="1:22" s="104" customFormat="1" ht="12.75">
      <c r="A60" s="5"/>
      <c r="B60" s="5"/>
      <c r="C60" s="105"/>
      <c r="D60" s="102"/>
      <c r="E60" s="102"/>
      <c r="F60" s="102"/>
      <c r="G60" s="105"/>
      <c r="H60" s="102"/>
      <c r="I60" s="102"/>
      <c r="J60" s="102"/>
      <c r="K60" s="105"/>
      <c r="L60" s="102"/>
      <c r="M60" s="102"/>
      <c r="N60" s="102"/>
      <c r="O60" s="105"/>
      <c r="P60" s="102"/>
      <c r="Q60" s="102"/>
      <c r="R60" s="103"/>
      <c r="S60" s="103"/>
      <c r="T60" s="103"/>
      <c r="U60" s="103"/>
      <c r="V60" s="103"/>
    </row>
    <row r="61" spans="1:22" s="104" customFormat="1" ht="12.75">
      <c r="A61" s="5"/>
      <c r="B61" s="5"/>
      <c r="C61" s="105"/>
      <c r="D61" s="102"/>
      <c r="E61" s="102"/>
      <c r="F61" s="102"/>
      <c r="G61" s="105"/>
      <c r="H61" s="102"/>
      <c r="I61" s="102"/>
      <c r="J61" s="102"/>
      <c r="K61" s="105"/>
      <c r="L61" s="102"/>
      <c r="M61" s="102"/>
      <c r="N61" s="102"/>
      <c r="O61" s="105"/>
      <c r="P61" s="102"/>
      <c r="Q61" s="102"/>
      <c r="R61" s="103"/>
      <c r="S61" s="103"/>
      <c r="T61" s="103"/>
      <c r="U61" s="103"/>
      <c r="V61" s="103"/>
    </row>
    <row r="62" spans="1:22" s="104" customFormat="1" ht="12.75">
      <c r="A62" s="5"/>
      <c r="B62" s="5"/>
      <c r="C62" s="105"/>
      <c r="D62" s="102"/>
      <c r="E62" s="102"/>
      <c r="F62" s="102"/>
      <c r="G62" s="105"/>
      <c r="H62" s="102"/>
      <c r="I62" s="102"/>
      <c r="J62" s="102"/>
      <c r="K62" s="105"/>
      <c r="L62" s="102"/>
      <c r="M62" s="102"/>
      <c r="N62" s="102"/>
      <c r="O62" s="105"/>
      <c r="P62" s="102"/>
      <c r="Q62" s="102"/>
      <c r="R62" s="103"/>
      <c r="S62" s="103"/>
      <c r="T62" s="103"/>
      <c r="U62" s="103"/>
      <c r="V62" s="103"/>
    </row>
    <row r="63" spans="1:22" s="104" customFormat="1" ht="12.75">
      <c r="A63" s="5"/>
      <c r="B63" s="5"/>
      <c r="C63" s="105"/>
      <c r="D63" s="102"/>
      <c r="E63" s="102"/>
      <c r="F63" s="102"/>
      <c r="G63" s="105"/>
      <c r="H63" s="102"/>
      <c r="I63" s="102"/>
      <c r="J63" s="102"/>
      <c r="K63" s="105"/>
      <c r="L63" s="102"/>
      <c r="M63" s="102"/>
      <c r="N63" s="102"/>
      <c r="O63" s="105"/>
      <c r="P63" s="102"/>
      <c r="Q63" s="102"/>
      <c r="R63" s="103"/>
      <c r="S63" s="103"/>
      <c r="T63" s="103"/>
      <c r="U63" s="103"/>
      <c r="V63" s="103"/>
    </row>
    <row r="64" spans="1:22" s="104" customFormat="1" ht="12.75">
      <c r="A64" s="5"/>
      <c r="B64" s="5"/>
      <c r="C64" s="105"/>
      <c r="D64" s="102"/>
      <c r="E64" s="102"/>
      <c r="F64" s="102"/>
      <c r="G64" s="105"/>
      <c r="H64" s="102"/>
      <c r="I64" s="102"/>
      <c r="J64" s="102"/>
      <c r="K64" s="105"/>
      <c r="L64" s="102"/>
      <c r="M64" s="102"/>
      <c r="N64" s="102"/>
      <c r="O64" s="105"/>
      <c r="P64" s="102"/>
      <c r="Q64" s="102"/>
      <c r="R64" s="103"/>
      <c r="S64" s="103"/>
      <c r="T64" s="103"/>
      <c r="U64" s="103"/>
      <c r="V64" s="103"/>
    </row>
    <row r="65" spans="1:22" s="104" customFormat="1" ht="12.75">
      <c r="A65" s="5"/>
      <c r="B65" s="5"/>
      <c r="C65" s="105"/>
      <c r="D65" s="102"/>
      <c r="E65" s="102"/>
      <c r="F65" s="102"/>
      <c r="G65" s="105"/>
      <c r="H65" s="102"/>
      <c r="I65" s="102"/>
      <c r="J65" s="102"/>
      <c r="K65" s="105"/>
      <c r="L65" s="102"/>
      <c r="M65" s="102"/>
      <c r="N65" s="102"/>
      <c r="O65" s="105"/>
      <c r="P65" s="102"/>
      <c r="Q65" s="102"/>
      <c r="R65" s="103"/>
      <c r="S65" s="103"/>
      <c r="T65" s="103"/>
      <c r="U65" s="103"/>
      <c r="V65" s="103"/>
    </row>
    <row r="66" spans="1:22" s="104" customFormat="1" ht="12.75">
      <c r="A66" s="5"/>
      <c r="B66" s="5"/>
      <c r="C66" s="105"/>
      <c r="D66" s="102"/>
      <c r="E66" s="102"/>
      <c r="F66" s="102"/>
      <c r="G66" s="105"/>
      <c r="H66" s="102"/>
      <c r="I66" s="102"/>
      <c r="J66" s="102"/>
      <c r="K66" s="105"/>
      <c r="L66" s="102"/>
      <c r="M66" s="102"/>
      <c r="N66" s="102"/>
      <c r="O66" s="105"/>
      <c r="P66" s="102"/>
      <c r="Q66" s="102"/>
      <c r="R66" s="103"/>
      <c r="S66" s="103"/>
      <c r="T66" s="103"/>
      <c r="U66" s="103"/>
      <c r="V66" s="103"/>
    </row>
    <row r="67" spans="1:22" s="104" customFormat="1" ht="12.75">
      <c r="A67" s="5"/>
      <c r="B67" s="5"/>
      <c r="C67" s="93"/>
      <c r="D67" s="94"/>
      <c r="E67" s="94"/>
      <c r="F67" s="97"/>
      <c r="G67" s="96"/>
      <c r="H67" s="97"/>
      <c r="I67" s="97"/>
      <c r="J67" s="97"/>
      <c r="K67" s="96"/>
      <c r="L67" s="97"/>
      <c r="M67" s="97"/>
      <c r="N67" s="97"/>
      <c r="O67" s="96"/>
      <c r="P67" s="97"/>
      <c r="Q67" s="97"/>
      <c r="R67" s="103"/>
      <c r="S67" s="103"/>
      <c r="T67" s="103"/>
      <c r="U67" s="103"/>
      <c r="V67" s="103"/>
    </row>
    <row r="68" spans="1:22" s="104" customFormat="1" ht="12.75">
      <c r="A68" s="5"/>
      <c r="B68" s="5"/>
      <c r="C68" s="93"/>
      <c r="D68" s="94"/>
      <c r="E68" s="94"/>
      <c r="F68" s="97"/>
      <c r="G68" s="96"/>
      <c r="H68" s="97"/>
      <c r="I68" s="97"/>
      <c r="J68" s="97"/>
      <c r="K68" s="96"/>
      <c r="L68" s="97"/>
      <c r="M68" s="97"/>
      <c r="N68" s="97"/>
      <c r="O68" s="96"/>
      <c r="P68" s="97"/>
      <c r="Q68" s="97"/>
      <c r="R68" s="103"/>
      <c r="S68" s="103"/>
      <c r="T68" s="103"/>
      <c r="U68" s="103"/>
      <c r="V68" s="103"/>
    </row>
    <row r="69" spans="1:22" s="104" customFormat="1" ht="12.75">
      <c r="A69" s="5"/>
      <c r="B69" s="5"/>
      <c r="C69" s="93"/>
      <c r="D69" s="94"/>
      <c r="E69" s="94"/>
      <c r="F69" s="97"/>
      <c r="G69" s="96"/>
      <c r="H69" s="97"/>
      <c r="I69" s="97"/>
      <c r="J69" s="97"/>
      <c r="K69" s="96"/>
      <c r="L69" s="97"/>
      <c r="M69" s="97"/>
      <c r="N69" s="97"/>
      <c r="O69" s="96"/>
      <c r="P69" s="97"/>
      <c r="Q69" s="97"/>
      <c r="R69" s="103"/>
      <c r="S69" s="103"/>
      <c r="T69" s="103"/>
      <c r="U69" s="103"/>
      <c r="V69" s="103"/>
    </row>
    <row r="70" spans="1:22" s="104" customFormat="1" ht="12.75">
      <c r="A70" s="5"/>
      <c r="B70" s="5"/>
      <c r="C70" s="93"/>
      <c r="D70" s="94"/>
      <c r="E70" s="94"/>
      <c r="F70" s="97"/>
      <c r="G70" s="96"/>
      <c r="H70" s="97"/>
      <c r="I70" s="97"/>
      <c r="J70" s="97"/>
      <c r="K70" s="96"/>
      <c r="L70" s="97"/>
      <c r="M70" s="97"/>
      <c r="N70" s="97"/>
      <c r="O70" s="96"/>
      <c r="P70" s="97"/>
      <c r="Q70" s="97"/>
      <c r="R70" s="103"/>
      <c r="S70" s="103"/>
      <c r="T70" s="103"/>
      <c r="U70" s="103"/>
      <c r="V70" s="103"/>
    </row>
  </sheetData>
  <sheetProtection/>
  <mergeCells count="12">
    <mergeCell ref="B2:Q2"/>
    <mergeCell ref="B3:Q3"/>
    <mergeCell ref="B4:Q4"/>
    <mergeCell ref="B1:Q1"/>
    <mergeCell ref="C41:E41"/>
    <mergeCell ref="G41:I41"/>
    <mergeCell ref="K41:M41"/>
    <mergeCell ref="O41:Q41"/>
    <mergeCell ref="C6:E6"/>
    <mergeCell ref="G6:I6"/>
    <mergeCell ref="K6:M6"/>
    <mergeCell ref="O6:Q6"/>
  </mergeCells>
  <printOptions horizontalCentered="1"/>
  <pageMargins left="0.7" right="0.7" top="0.75" bottom="0.75" header="0.3" footer="0.3"/>
  <pageSetup fitToHeight="0" fitToWidth="1" horizontalDpi="300" verticalDpi="300" orientation="landscape" scale="80" r:id="rId1"/>
  <headerFooter>
    <oddHeader>&amp;C&amp;A&amp;R&amp;8&amp;P of &amp;N</oddHeader>
    <oddFooter>&amp;L&amp;8&amp;F&amp;CSOA U.S. Individual Life Mortality Experience 2007-2009 Report Appendices&amp;R03/01/2013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B73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5.57421875" style="5" customWidth="1"/>
    <col min="2" max="2" width="18.140625" style="5" bestFit="1" customWidth="1"/>
    <col min="3" max="3" width="10.7109375" style="93" customWidth="1"/>
    <col min="4" max="5" width="9.28125" style="94" customWidth="1"/>
    <col min="6" max="6" width="2.7109375" style="95" customWidth="1"/>
    <col min="7" max="7" width="10.7109375" style="96" customWidth="1"/>
    <col min="8" max="9" width="9.28125" style="97" customWidth="1"/>
    <col min="10" max="10" width="2.7109375" style="95" customWidth="1"/>
    <col min="11" max="11" width="10.7109375" style="96" customWidth="1"/>
    <col min="12" max="13" width="9.28125" style="97" customWidth="1"/>
    <col min="14" max="14" width="2.7109375" style="95" customWidth="1"/>
    <col min="15" max="15" width="10.7109375" style="96" customWidth="1"/>
    <col min="16" max="17" width="9.28125" style="97" customWidth="1"/>
    <col min="18" max="21" width="9.140625" style="98" customWidth="1"/>
    <col min="22" max="16384" width="9.140625" style="95" customWidth="1"/>
  </cols>
  <sheetData>
    <row r="1" spans="2:17" ht="15.75">
      <c r="B1" s="937" t="s">
        <v>230</v>
      </c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</row>
    <row r="2" spans="2:17" ht="15.75">
      <c r="B2" s="931" t="s">
        <v>303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</row>
    <row r="3" spans="2:17" ht="15.75">
      <c r="B3" s="931" t="s">
        <v>239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</row>
    <row r="4" spans="2:17" ht="15.75">
      <c r="B4" s="938" t="s">
        <v>246</v>
      </c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</row>
    <row r="6" spans="1:28" ht="15.75" customHeight="1">
      <c r="A6" s="223"/>
      <c r="B6" s="223"/>
      <c r="C6" s="940" t="s">
        <v>96</v>
      </c>
      <c r="D6" s="940"/>
      <c r="E6" s="940"/>
      <c r="G6" s="940" t="s">
        <v>61</v>
      </c>
      <c r="H6" s="940"/>
      <c r="I6" s="940"/>
      <c r="K6" s="940" t="s">
        <v>95</v>
      </c>
      <c r="L6" s="940"/>
      <c r="M6" s="940"/>
      <c r="O6" s="940" t="s">
        <v>62</v>
      </c>
      <c r="P6" s="940"/>
      <c r="Q6" s="940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</row>
    <row r="7" spans="3:21" s="8" customFormat="1" ht="39.75" customHeight="1">
      <c r="C7" s="9" t="s">
        <v>249</v>
      </c>
      <c r="D7" s="162" t="s">
        <v>309</v>
      </c>
      <c r="E7" s="2" t="s">
        <v>310</v>
      </c>
      <c r="G7" s="9" t="s">
        <v>249</v>
      </c>
      <c r="H7" s="162" t="s">
        <v>309</v>
      </c>
      <c r="I7" s="2" t="s">
        <v>310</v>
      </c>
      <c r="K7" s="9" t="s">
        <v>249</v>
      </c>
      <c r="L7" s="162" t="s">
        <v>309</v>
      </c>
      <c r="M7" s="2" t="s">
        <v>310</v>
      </c>
      <c r="O7" s="9" t="s">
        <v>249</v>
      </c>
      <c r="P7" s="162" t="s">
        <v>309</v>
      </c>
      <c r="Q7" s="2" t="s">
        <v>310</v>
      </c>
      <c r="R7" s="32"/>
      <c r="S7" s="32"/>
      <c r="T7" s="32"/>
      <c r="U7" s="32"/>
    </row>
    <row r="8" spans="1:21" s="104" customFormat="1" ht="12.75">
      <c r="A8" s="5" t="s">
        <v>6</v>
      </c>
      <c r="B8" s="10"/>
      <c r="C8" s="589">
        <v>26855</v>
      </c>
      <c r="D8" s="594">
        <v>0.9209486000071654</v>
      </c>
      <c r="E8" s="594">
        <v>0.8452515928809381</v>
      </c>
      <c r="F8" s="405"/>
      <c r="G8" s="589">
        <v>5219</v>
      </c>
      <c r="H8" s="594">
        <v>0.9271244065855218</v>
      </c>
      <c r="I8" s="594">
        <v>0.8604236630184765</v>
      </c>
      <c r="J8" s="405"/>
      <c r="K8" s="589">
        <v>10400</v>
      </c>
      <c r="L8" s="594">
        <v>0.921203623892489</v>
      </c>
      <c r="M8" s="594">
        <v>0.8277825149762168</v>
      </c>
      <c r="N8" s="405"/>
      <c r="O8" s="589">
        <v>1816</v>
      </c>
      <c r="P8" s="594">
        <v>0.9123340887050931</v>
      </c>
      <c r="Q8" s="599">
        <v>0.9275502489715183</v>
      </c>
      <c r="R8" s="103"/>
      <c r="S8" s="103"/>
      <c r="T8" s="103"/>
      <c r="U8" s="103"/>
    </row>
    <row r="9" spans="1:21" s="104" customFormat="1" ht="12.75">
      <c r="A9" s="5"/>
      <c r="B9" s="5"/>
      <c r="C9" s="590"/>
      <c r="D9" s="595"/>
      <c r="E9" s="595"/>
      <c r="G9" s="590"/>
      <c r="H9" s="595"/>
      <c r="I9" s="595"/>
      <c r="K9" s="590"/>
      <c r="L9" s="595"/>
      <c r="M9" s="595"/>
      <c r="O9" s="590"/>
      <c r="P9" s="595"/>
      <c r="Q9" s="595"/>
      <c r="R9" s="103"/>
      <c r="S9" s="103"/>
      <c r="T9" s="103"/>
      <c r="U9" s="103"/>
    </row>
    <row r="10" spans="1:21" s="104" customFormat="1" ht="12.75">
      <c r="A10" s="8" t="s">
        <v>7</v>
      </c>
      <c r="B10" s="106" t="s">
        <v>12</v>
      </c>
      <c r="C10" s="591">
        <v>357</v>
      </c>
      <c r="D10" s="560">
        <v>0.9226988968578982</v>
      </c>
      <c r="E10" s="560">
        <v>0.9207300279131946</v>
      </c>
      <c r="F10" s="109"/>
      <c r="G10" s="591">
        <v>59</v>
      </c>
      <c r="H10" s="560">
        <v>0.8625174897349451</v>
      </c>
      <c r="I10" s="560">
        <v>0.9146392078142663</v>
      </c>
      <c r="J10" s="109"/>
      <c r="K10" s="591">
        <v>167</v>
      </c>
      <c r="L10" s="560">
        <v>0.9905005657715444</v>
      </c>
      <c r="M10" s="560">
        <v>0.9627496122389996</v>
      </c>
      <c r="N10" s="109"/>
      <c r="O10" s="591">
        <v>17</v>
      </c>
      <c r="P10" s="560">
        <v>0.7537803191505867</v>
      </c>
      <c r="Q10" s="565">
        <v>0.5947770910309444</v>
      </c>
      <c r="R10" s="98"/>
      <c r="S10" s="103"/>
      <c r="T10" s="103"/>
      <c r="U10" s="103"/>
    </row>
    <row r="11" spans="1:21" s="104" customFormat="1" ht="12.75">
      <c r="A11" s="5"/>
      <c r="B11" s="110" t="s">
        <v>13</v>
      </c>
      <c r="C11" s="592">
        <v>1075</v>
      </c>
      <c r="D11" s="557">
        <v>0.9508963157517804</v>
      </c>
      <c r="E11" s="557">
        <v>0.8716822345285796</v>
      </c>
      <c r="F11" s="103"/>
      <c r="G11" s="592">
        <v>192</v>
      </c>
      <c r="H11" s="557">
        <v>0.9532725175256915</v>
      </c>
      <c r="I11" s="557">
        <v>0.8696755586848465</v>
      </c>
      <c r="J11" s="103"/>
      <c r="K11" s="592">
        <v>462</v>
      </c>
      <c r="L11" s="557">
        <v>0.8702832133274939</v>
      </c>
      <c r="M11" s="557">
        <v>0.8452053626868576</v>
      </c>
      <c r="N11" s="103"/>
      <c r="O11" s="592">
        <v>50</v>
      </c>
      <c r="P11" s="557">
        <v>0.7891207395765825</v>
      </c>
      <c r="Q11" s="570">
        <v>0.7447125000591307</v>
      </c>
      <c r="R11" s="98"/>
      <c r="S11" s="103"/>
      <c r="T11" s="103"/>
      <c r="U11" s="103"/>
    </row>
    <row r="12" spans="1:21" s="104" customFormat="1" ht="12.75">
      <c r="A12" s="5"/>
      <c r="B12" s="110" t="s">
        <v>14</v>
      </c>
      <c r="C12" s="592">
        <v>2207</v>
      </c>
      <c r="D12" s="557">
        <v>0.9692958818192982</v>
      </c>
      <c r="E12" s="557">
        <v>0.9002834728004613</v>
      </c>
      <c r="F12" s="103"/>
      <c r="G12" s="592">
        <v>423</v>
      </c>
      <c r="H12" s="557">
        <v>0.9141014146464929</v>
      </c>
      <c r="I12" s="557">
        <v>0.9930782226382839</v>
      </c>
      <c r="J12" s="103"/>
      <c r="K12" s="592">
        <v>920</v>
      </c>
      <c r="L12" s="557">
        <v>0.9066627015284495</v>
      </c>
      <c r="M12" s="557">
        <v>0.8094251032749447</v>
      </c>
      <c r="N12" s="103"/>
      <c r="O12" s="592">
        <v>126</v>
      </c>
      <c r="P12" s="557">
        <v>0.8962305184558409</v>
      </c>
      <c r="Q12" s="570">
        <v>0.7838694134964954</v>
      </c>
      <c r="R12" s="98"/>
      <c r="S12" s="103"/>
      <c r="T12" s="103"/>
      <c r="U12" s="103"/>
    </row>
    <row r="13" spans="1:21" s="104" customFormat="1" ht="12.75">
      <c r="A13" s="5"/>
      <c r="B13" s="110" t="s">
        <v>15</v>
      </c>
      <c r="C13" s="592">
        <v>3118</v>
      </c>
      <c r="D13" s="557">
        <v>0.9390371594833072</v>
      </c>
      <c r="E13" s="557">
        <v>0.8840273580862597</v>
      </c>
      <c r="F13" s="103"/>
      <c r="G13" s="592">
        <v>701</v>
      </c>
      <c r="H13" s="557">
        <v>0.9286520719830675</v>
      </c>
      <c r="I13" s="557">
        <v>0.8769055595558826</v>
      </c>
      <c r="J13" s="103"/>
      <c r="K13" s="592">
        <v>1240</v>
      </c>
      <c r="L13" s="557">
        <v>0.9162958427243764</v>
      </c>
      <c r="M13" s="557">
        <v>0.8334898065038248</v>
      </c>
      <c r="N13" s="103"/>
      <c r="O13" s="592">
        <v>194</v>
      </c>
      <c r="P13" s="557">
        <v>0.8482707323379217</v>
      </c>
      <c r="Q13" s="570">
        <v>0.8554811881672485</v>
      </c>
      <c r="R13" s="98"/>
      <c r="S13" s="103"/>
      <c r="T13" s="103"/>
      <c r="U13" s="103"/>
    </row>
    <row r="14" spans="1:21" s="104" customFormat="1" ht="12.75">
      <c r="A14" s="5"/>
      <c r="B14" s="110" t="s">
        <v>16</v>
      </c>
      <c r="C14" s="592">
        <v>7019</v>
      </c>
      <c r="D14" s="557">
        <v>0.9179497801563283</v>
      </c>
      <c r="E14" s="557">
        <v>0.8549538148887802</v>
      </c>
      <c r="F14" s="103"/>
      <c r="G14" s="592">
        <v>1728</v>
      </c>
      <c r="H14" s="557">
        <v>0.9463831085993808</v>
      </c>
      <c r="I14" s="557">
        <v>0.8255115013579857</v>
      </c>
      <c r="J14" s="103"/>
      <c r="K14" s="592">
        <v>2367</v>
      </c>
      <c r="L14" s="557">
        <v>0.9222695555219321</v>
      </c>
      <c r="M14" s="557">
        <v>0.8634810302616998</v>
      </c>
      <c r="N14" s="103"/>
      <c r="O14" s="592">
        <v>494</v>
      </c>
      <c r="P14" s="557">
        <v>0.920207691993736</v>
      </c>
      <c r="Q14" s="570">
        <v>0.8851241132490654</v>
      </c>
      <c r="R14" s="98"/>
      <c r="S14" s="103"/>
      <c r="T14" s="103"/>
      <c r="U14" s="103"/>
    </row>
    <row r="15" spans="1:21" s="104" customFormat="1" ht="12.75">
      <c r="A15" s="5"/>
      <c r="B15" s="110" t="s">
        <v>17</v>
      </c>
      <c r="C15" s="592">
        <v>7019</v>
      </c>
      <c r="D15" s="557">
        <v>0.9043803896743586</v>
      </c>
      <c r="E15" s="557">
        <v>0.9147734444101492</v>
      </c>
      <c r="F15" s="103"/>
      <c r="G15" s="592">
        <v>1414</v>
      </c>
      <c r="H15" s="557">
        <v>0.9293452826893543</v>
      </c>
      <c r="I15" s="557">
        <v>0.8582872698160373</v>
      </c>
      <c r="J15" s="103"/>
      <c r="K15" s="592">
        <v>1789</v>
      </c>
      <c r="L15" s="557">
        <v>0.9080623424135496</v>
      </c>
      <c r="M15" s="557">
        <v>0.8541101305596586</v>
      </c>
      <c r="N15" s="103"/>
      <c r="O15" s="592">
        <v>389</v>
      </c>
      <c r="P15" s="557">
        <v>0.8654486726197661</v>
      </c>
      <c r="Q15" s="570">
        <v>0.8088551348819006</v>
      </c>
      <c r="R15" s="98"/>
      <c r="S15" s="103"/>
      <c r="T15" s="103"/>
      <c r="U15" s="103"/>
    </row>
    <row r="16" spans="1:21" s="104" customFormat="1" ht="12.75">
      <c r="A16" s="5"/>
      <c r="B16" s="110" t="s">
        <v>18</v>
      </c>
      <c r="C16" s="592">
        <v>4590</v>
      </c>
      <c r="D16" s="557">
        <v>0.9358334518858348</v>
      </c>
      <c r="E16" s="557">
        <v>0.8375543820375915</v>
      </c>
      <c r="F16" s="103"/>
      <c r="G16" s="592">
        <v>599</v>
      </c>
      <c r="H16" s="557">
        <v>0.9227591014741846</v>
      </c>
      <c r="I16" s="557">
        <v>0.8929081139212428</v>
      </c>
      <c r="J16" s="103"/>
      <c r="K16" s="592">
        <v>1702</v>
      </c>
      <c r="L16" s="557">
        <v>0.9370606943020734</v>
      </c>
      <c r="M16" s="557">
        <v>0.8921907014911095</v>
      </c>
      <c r="N16" s="103"/>
      <c r="O16" s="592">
        <v>357</v>
      </c>
      <c r="P16" s="557">
        <v>0.9869787915674982</v>
      </c>
      <c r="Q16" s="570">
        <v>1.0961526374975574</v>
      </c>
      <c r="R16" s="98"/>
      <c r="S16" s="103"/>
      <c r="T16" s="103"/>
      <c r="U16" s="103"/>
    </row>
    <row r="17" spans="1:21" s="104" customFormat="1" ht="12.75">
      <c r="A17" s="5"/>
      <c r="B17" s="110" t="s">
        <v>19</v>
      </c>
      <c r="C17" s="592">
        <v>1309</v>
      </c>
      <c r="D17" s="557">
        <v>0.9074916087530112</v>
      </c>
      <c r="E17" s="557">
        <v>0.6972346505985849</v>
      </c>
      <c r="F17" s="103"/>
      <c r="G17" s="592">
        <v>93</v>
      </c>
      <c r="H17" s="557">
        <v>0.7322432776720843</v>
      </c>
      <c r="I17" s="557">
        <v>0.7573025893954527</v>
      </c>
      <c r="J17" s="103"/>
      <c r="K17" s="592">
        <v>1367</v>
      </c>
      <c r="L17" s="557">
        <v>0.9861504226675349</v>
      </c>
      <c r="M17" s="557">
        <v>0.8748167702842875</v>
      </c>
      <c r="N17" s="103"/>
      <c r="O17" s="592">
        <v>171</v>
      </c>
      <c r="P17" s="557">
        <v>1.041090883033196</v>
      </c>
      <c r="Q17" s="570">
        <v>1.1086240320652714</v>
      </c>
      <c r="R17" s="98"/>
      <c r="S17" s="103"/>
      <c r="T17" s="103"/>
      <c r="U17" s="103"/>
    </row>
    <row r="18" spans="1:21" s="104" customFormat="1" ht="12.75">
      <c r="A18" s="5"/>
      <c r="B18" s="114" t="s">
        <v>20</v>
      </c>
      <c r="C18" s="593">
        <v>161</v>
      </c>
      <c r="D18" s="562">
        <v>0.5537631248309686</v>
      </c>
      <c r="E18" s="562">
        <v>0.38078814785990805</v>
      </c>
      <c r="F18" s="117"/>
      <c r="G18" s="593">
        <v>10</v>
      </c>
      <c r="H18" s="562">
        <v>0.5475422743701485</v>
      </c>
      <c r="I18" s="562">
        <v>0.5687417177908011</v>
      </c>
      <c r="J18" s="117"/>
      <c r="K18" s="593">
        <v>386</v>
      </c>
      <c r="L18" s="562">
        <v>0.7991890177681251</v>
      </c>
      <c r="M18" s="562">
        <v>0.5639368634430073</v>
      </c>
      <c r="N18" s="117"/>
      <c r="O18" s="593">
        <v>18</v>
      </c>
      <c r="P18" s="562">
        <v>0.7818951313562098</v>
      </c>
      <c r="Q18" s="568">
        <v>0.6876080933699139</v>
      </c>
      <c r="R18" s="98"/>
      <c r="S18" s="103"/>
      <c r="T18" s="103"/>
      <c r="U18" s="103"/>
    </row>
    <row r="19" spans="1:21" s="104" customFormat="1" ht="12.75">
      <c r="A19" s="5"/>
      <c r="B19" s="5"/>
      <c r="C19" s="590"/>
      <c r="D19" s="595"/>
      <c r="E19" s="595"/>
      <c r="G19" s="590"/>
      <c r="H19" s="595"/>
      <c r="I19" s="595"/>
      <c r="K19" s="590"/>
      <c r="L19" s="595"/>
      <c r="M19" s="595"/>
      <c r="O19" s="590"/>
      <c r="P19" s="595"/>
      <c r="Q19" s="595"/>
      <c r="R19" s="98"/>
      <c r="S19" s="103"/>
      <c r="T19" s="103"/>
      <c r="U19" s="103"/>
    </row>
    <row r="20" spans="1:21" s="104" customFormat="1" ht="12.75">
      <c r="A20" s="5" t="s">
        <v>24</v>
      </c>
      <c r="B20" s="106" t="s">
        <v>25</v>
      </c>
      <c r="C20" s="591">
        <v>596</v>
      </c>
      <c r="D20" s="560">
        <v>1.1150415285617865</v>
      </c>
      <c r="E20" s="560">
        <v>0.9519305219549932</v>
      </c>
      <c r="F20" s="109"/>
      <c r="G20" s="591">
        <v>85</v>
      </c>
      <c r="H20" s="560">
        <v>0.7664645604821697</v>
      </c>
      <c r="I20" s="560">
        <v>0.5496795339835712</v>
      </c>
      <c r="J20" s="109"/>
      <c r="K20" s="591">
        <v>207</v>
      </c>
      <c r="L20" s="560">
        <v>0.9128110651751025</v>
      </c>
      <c r="M20" s="560">
        <v>0.5982280871685627</v>
      </c>
      <c r="N20" s="109"/>
      <c r="O20" s="591">
        <v>29</v>
      </c>
      <c r="P20" s="596">
        <v>0.8742154669817848</v>
      </c>
      <c r="Q20" s="600">
        <v>0.6494723069378318</v>
      </c>
      <c r="R20" s="98"/>
      <c r="S20" s="103"/>
      <c r="T20" s="103"/>
      <c r="U20" s="103"/>
    </row>
    <row r="21" spans="1:21" s="104" customFormat="1" ht="12.75">
      <c r="A21" s="5"/>
      <c r="B21" s="110" t="s">
        <v>26</v>
      </c>
      <c r="C21" s="592">
        <v>753</v>
      </c>
      <c r="D21" s="557">
        <v>0.9727380913411139</v>
      </c>
      <c r="E21" s="557">
        <v>0.6939579722992026</v>
      </c>
      <c r="F21" s="103"/>
      <c r="G21" s="592">
        <v>129</v>
      </c>
      <c r="H21" s="557">
        <v>0.8591184299417597</v>
      </c>
      <c r="I21" s="557">
        <v>0.6510125326083953</v>
      </c>
      <c r="J21" s="103"/>
      <c r="K21" s="592">
        <v>284</v>
      </c>
      <c r="L21" s="557">
        <v>0.8626819609647897</v>
      </c>
      <c r="M21" s="557">
        <v>0.5954202045791607</v>
      </c>
      <c r="N21" s="103"/>
      <c r="O21" s="592">
        <v>41</v>
      </c>
      <c r="P21" s="597">
        <v>0.8370478180919508</v>
      </c>
      <c r="Q21" s="601">
        <v>0.7028002644191002</v>
      </c>
      <c r="R21" s="98"/>
      <c r="S21" s="103"/>
      <c r="T21" s="103"/>
      <c r="U21" s="103"/>
    </row>
    <row r="22" spans="1:21" s="104" customFormat="1" ht="12.75">
      <c r="A22" s="5"/>
      <c r="B22" s="110" t="s">
        <v>27</v>
      </c>
      <c r="C22" s="592">
        <v>907</v>
      </c>
      <c r="D22" s="557">
        <v>0.9611737213408963</v>
      </c>
      <c r="E22" s="557">
        <v>0.7685204600313353</v>
      </c>
      <c r="F22" s="103"/>
      <c r="G22" s="592">
        <v>173</v>
      </c>
      <c r="H22" s="557">
        <v>0.9597521553786575</v>
      </c>
      <c r="I22" s="557">
        <v>0.9368724530487729</v>
      </c>
      <c r="J22" s="103"/>
      <c r="K22" s="592">
        <v>395</v>
      </c>
      <c r="L22" s="557">
        <v>0.9521220027440377</v>
      </c>
      <c r="M22" s="557">
        <v>0.6921327266586996</v>
      </c>
      <c r="N22" s="103"/>
      <c r="O22" s="592">
        <v>52</v>
      </c>
      <c r="P22" s="597">
        <v>0.8500808802914444</v>
      </c>
      <c r="Q22" s="601">
        <v>0.7715830393328105</v>
      </c>
      <c r="R22" s="98"/>
      <c r="S22" s="103"/>
      <c r="T22" s="103"/>
      <c r="U22" s="103"/>
    </row>
    <row r="23" spans="1:21" s="104" customFormat="1" ht="12.75">
      <c r="A23" s="5"/>
      <c r="B23" s="110" t="s">
        <v>28</v>
      </c>
      <c r="C23" s="592">
        <v>2362</v>
      </c>
      <c r="D23" s="557">
        <v>0.958106512838941</v>
      </c>
      <c r="E23" s="557">
        <v>0.8282974213304605</v>
      </c>
      <c r="F23" s="103"/>
      <c r="G23" s="592">
        <v>437</v>
      </c>
      <c r="H23" s="557">
        <v>0.988889968295101</v>
      </c>
      <c r="I23" s="557">
        <v>0.9737788800068709</v>
      </c>
      <c r="J23" s="103"/>
      <c r="K23" s="592">
        <v>1078</v>
      </c>
      <c r="L23" s="557">
        <v>0.9625641566199027</v>
      </c>
      <c r="M23" s="557">
        <v>0.7879178613606447</v>
      </c>
      <c r="N23" s="103"/>
      <c r="O23" s="592">
        <v>154</v>
      </c>
      <c r="P23" s="597">
        <v>0.9832822856588268</v>
      </c>
      <c r="Q23" s="601">
        <v>0.9860227040735087</v>
      </c>
      <c r="R23" s="98"/>
      <c r="S23" s="103"/>
      <c r="T23" s="103"/>
      <c r="U23" s="103"/>
    </row>
    <row r="24" spans="2:21" s="104" customFormat="1" ht="12.75">
      <c r="B24" s="110" t="s">
        <v>29</v>
      </c>
      <c r="C24" s="592">
        <v>6679</v>
      </c>
      <c r="D24" s="557">
        <v>0.9189976206341176</v>
      </c>
      <c r="E24" s="557">
        <v>0.8769507020244631</v>
      </c>
      <c r="F24" s="103"/>
      <c r="G24" s="592">
        <v>1147</v>
      </c>
      <c r="H24" s="557">
        <v>0.9230361958303301</v>
      </c>
      <c r="I24" s="557">
        <v>0.7957270072246777</v>
      </c>
      <c r="J24" s="103"/>
      <c r="K24" s="592">
        <v>3001</v>
      </c>
      <c r="L24" s="557">
        <v>0.9043580135739131</v>
      </c>
      <c r="M24" s="557">
        <v>0.8073650716348332</v>
      </c>
      <c r="N24" s="103"/>
      <c r="O24" s="592">
        <v>400</v>
      </c>
      <c r="P24" s="597">
        <v>0.872324398427099</v>
      </c>
      <c r="Q24" s="601">
        <v>0.8997158060252352</v>
      </c>
      <c r="R24" s="103"/>
      <c r="S24" s="103"/>
      <c r="T24" s="103"/>
      <c r="U24" s="103"/>
    </row>
    <row r="25" spans="1:21" s="104" customFormat="1" ht="12.75">
      <c r="A25" s="5"/>
      <c r="B25" s="110" t="s">
        <v>30</v>
      </c>
      <c r="C25" s="592">
        <v>4604</v>
      </c>
      <c r="D25" s="557">
        <v>0.880557244777846</v>
      </c>
      <c r="E25" s="557">
        <v>0.8346699663680979</v>
      </c>
      <c r="F25" s="103"/>
      <c r="G25" s="592">
        <v>838</v>
      </c>
      <c r="H25" s="557">
        <v>0.8559869653818742</v>
      </c>
      <c r="I25" s="557">
        <v>0.8358396936488898</v>
      </c>
      <c r="J25" s="103"/>
      <c r="K25" s="592">
        <v>2141</v>
      </c>
      <c r="L25" s="557">
        <v>0.9269860338058625</v>
      </c>
      <c r="M25" s="557">
        <v>0.9671171886675849</v>
      </c>
      <c r="N25" s="103"/>
      <c r="O25" s="592">
        <v>379</v>
      </c>
      <c r="P25" s="597">
        <v>0.9477747125004123</v>
      </c>
      <c r="Q25" s="601">
        <v>0.9595167411869928</v>
      </c>
      <c r="R25" s="103"/>
      <c r="S25" s="103"/>
      <c r="T25" s="103"/>
      <c r="U25" s="103"/>
    </row>
    <row r="26" spans="1:21" s="104" customFormat="1" ht="12.75">
      <c r="A26" s="5"/>
      <c r="B26" s="110" t="s">
        <v>31</v>
      </c>
      <c r="C26" s="592">
        <v>5354</v>
      </c>
      <c r="D26" s="557">
        <v>0.8965685423192634</v>
      </c>
      <c r="E26" s="557">
        <v>0.8642690600868144</v>
      </c>
      <c r="F26" s="103"/>
      <c r="G26" s="592">
        <v>1072</v>
      </c>
      <c r="H26" s="557">
        <v>0.9115086796798464</v>
      </c>
      <c r="I26" s="557">
        <v>0.9367247816068336</v>
      </c>
      <c r="J26" s="103"/>
      <c r="K26" s="592">
        <v>2025</v>
      </c>
      <c r="L26" s="557">
        <v>0.9409122575065204</v>
      </c>
      <c r="M26" s="557">
        <v>0.9279634523762791</v>
      </c>
      <c r="N26" s="103"/>
      <c r="O26" s="592">
        <v>424</v>
      </c>
      <c r="P26" s="597">
        <v>0.9899519642152887</v>
      </c>
      <c r="Q26" s="601">
        <v>1.052567766485608</v>
      </c>
      <c r="R26" s="103"/>
      <c r="S26" s="103"/>
      <c r="T26" s="103"/>
      <c r="U26" s="103"/>
    </row>
    <row r="27" spans="1:21" s="104" customFormat="1" ht="12.75">
      <c r="A27" s="5"/>
      <c r="B27" s="114" t="s">
        <v>32</v>
      </c>
      <c r="C27" s="593">
        <v>5600</v>
      </c>
      <c r="D27" s="562">
        <v>0.9372768852125317</v>
      </c>
      <c r="E27" s="562">
        <v>0.8566373222508005</v>
      </c>
      <c r="F27" s="117"/>
      <c r="G27" s="593">
        <v>1338</v>
      </c>
      <c r="H27" s="562">
        <v>0.9923465310873086</v>
      </c>
      <c r="I27" s="562">
        <v>0.9037842989131921</v>
      </c>
      <c r="J27" s="117"/>
      <c r="K27" s="593">
        <v>1269</v>
      </c>
      <c r="L27" s="562">
        <v>0.894522893420789</v>
      </c>
      <c r="M27" s="562">
        <v>0.856324357633449</v>
      </c>
      <c r="N27" s="117"/>
      <c r="O27" s="593">
        <v>337</v>
      </c>
      <c r="P27" s="598">
        <v>0.8345240365209502</v>
      </c>
      <c r="Q27" s="602">
        <v>0.8577128301116758</v>
      </c>
      <c r="R27" s="103"/>
      <c r="S27" s="103"/>
      <c r="T27" s="103"/>
      <c r="U27" s="103"/>
    </row>
    <row r="28" spans="1:21" s="104" customFormat="1" ht="12.75">
      <c r="A28" s="5"/>
      <c r="B28" s="5"/>
      <c r="C28" s="590"/>
      <c r="D28" s="595"/>
      <c r="E28" s="595"/>
      <c r="G28" s="590"/>
      <c r="H28" s="595"/>
      <c r="I28" s="595"/>
      <c r="K28" s="590"/>
      <c r="L28" s="595"/>
      <c r="M28" s="595"/>
      <c r="O28" s="590"/>
      <c r="P28" s="595"/>
      <c r="Q28" s="595"/>
      <c r="R28" s="103"/>
      <c r="S28" s="103"/>
      <c r="T28" s="103"/>
      <c r="U28" s="103"/>
    </row>
    <row r="29" spans="1:21" s="104" customFormat="1" ht="12.75">
      <c r="A29" s="8" t="s">
        <v>53</v>
      </c>
      <c r="B29" s="120" t="s">
        <v>38</v>
      </c>
      <c r="C29" s="591">
        <v>17322</v>
      </c>
      <c r="D29" s="596">
        <v>0.9747010561981513</v>
      </c>
      <c r="E29" s="596">
        <v>0.960371918791182</v>
      </c>
      <c r="F29" s="109"/>
      <c r="G29" s="591">
        <v>3919</v>
      </c>
      <c r="H29" s="596">
        <v>0.9563010721567372</v>
      </c>
      <c r="I29" s="596">
        <v>0.9495794985553854</v>
      </c>
      <c r="J29" s="109"/>
      <c r="K29" s="591">
        <v>7312</v>
      </c>
      <c r="L29" s="596">
        <v>0.9595872254709147</v>
      </c>
      <c r="M29" s="596">
        <v>0.956738655029253</v>
      </c>
      <c r="N29" s="109"/>
      <c r="O29" s="591">
        <v>1391</v>
      </c>
      <c r="P29" s="596">
        <v>0.9104718320306062</v>
      </c>
      <c r="Q29" s="600">
        <v>0.9137857603366947</v>
      </c>
      <c r="R29" s="103"/>
      <c r="S29" s="103"/>
      <c r="T29" s="103"/>
      <c r="U29" s="103"/>
    </row>
    <row r="30" spans="1:21" s="104" customFormat="1" ht="12.75">
      <c r="A30" s="5"/>
      <c r="B30" s="121" t="s">
        <v>39</v>
      </c>
      <c r="C30" s="592">
        <v>5170</v>
      </c>
      <c r="D30" s="597">
        <v>0.8593402507142983</v>
      </c>
      <c r="E30" s="597">
        <v>0.8561530883262964</v>
      </c>
      <c r="F30" s="103"/>
      <c r="G30" s="592">
        <v>801</v>
      </c>
      <c r="H30" s="597">
        <v>0.8478474909292436</v>
      </c>
      <c r="I30" s="597">
        <v>0.8506466660391595</v>
      </c>
      <c r="J30" s="103"/>
      <c r="K30" s="592">
        <v>1914</v>
      </c>
      <c r="L30" s="597">
        <v>0.8786829451634242</v>
      </c>
      <c r="M30" s="597">
        <v>0.8751855419345057</v>
      </c>
      <c r="N30" s="103"/>
      <c r="O30" s="592">
        <v>255</v>
      </c>
      <c r="P30" s="597">
        <v>0.8672254682150298</v>
      </c>
      <c r="Q30" s="601">
        <v>0.8745254155643387</v>
      </c>
      <c r="R30" s="103"/>
      <c r="S30" s="103"/>
      <c r="T30" s="103"/>
      <c r="U30" s="103"/>
    </row>
    <row r="31" spans="1:21" s="104" customFormat="1" ht="12.75">
      <c r="A31" s="5"/>
      <c r="B31" s="121" t="s">
        <v>40</v>
      </c>
      <c r="C31" s="592">
        <v>2727</v>
      </c>
      <c r="D31" s="597">
        <v>0.8383857063076704</v>
      </c>
      <c r="E31" s="597">
        <v>0.8324465107073428</v>
      </c>
      <c r="F31" s="103"/>
      <c r="G31" s="592">
        <v>326</v>
      </c>
      <c r="H31" s="597">
        <v>0.8323149177360112</v>
      </c>
      <c r="I31" s="597">
        <v>0.8130549496278571</v>
      </c>
      <c r="J31" s="103"/>
      <c r="K31" s="592">
        <v>728</v>
      </c>
      <c r="L31" s="597">
        <v>0.7899735429396412</v>
      </c>
      <c r="M31" s="597">
        <v>0.7960888581148601</v>
      </c>
      <c r="N31" s="103"/>
      <c r="O31" s="592">
        <v>104</v>
      </c>
      <c r="P31" s="597">
        <v>0.9937401061945064</v>
      </c>
      <c r="Q31" s="601">
        <v>0.9752402627249908</v>
      </c>
      <c r="R31" s="103"/>
      <c r="S31" s="103"/>
      <c r="T31" s="103"/>
      <c r="U31" s="103"/>
    </row>
    <row r="32" spans="1:21" s="104" customFormat="1" ht="12.75">
      <c r="A32" s="5"/>
      <c r="B32" s="121" t="s">
        <v>41</v>
      </c>
      <c r="C32" s="592">
        <v>1387</v>
      </c>
      <c r="D32" s="597">
        <v>0.7720333947469963</v>
      </c>
      <c r="E32" s="597">
        <v>0.7576382679542013</v>
      </c>
      <c r="F32" s="103"/>
      <c r="G32" s="592">
        <v>159</v>
      </c>
      <c r="H32" s="597">
        <v>0.9284425936061337</v>
      </c>
      <c r="I32" s="597">
        <v>0.8995021322638845</v>
      </c>
      <c r="J32" s="103"/>
      <c r="K32" s="592">
        <v>374</v>
      </c>
      <c r="L32" s="597">
        <v>0.810358461198612</v>
      </c>
      <c r="M32" s="597">
        <v>0.7839631560738772</v>
      </c>
      <c r="N32" s="103"/>
      <c r="O32" s="592">
        <v>54</v>
      </c>
      <c r="P32" s="597">
        <v>1.0381654616577642</v>
      </c>
      <c r="Q32" s="601">
        <v>1.0256015459574925</v>
      </c>
      <c r="R32" s="103"/>
      <c r="S32" s="103"/>
      <c r="T32" s="103"/>
      <c r="U32" s="103"/>
    </row>
    <row r="33" spans="2:21" s="104" customFormat="1" ht="12.75">
      <c r="B33" s="121" t="s">
        <v>42</v>
      </c>
      <c r="C33" s="592">
        <v>147</v>
      </c>
      <c r="D33" s="597">
        <v>0.7791761309622288</v>
      </c>
      <c r="E33" s="597">
        <v>0.7750272702058979</v>
      </c>
      <c r="F33" s="103"/>
      <c r="G33" s="592">
        <v>12</v>
      </c>
      <c r="H33" s="597"/>
      <c r="I33" s="597"/>
      <c r="J33" s="103"/>
      <c r="K33" s="592">
        <v>36</v>
      </c>
      <c r="L33" s="597">
        <v>0.6349253380712877</v>
      </c>
      <c r="M33" s="597">
        <v>0.636339995215199</v>
      </c>
      <c r="N33" s="103"/>
      <c r="O33" s="592">
        <v>7</v>
      </c>
      <c r="P33" s="597"/>
      <c r="Q33" s="601"/>
      <c r="R33" s="103"/>
      <c r="S33" s="103"/>
      <c r="T33" s="103"/>
      <c r="U33" s="103"/>
    </row>
    <row r="34" spans="2:21" s="104" customFormat="1" ht="12.75">
      <c r="B34" s="121" t="s">
        <v>152</v>
      </c>
      <c r="C34" s="592">
        <v>75</v>
      </c>
      <c r="D34" s="597">
        <v>0.7376754352014592</v>
      </c>
      <c r="E34" s="597">
        <v>0.7124918561635442</v>
      </c>
      <c r="F34" s="103"/>
      <c r="G34" s="592">
        <v>1</v>
      </c>
      <c r="H34" s="597"/>
      <c r="I34" s="597"/>
      <c r="J34" s="103"/>
      <c r="K34" s="592">
        <v>30</v>
      </c>
      <c r="L34" s="597">
        <v>0.7627916343115878</v>
      </c>
      <c r="M34" s="597">
        <v>0.7469335636460885</v>
      </c>
      <c r="N34" s="103"/>
      <c r="O34" s="592">
        <v>5</v>
      </c>
      <c r="P34" s="597"/>
      <c r="Q34" s="601"/>
      <c r="R34" s="103"/>
      <c r="S34" s="103"/>
      <c r="T34" s="103"/>
      <c r="U34" s="103"/>
    </row>
    <row r="35" spans="1:21" s="104" customFormat="1" ht="12.75">
      <c r="A35" s="5"/>
      <c r="B35" s="122" t="s">
        <v>153</v>
      </c>
      <c r="C35" s="593">
        <v>27</v>
      </c>
      <c r="D35" s="598">
        <v>0.8246984352721688</v>
      </c>
      <c r="E35" s="598">
        <v>0.9816835730504428</v>
      </c>
      <c r="F35" s="117"/>
      <c r="G35" s="593">
        <v>1</v>
      </c>
      <c r="H35" s="598"/>
      <c r="I35" s="598"/>
      <c r="J35" s="117"/>
      <c r="K35" s="593">
        <v>6</v>
      </c>
      <c r="L35" s="598"/>
      <c r="M35" s="598"/>
      <c r="N35" s="117"/>
      <c r="O35" s="593">
        <v>0</v>
      </c>
      <c r="P35" s="598"/>
      <c r="Q35" s="602"/>
      <c r="R35" s="103"/>
      <c r="S35" s="103"/>
      <c r="T35" s="103"/>
      <c r="U35" s="103"/>
    </row>
    <row r="36" spans="1:21" s="104" customFormat="1" ht="12.75">
      <c r="A36" s="5"/>
      <c r="B36" s="25"/>
      <c r="C36" s="592"/>
      <c r="D36" s="597"/>
      <c r="E36" s="597"/>
      <c r="F36" s="103"/>
      <c r="G36" s="592"/>
      <c r="H36" s="597"/>
      <c r="I36" s="597"/>
      <c r="J36" s="103"/>
      <c r="K36" s="592"/>
      <c r="L36" s="597"/>
      <c r="M36" s="597"/>
      <c r="N36" s="103"/>
      <c r="O36" s="592"/>
      <c r="P36" s="597"/>
      <c r="Q36" s="597"/>
      <c r="R36" s="103"/>
      <c r="S36" s="103"/>
      <c r="T36" s="103"/>
      <c r="U36" s="103"/>
    </row>
    <row r="37" spans="1:21" s="104" customFormat="1" ht="12.75">
      <c r="A37" s="281" t="s">
        <v>217</v>
      </c>
      <c r="B37" s="120">
        <v>2008</v>
      </c>
      <c r="C37" s="591">
        <v>12996</v>
      </c>
      <c r="D37" s="596">
        <v>0.9279964451995194</v>
      </c>
      <c r="E37" s="596">
        <v>0.8710310723352153</v>
      </c>
      <c r="F37" s="109"/>
      <c r="G37" s="591">
        <v>2592</v>
      </c>
      <c r="H37" s="596">
        <v>0.9364510481504682</v>
      </c>
      <c r="I37" s="596">
        <v>0.8905218291221834</v>
      </c>
      <c r="J37" s="109"/>
      <c r="K37" s="591">
        <v>4826</v>
      </c>
      <c r="L37" s="596">
        <v>0.9068227129295672</v>
      </c>
      <c r="M37" s="596">
        <v>0.8179412711063881</v>
      </c>
      <c r="N37" s="109"/>
      <c r="O37" s="591">
        <v>847</v>
      </c>
      <c r="P37" s="596">
        <v>0.8826701758659283</v>
      </c>
      <c r="Q37" s="600">
        <v>0.8737063646457481</v>
      </c>
      <c r="R37" s="103"/>
      <c r="S37" s="103"/>
      <c r="T37" s="103"/>
      <c r="U37" s="103"/>
    </row>
    <row r="38" spans="1:21" s="104" customFormat="1" ht="12.75">
      <c r="A38" s="318" t="s">
        <v>218</v>
      </c>
      <c r="B38" s="122">
        <v>2009</v>
      </c>
      <c r="C38" s="593">
        <v>13859</v>
      </c>
      <c r="D38" s="598">
        <v>0.9144361971179225</v>
      </c>
      <c r="E38" s="598">
        <v>0.8228387004596605</v>
      </c>
      <c r="F38" s="117"/>
      <c r="G38" s="593">
        <v>2627</v>
      </c>
      <c r="H38" s="598">
        <v>0.9181023359431069</v>
      </c>
      <c r="I38" s="598">
        <v>0.8318456082883885</v>
      </c>
      <c r="J38" s="117"/>
      <c r="K38" s="593">
        <v>5574</v>
      </c>
      <c r="L38" s="598">
        <v>0.9340282398428121</v>
      </c>
      <c r="M38" s="598">
        <v>0.835886012964425</v>
      </c>
      <c r="N38" s="117"/>
      <c r="O38" s="593">
        <v>969</v>
      </c>
      <c r="P38" s="598">
        <v>0.9399457413653182</v>
      </c>
      <c r="Q38" s="602">
        <v>0.9771443917844403</v>
      </c>
      <c r="R38" s="103"/>
      <c r="S38" s="103"/>
      <c r="T38" s="103"/>
      <c r="U38" s="103"/>
    </row>
    <row r="39" spans="1:21" s="104" customFormat="1" ht="12.75">
      <c r="A39" s="5"/>
      <c r="B39" s="369" t="s">
        <v>306</v>
      </c>
      <c r="C39" s="105"/>
      <c r="D39" s="102"/>
      <c r="E39" s="102"/>
      <c r="F39" s="105"/>
      <c r="G39" s="105"/>
      <c r="H39" s="102"/>
      <c r="I39" s="102"/>
      <c r="J39" s="105"/>
      <c r="K39" s="105"/>
      <c r="L39" s="102"/>
      <c r="M39" s="102"/>
      <c r="N39" s="105"/>
      <c r="O39" s="105"/>
      <c r="P39" s="102"/>
      <c r="Q39" s="102"/>
      <c r="R39" s="103"/>
      <c r="S39" s="103"/>
      <c r="T39" s="103"/>
      <c r="U39" s="103"/>
    </row>
    <row r="40" spans="1:21" s="104" customFormat="1" ht="18" hidden="1">
      <c r="A40" s="5"/>
      <c r="B40" s="5"/>
      <c r="C40" s="6" t="s">
        <v>0</v>
      </c>
      <c r="D40" s="99"/>
      <c r="E40" s="99"/>
      <c r="F40" s="100"/>
      <c r="G40" s="101"/>
      <c r="H40" s="99"/>
      <c r="I40" s="99"/>
      <c r="J40" s="100"/>
      <c r="K40" s="101"/>
      <c r="L40" s="99"/>
      <c r="M40" s="99"/>
      <c r="N40" s="100"/>
      <c r="O40" s="101"/>
      <c r="P40" s="99"/>
      <c r="Q40" s="99"/>
      <c r="R40" s="103"/>
      <c r="S40" s="103"/>
      <c r="T40" s="103"/>
      <c r="U40" s="103"/>
    </row>
    <row r="41" spans="1:17" s="103" customFormat="1" ht="15.75" hidden="1">
      <c r="A41" s="1" t="s">
        <v>127</v>
      </c>
      <c r="B41" s="5"/>
      <c r="C41" s="7" t="s">
        <v>1</v>
      </c>
      <c r="D41" s="99"/>
      <c r="E41" s="99"/>
      <c r="F41" s="100"/>
      <c r="G41" s="101"/>
      <c r="H41" s="99"/>
      <c r="I41" s="99"/>
      <c r="J41" s="100"/>
      <c r="K41" s="101"/>
      <c r="L41" s="99"/>
      <c r="M41" s="99"/>
      <c r="N41" s="100"/>
      <c r="O41" s="101"/>
      <c r="P41" s="99"/>
      <c r="Q41" s="99"/>
    </row>
    <row r="42" spans="1:21" s="104" customFormat="1" ht="12.75" hidden="1">
      <c r="A42" s="5"/>
      <c r="B42" s="5"/>
      <c r="C42" s="123" t="s">
        <v>52</v>
      </c>
      <c r="D42" s="99"/>
      <c r="E42" s="99"/>
      <c r="F42" s="100"/>
      <c r="G42" s="101"/>
      <c r="H42" s="99"/>
      <c r="I42" s="99"/>
      <c r="J42" s="100"/>
      <c r="K42" s="101"/>
      <c r="L42" s="99"/>
      <c r="M42" s="99"/>
      <c r="N42" s="100"/>
      <c r="O42" s="101"/>
      <c r="P42" s="99"/>
      <c r="Q42" s="99"/>
      <c r="R42" s="103"/>
      <c r="S42" s="103"/>
      <c r="T42" s="103"/>
      <c r="U42" s="103"/>
    </row>
    <row r="43" spans="1:21" s="104" customFormat="1" ht="12.75" hidden="1">
      <c r="A43" s="5"/>
      <c r="B43" s="5"/>
      <c r="C43" s="123"/>
      <c r="D43" s="99"/>
      <c r="E43" s="99"/>
      <c r="F43" s="100"/>
      <c r="G43" s="101"/>
      <c r="H43" s="99"/>
      <c r="I43" s="99"/>
      <c r="J43" s="100"/>
      <c r="K43" s="101"/>
      <c r="L43" s="99"/>
      <c r="M43" s="99"/>
      <c r="N43" s="100"/>
      <c r="O43" s="101"/>
      <c r="P43" s="99"/>
      <c r="Q43" s="99"/>
      <c r="R43" s="103"/>
      <c r="S43" s="103"/>
      <c r="T43" s="103"/>
      <c r="U43" s="103"/>
    </row>
    <row r="44" spans="3:17" ht="15.75" hidden="1">
      <c r="C44" s="940" t="s">
        <v>96</v>
      </c>
      <c r="D44" s="940"/>
      <c r="E44" s="940"/>
      <c r="G44" s="940" t="s">
        <v>61</v>
      </c>
      <c r="H44" s="940"/>
      <c r="I44" s="940"/>
      <c r="K44" s="940" t="s">
        <v>95</v>
      </c>
      <c r="L44" s="940"/>
      <c r="M44" s="940"/>
      <c r="O44" s="940" t="s">
        <v>62</v>
      </c>
      <c r="P44" s="940"/>
      <c r="Q44" s="940"/>
    </row>
    <row r="45" spans="2:17" ht="38.25" hidden="1">
      <c r="B45" s="8"/>
      <c r="C45" s="9" t="s">
        <v>2</v>
      </c>
      <c r="D45" s="2" t="s">
        <v>63</v>
      </c>
      <c r="E45" s="2" t="s">
        <v>64</v>
      </c>
      <c r="F45" s="8"/>
      <c r="G45" s="9" t="s">
        <v>2</v>
      </c>
      <c r="H45" s="2" t="s">
        <v>63</v>
      </c>
      <c r="I45" s="2" t="s">
        <v>64</v>
      </c>
      <c r="J45" s="8"/>
      <c r="K45" s="9" t="s">
        <v>2</v>
      </c>
      <c r="L45" s="2" t="s">
        <v>63</v>
      </c>
      <c r="M45" s="2" t="s">
        <v>64</v>
      </c>
      <c r="N45" s="8"/>
      <c r="O45" s="9" t="s">
        <v>2</v>
      </c>
      <c r="P45" s="2" t="s">
        <v>63</v>
      </c>
      <c r="Q45" s="2" t="s">
        <v>64</v>
      </c>
    </row>
    <row r="46" spans="1:21" s="104" customFormat="1" ht="12.75" hidden="1">
      <c r="A46" s="5"/>
      <c r="B46" s="3" t="s">
        <v>54</v>
      </c>
      <c r="C46" s="107">
        <v>1821</v>
      </c>
      <c r="D46" s="108">
        <v>0.5721496271817574</v>
      </c>
      <c r="E46" s="108">
        <v>0.5091696413320514</v>
      </c>
      <c r="F46" s="109"/>
      <c r="G46" s="107">
        <v>456</v>
      </c>
      <c r="H46" s="108">
        <v>0.7822767892153236</v>
      </c>
      <c r="I46" s="108">
        <v>0.7672495135295191</v>
      </c>
      <c r="J46" s="109"/>
      <c r="K46" s="107">
        <v>843</v>
      </c>
      <c r="L46" s="108">
        <v>0.5588619369458775</v>
      </c>
      <c r="M46" s="108">
        <v>0.5318611490882816</v>
      </c>
      <c r="N46" s="109"/>
      <c r="O46" s="107">
        <v>160</v>
      </c>
      <c r="P46" s="108">
        <v>0.8673826046299377</v>
      </c>
      <c r="Q46" s="108">
        <v>0.852789273519314</v>
      </c>
      <c r="R46" s="103"/>
      <c r="S46" s="103"/>
      <c r="T46" s="103"/>
      <c r="U46" s="103"/>
    </row>
    <row r="47" spans="1:21" s="104" customFormat="1" ht="15.75" customHeight="1" hidden="1">
      <c r="A47" s="5"/>
      <c r="B47" s="12" t="s">
        <v>55</v>
      </c>
      <c r="C47" s="111">
        <v>979</v>
      </c>
      <c r="D47" s="112">
        <v>0.6905641904357145</v>
      </c>
      <c r="E47" s="112">
        <v>0.6028460239290402</v>
      </c>
      <c r="F47" s="124"/>
      <c r="G47" s="111" t="s">
        <v>65</v>
      </c>
      <c r="H47" s="111" t="s">
        <v>65</v>
      </c>
      <c r="I47" s="111" t="s">
        <v>65</v>
      </c>
      <c r="J47" s="124"/>
      <c r="K47" s="111">
        <v>292</v>
      </c>
      <c r="L47" s="112">
        <v>0.6416638833213865</v>
      </c>
      <c r="M47" s="112">
        <v>0.5877179962763636</v>
      </c>
      <c r="N47" s="124"/>
      <c r="O47" s="111" t="s">
        <v>65</v>
      </c>
      <c r="P47" s="111" t="s">
        <v>65</v>
      </c>
      <c r="Q47" s="111" t="s">
        <v>65</v>
      </c>
      <c r="R47" s="103"/>
      <c r="S47" s="103"/>
      <c r="T47" s="103"/>
      <c r="U47" s="103"/>
    </row>
    <row r="48" spans="2:17" ht="25.5" hidden="1">
      <c r="B48" s="4" t="s">
        <v>56</v>
      </c>
      <c r="C48" s="115">
        <v>2050</v>
      </c>
      <c r="D48" s="119">
        <v>0.8316016257148124</v>
      </c>
      <c r="E48" s="119">
        <v>0.8104878826422252</v>
      </c>
      <c r="F48" s="126"/>
      <c r="G48" s="115">
        <v>365</v>
      </c>
      <c r="H48" s="119">
        <v>1.0863578311677247</v>
      </c>
      <c r="I48" s="119">
        <v>1.0124875950487189</v>
      </c>
      <c r="J48" s="126"/>
      <c r="K48" s="115">
        <v>866</v>
      </c>
      <c r="L48" s="119">
        <v>0.8139961528925101</v>
      </c>
      <c r="M48" s="119">
        <v>0.813152259990507</v>
      </c>
      <c r="N48" s="126"/>
      <c r="O48" s="115">
        <v>103</v>
      </c>
      <c r="P48" s="119">
        <v>0.8851350606964611</v>
      </c>
      <c r="Q48" s="119">
        <v>1.0366204847400522</v>
      </c>
    </row>
    <row r="49" spans="2:21" s="8" customFormat="1" ht="39.75" customHeight="1" hidden="1">
      <c r="B49" s="5"/>
      <c r="C49" s="105"/>
      <c r="D49" s="102"/>
      <c r="E49" s="102"/>
      <c r="F49" s="104"/>
      <c r="G49" s="105"/>
      <c r="H49" s="102"/>
      <c r="I49" s="102"/>
      <c r="J49" s="104"/>
      <c r="K49" s="105"/>
      <c r="L49" s="102"/>
      <c r="M49" s="102"/>
      <c r="N49" s="104"/>
      <c r="O49" s="105"/>
      <c r="P49" s="102"/>
      <c r="Q49" s="102"/>
      <c r="R49" s="32"/>
      <c r="S49" s="32"/>
      <c r="T49" s="32"/>
      <c r="U49" s="32"/>
    </row>
    <row r="50" spans="1:21" s="104" customFormat="1" ht="25.5" customHeight="1" hidden="1">
      <c r="A50" s="11" t="s">
        <v>60</v>
      </c>
      <c r="B50" s="5"/>
      <c r="C50" s="105"/>
      <c r="D50" s="102"/>
      <c r="E50" s="102"/>
      <c r="G50" s="105"/>
      <c r="H50" s="102"/>
      <c r="I50" s="102"/>
      <c r="K50" s="105"/>
      <c r="L50" s="102"/>
      <c r="M50" s="102"/>
      <c r="O50" s="105"/>
      <c r="P50" s="102"/>
      <c r="Q50" s="102"/>
      <c r="R50" s="103"/>
      <c r="S50" s="103"/>
      <c r="T50" s="103"/>
      <c r="U50" s="103"/>
    </row>
    <row r="51" spans="1:21" s="125" customFormat="1" ht="25.5" customHeight="1" hidden="1">
      <c r="A51" s="8"/>
      <c r="B51" s="5"/>
      <c r="C51" s="105"/>
      <c r="D51" s="102"/>
      <c r="E51" s="102"/>
      <c r="F51" s="104"/>
      <c r="G51" s="105"/>
      <c r="H51" s="102"/>
      <c r="I51" s="102"/>
      <c r="J51" s="104"/>
      <c r="K51" s="105"/>
      <c r="L51" s="102"/>
      <c r="M51" s="102"/>
      <c r="N51" s="104"/>
      <c r="O51" s="105"/>
      <c r="P51" s="102"/>
      <c r="Q51" s="102"/>
      <c r="R51" s="124"/>
      <c r="S51" s="124"/>
      <c r="T51" s="124"/>
      <c r="U51" s="124"/>
    </row>
    <row r="52" spans="1:21" s="125" customFormat="1" ht="39.75" customHeight="1" hidden="1">
      <c r="A52" s="8"/>
      <c r="B52" s="5"/>
      <c r="C52" s="105"/>
      <c r="D52" s="102"/>
      <c r="E52" s="102"/>
      <c r="F52" s="104"/>
      <c r="G52" s="105"/>
      <c r="H52" s="102"/>
      <c r="I52" s="102"/>
      <c r="J52" s="104"/>
      <c r="K52" s="105"/>
      <c r="L52" s="102"/>
      <c r="M52" s="102"/>
      <c r="N52" s="104"/>
      <c r="O52" s="105"/>
      <c r="P52" s="102"/>
      <c r="Q52" s="102"/>
      <c r="R52" s="124"/>
      <c r="S52" s="124"/>
      <c r="T52" s="124"/>
      <c r="U52" s="124"/>
    </row>
    <row r="53" spans="1:21" s="104" customFormat="1" ht="12.75">
      <c r="A53" s="5"/>
      <c r="B53" s="5"/>
      <c r="C53" s="105"/>
      <c r="D53" s="102"/>
      <c r="E53" s="102"/>
      <c r="G53" s="105"/>
      <c r="H53" s="102"/>
      <c r="I53" s="102"/>
      <c r="K53" s="105"/>
      <c r="L53" s="102"/>
      <c r="M53" s="102"/>
      <c r="O53" s="105"/>
      <c r="P53" s="102"/>
      <c r="Q53" s="102"/>
      <c r="R53" s="103"/>
      <c r="S53" s="103"/>
      <c r="T53" s="103"/>
      <c r="U53" s="103"/>
    </row>
    <row r="54" spans="1:21" s="104" customFormat="1" ht="12.75">
      <c r="A54" s="5"/>
      <c r="B54" s="152" t="s">
        <v>376</v>
      </c>
      <c r="C54" s="105"/>
      <c r="D54" s="102"/>
      <c r="E54" s="102"/>
      <c r="G54" s="105"/>
      <c r="H54" s="102"/>
      <c r="I54" s="102"/>
      <c r="K54" s="105"/>
      <c r="L54" s="102"/>
      <c r="M54" s="102"/>
      <c r="O54" s="105"/>
      <c r="P54" s="102"/>
      <c r="Q54" s="102"/>
      <c r="R54" s="103"/>
      <c r="S54" s="103"/>
      <c r="T54" s="103"/>
      <c r="U54" s="103"/>
    </row>
    <row r="55" spans="1:21" s="104" customFormat="1" ht="12.75">
      <c r="A55" s="5"/>
      <c r="B55" s="5"/>
      <c r="C55" s="105"/>
      <c r="D55" s="102"/>
      <c r="E55" s="102"/>
      <c r="G55" s="105"/>
      <c r="H55" s="102"/>
      <c r="I55" s="102"/>
      <c r="K55" s="105"/>
      <c r="L55" s="102"/>
      <c r="M55" s="102"/>
      <c r="O55" s="105"/>
      <c r="P55" s="102"/>
      <c r="Q55" s="102"/>
      <c r="R55" s="103"/>
      <c r="S55" s="103"/>
      <c r="T55" s="103"/>
      <c r="U55" s="103"/>
    </row>
    <row r="56" spans="1:21" s="104" customFormat="1" ht="12.75">
      <c r="A56" s="5"/>
      <c r="B56" s="5"/>
      <c r="C56" s="105"/>
      <c r="D56" s="102"/>
      <c r="E56" s="102"/>
      <c r="G56" s="105"/>
      <c r="H56" s="102"/>
      <c r="I56" s="102"/>
      <c r="K56" s="105"/>
      <c r="L56" s="102"/>
      <c r="M56" s="102"/>
      <c r="O56" s="105"/>
      <c r="P56" s="102"/>
      <c r="Q56" s="102"/>
      <c r="R56" s="103"/>
      <c r="S56" s="103"/>
      <c r="T56" s="103"/>
      <c r="U56" s="103"/>
    </row>
    <row r="57" spans="1:21" s="104" customFormat="1" ht="12.75">
      <c r="A57" s="5"/>
      <c r="C57" s="105"/>
      <c r="D57" s="102"/>
      <c r="E57" s="102"/>
      <c r="G57" s="105"/>
      <c r="H57" s="102"/>
      <c r="I57" s="102"/>
      <c r="K57" s="105"/>
      <c r="L57" s="102"/>
      <c r="M57" s="102"/>
      <c r="O57" s="105"/>
      <c r="P57" s="102"/>
      <c r="Q57" s="102"/>
      <c r="R57" s="103"/>
      <c r="S57" s="103"/>
      <c r="T57" s="103"/>
      <c r="U57" s="103"/>
    </row>
    <row r="58" spans="1:21" s="104" customFormat="1" ht="12.75">
      <c r="A58" s="5"/>
      <c r="B58" s="5"/>
      <c r="C58" s="105"/>
      <c r="D58" s="102"/>
      <c r="E58" s="102"/>
      <c r="G58" s="105"/>
      <c r="H58" s="102"/>
      <c r="I58" s="102"/>
      <c r="K58" s="105"/>
      <c r="L58" s="102"/>
      <c r="M58" s="102"/>
      <c r="O58" s="105"/>
      <c r="P58" s="102"/>
      <c r="Q58" s="102"/>
      <c r="R58" s="103"/>
      <c r="S58" s="103"/>
      <c r="T58" s="103"/>
      <c r="U58" s="103"/>
    </row>
    <row r="59" spans="1:21" s="104" customFormat="1" ht="12.75">
      <c r="A59" s="5"/>
      <c r="B59" s="5"/>
      <c r="C59" s="105"/>
      <c r="D59" s="102"/>
      <c r="E59" s="102"/>
      <c r="G59" s="105"/>
      <c r="H59" s="102"/>
      <c r="I59" s="102"/>
      <c r="K59" s="105"/>
      <c r="L59" s="102"/>
      <c r="M59" s="102"/>
      <c r="O59" s="105"/>
      <c r="P59" s="102"/>
      <c r="Q59" s="102"/>
      <c r="R59" s="103"/>
      <c r="S59" s="103"/>
      <c r="T59" s="103"/>
      <c r="U59" s="103"/>
    </row>
    <row r="60" spans="1:21" s="104" customFormat="1" ht="12.75">
      <c r="A60" s="5"/>
      <c r="B60" s="5"/>
      <c r="C60" s="105"/>
      <c r="D60" s="102"/>
      <c r="E60" s="102"/>
      <c r="G60" s="105"/>
      <c r="H60" s="102"/>
      <c r="I60" s="102"/>
      <c r="K60" s="105"/>
      <c r="L60" s="102"/>
      <c r="M60" s="102"/>
      <c r="O60" s="105"/>
      <c r="P60" s="102"/>
      <c r="Q60" s="102"/>
      <c r="R60" s="103"/>
      <c r="S60" s="103"/>
      <c r="T60" s="103"/>
      <c r="U60" s="103"/>
    </row>
    <row r="61" spans="1:21" s="104" customFormat="1" ht="12.75">
      <c r="A61" s="5"/>
      <c r="B61" s="5"/>
      <c r="C61" s="105"/>
      <c r="D61" s="102"/>
      <c r="E61" s="102"/>
      <c r="G61" s="105"/>
      <c r="H61" s="102"/>
      <c r="I61" s="102"/>
      <c r="K61" s="105"/>
      <c r="L61" s="102"/>
      <c r="M61" s="102"/>
      <c r="O61" s="105"/>
      <c r="P61" s="102"/>
      <c r="Q61" s="102"/>
      <c r="R61" s="103"/>
      <c r="S61" s="103"/>
      <c r="T61" s="103"/>
      <c r="U61" s="103"/>
    </row>
    <row r="62" spans="1:21" s="104" customFormat="1" ht="12.75">
      <c r="A62" s="5"/>
      <c r="B62" s="5"/>
      <c r="C62" s="105"/>
      <c r="D62" s="102"/>
      <c r="E62" s="102"/>
      <c r="G62" s="105"/>
      <c r="H62" s="102"/>
      <c r="I62" s="102"/>
      <c r="K62" s="105"/>
      <c r="L62" s="102"/>
      <c r="M62" s="102"/>
      <c r="O62" s="105"/>
      <c r="P62" s="102"/>
      <c r="Q62" s="102"/>
      <c r="R62" s="103"/>
      <c r="S62" s="103"/>
      <c r="T62" s="103"/>
      <c r="U62" s="103"/>
    </row>
    <row r="63" spans="1:21" s="104" customFormat="1" ht="12.75">
      <c r="A63" s="5"/>
      <c r="B63" s="5"/>
      <c r="C63" s="105"/>
      <c r="D63" s="102"/>
      <c r="E63" s="102"/>
      <c r="G63" s="105"/>
      <c r="H63" s="102"/>
      <c r="I63" s="102"/>
      <c r="K63" s="105"/>
      <c r="L63" s="102"/>
      <c r="M63" s="102"/>
      <c r="O63" s="105"/>
      <c r="P63" s="102"/>
      <c r="Q63" s="102"/>
      <c r="R63" s="103"/>
      <c r="S63" s="103"/>
      <c r="T63" s="103"/>
      <c r="U63" s="103"/>
    </row>
    <row r="64" spans="1:21" s="104" customFormat="1" ht="12.75">
      <c r="A64" s="5"/>
      <c r="B64" s="5"/>
      <c r="C64" s="105"/>
      <c r="D64" s="102"/>
      <c r="E64" s="102"/>
      <c r="G64" s="105"/>
      <c r="H64" s="102"/>
      <c r="I64" s="102"/>
      <c r="K64" s="105"/>
      <c r="L64" s="102"/>
      <c r="M64" s="102"/>
      <c r="O64" s="105"/>
      <c r="P64" s="102"/>
      <c r="Q64" s="102"/>
      <c r="R64" s="103"/>
      <c r="S64" s="103"/>
      <c r="T64" s="103"/>
      <c r="U64" s="103"/>
    </row>
    <row r="65" spans="1:21" s="104" customFormat="1" ht="12.75">
      <c r="A65" s="5"/>
      <c r="B65" s="5"/>
      <c r="C65" s="105"/>
      <c r="D65" s="102"/>
      <c r="E65" s="102"/>
      <c r="G65" s="105"/>
      <c r="H65" s="102"/>
      <c r="I65" s="102"/>
      <c r="K65" s="105"/>
      <c r="L65" s="102"/>
      <c r="M65" s="102"/>
      <c r="O65" s="105"/>
      <c r="P65" s="102"/>
      <c r="Q65" s="102"/>
      <c r="R65" s="103"/>
      <c r="S65" s="103"/>
      <c r="T65" s="103"/>
      <c r="U65" s="103"/>
    </row>
    <row r="66" spans="1:21" s="104" customFormat="1" ht="12.75">
      <c r="A66" s="5"/>
      <c r="B66" s="5"/>
      <c r="C66" s="105"/>
      <c r="D66" s="102"/>
      <c r="E66" s="102"/>
      <c r="G66" s="105"/>
      <c r="H66" s="102"/>
      <c r="I66" s="102"/>
      <c r="K66" s="105"/>
      <c r="L66" s="102"/>
      <c r="M66" s="102"/>
      <c r="O66" s="105"/>
      <c r="P66" s="102"/>
      <c r="Q66" s="102"/>
      <c r="R66" s="103"/>
      <c r="S66" s="103"/>
      <c r="T66" s="103"/>
      <c r="U66" s="103"/>
    </row>
    <row r="67" spans="1:21" s="104" customFormat="1" ht="12.75">
      <c r="A67" s="5"/>
      <c r="B67" s="5"/>
      <c r="C67" s="105"/>
      <c r="D67" s="102"/>
      <c r="E67" s="102"/>
      <c r="G67" s="105"/>
      <c r="H67" s="102"/>
      <c r="I67" s="102"/>
      <c r="K67" s="105"/>
      <c r="L67" s="102"/>
      <c r="M67" s="102"/>
      <c r="O67" s="105"/>
      <c r="P67" s="102"/>
      <c r="Q67" s="102"/>
      <c r="R67" s="103"/>
      <c r="S67" s="103"/>
      <c r="T67" s="103"/>
      <c r="U67" s="103"/>
    </row>
    <row r="68" spans="1:21" s="104" customFormat="1" ht="12.75">
      <c r="A68" s="5"/>
      <c r="B68" s="5"/>
      <c r="C68" s="105"/>
      <c r="D68" s="102"/>
      <c r="E68" s="102"/>
      <c r="G68" s="105"/>
      <c r="H68" s="102"/>
      <c r="I68" s="102"/>
      <c r="K68" s="105"/>
      <c r="L68" s="102"/>
      <c r="M68" s="102"/>
      <c r="O68" s="105"/>
      <c r="P68" s="102"/>
      <c r="Q68" s="102"/>
      <c r="R68" s="103"/>
      <c r="S68" s="103"/>
      <c r="T68" s="103"/>
      <c r="U68" s="103"/>
    </row>
    <row r="69" spans="1:21" s="104" customFormat="1" ht="12.75">
      <c r="A69" s="5"/>
      <c r="B69" s="5"/>
      <c r="C69" s="105"/>
      <c r="D69" s="102"/>
      <c r="E69" s="102"/>
      <c r="G69" s="105"/>
      <c r="H69" s="102"/>
      <c r="I69" s="102"/>
      <c r="K69" s="105"/>
      <c r="L69" s="102"/>
      <c r="M69" s="102"/>
      <c r="O69" s="105"/>
      <c r="P69" s="102"/>
      <c r="Q69" s="102"/>
      <c r="R69" s="103"/>
      <c r="S69" s="103"/>
      <c r="T69" s="103"/>
      <c r="U69" s="103"/>
    </row>
    <row r="70" spans="1:21" s="104" customFormat="1" ht="12.75">
      <c r="A70" s="5"/>
      <c r="B70" s="5"/>
      <c r="C70" s="93"/>
      <c r="D70" s="94"/>
      <c r="E70" s="94"/>
      <c r="F70" s="95"/>
      <c r="G70" s="96"/>
      <c r="H70" s="97"/>
      <c r="I70" s="97"/>
      <c r="J70" s="95"/>
      <c r="K70" s="96"/>
      <c r="L70" s="97"/>
      <c r="M70" s="97"/>
      <c r="N70" s="95"/>
      <c r="O70" s="96"/>
      <c r="P70" s="97"/>
      <c r="Q70" s="97"/>
      <c r="R70" s="103"/>
      <c r="S70" s="103"/>
      <c r="T70" s="103"/>
      <c r="U70" s="103"/>
    </row>
    <row r="71" spans="1:21" s="104" customFormat="1" ht="12.75">
      <c r="A71" s="5"/>
      <c r="B71" s="5"/>
      <c r="C71" s="93"/>
      <c r="D71" s="94"/>
      <c r="E71" s="94"/>
      <c r="F71" s="95"/>
      <c r="G71" s="96"/>
      <c r="H71" s="97"/>
      <c r="I71" s="97"/>
      <c r="J71" s="95"/>
      <c r="K71" s="96"/>
      <c r="L71" s="97"/>
      <c r="M71" s="97"/>
      <c r="N71" s="95"/>
      <c r="O71" s="96"/>
      <c r="P71" s="97"/>
      <c r="Q71" s="97"/>
      <c r="R71" s="103"/>
      <c r="S71" s="103"/>
      <c r="T71" s="103"/>
      <c r="U71" s="103"/>
    </row>
    <row r="72" spans="1:21" s="104" customFormat="1" ht="12.75">
      <c r="A72" s="5"/>
      <c r="B72" s="5"/>
      <c r="C72" s="93"/>
      <c r="D72" s="94"/>
      <c r="E72" s="94"/>
      <c r="F72" s="95"/>
      <c r="G72" s="96"/>
      <c r="H72" s="97"/>
      <c r="I72" s="97"/>
      <c r="J72" s="95"/>
      <c r="K72" s="96"/>
      <c r="L72" s="97"/>
      <c r="M72" s="97"/>
      <c r="N72" s="95"/>
      <c r="O72" s="96"/>
      <c r="P72" s="97"/>
      <c r="Q72" s="97"/>
      <c r="R72" s="103"/>
      <c r="S72" s="103"/>
      <c r="T72" s="103"/>
      <c r="U72" s="103"/>
    </row>
    <row r="73" spans="1:21" s="104" customFormat="1" ht="12.75">
      <c r="A73" s="5"/>
      <c r="B73" s="5"/>
      <c r="C73" s="93"/>
      <c r="D73" s="94"/>
      <c r="E73" s="94"/>
      <c r="F73" s="95"/>
      <c r="G73" s="96"/>
      <c r="H73" s="97"/>
      <c r="I73" s="97"/>
      <c r="J73" s="95"/>
      <c r="K73" s="96"/>
      <c r="L73" s="97"/>
      <c r="M73" s="97"/>
      <c r="N73" s="95"/>
      <c r="O73" s="96"/>
      <c r="P73" s="97"/>
      <c r="Q73" s="97"/>
      <c r="R73" s="103"/>
      <c r="S73" s="103"/>
      <c r="T73" s="103"/>
      <c r="U73" s="103"/>
    </row>
  </sheetData>
  <sheetProtection/>
  <mergeCells count="12">
    <mergeCell ref="B4:Q4"/>
    <mergeCell ref="B1:Q1"/>
    <mergeCell ref="B2:Q2"/>
    <mergeCell ref="B3:Q3"/>
    <mergeCell ref="C44:E44"/>
    <mergeCell ref="G44:I44"/>
    <mergeCell ref="K44:M44"/>
    <mergeCell ref="O44:Q44"/>
    <mergeCell ref="C6:E6"/>
    <mergeCell ref="G6:I6"/>
    <mergeCell ref="K6:M6"/>
    <mergeCell ref="O6:Q6"/>
  </mergeCells>
  <printOptions horizontalCentered="1"/>
  <pageMargins left="0.7" right="0.7" top="0.75" bottom="0.75" header="0.3" footer="0.3"/>
  <pageSetup fitToHeight="0" fitToWidth="1" horizontalDpi="300" verticalDpi="300" orientation="landscape" scale="79" r:id="rId1"/>
  <headerFooter>
    <oddHeader>&amp;C&amp;A&amp;R&amp;8&amp;P of &amp;N</oddHeader>
    <oddFooter>&amp;L&amp;8&amp;F&amp;CSOA U.S. Individual Life Mortality Experience 2007-2009 Report Appendices&amp;R03/01/2013</oddFooter>
  </headerFooter>
  <rowBreaks count="1" manualBreakCount="1">
    <brk id="43" max="255" man="1"/>
  </rowBreaks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3.28125" style="91" customWidth="1"/>
    <col min="2" max="2" width="13.00390625" style="86" customWidth="1"/>
    <col min="3" max="3" width="9.28125" style="92" bestFit="1" customWidth="1"/>
    <col min="4" max="4" width="9.28125" style="85" customWidth="1"/>
    <col min="5" max="6" width="9.140625" style="84" customWidth="1"/>
    <col min="7" max="7" width="2.7109375" style="84" customWidth="1"/>
    <col min="8" max="8" width="9.28125" style="92" bestFit="1" customWidth="1"/>
    <col min="9" max="9" width="9.28125" style="85" customWidth="1"/>
    <col min="10" max="11" width="9.140625" style="84" customWidth="1"/>
    <col min="12" max="12" width="2.7109375" style="84" customWidth="1"/>
    <col min="13" max="13" width="9.28125" style="92" bestFit="1" customWidth="1"/>
    <col min="14" max="14" width="9.140625" style="85" customWidth="1"/>
    <col min="15" max="16" width="9.140625" style="84" customWidth="1"/>
    <col min="17" max="17" width="2.7109375" style="84" customWidth="1"/>
    <col min="18" max="18" width="9.28125" style="92" bestFit="1" customWidth="1"/>
    <col min="19" max="19" width="9.28125" style="85" customWidth="1"/>
    <col min="20" max="21" width="9.140625" style="84" customWidth="1"/>
    <col min="22" max="22" width="2.7109375" style="84" customWidth="1"/>
    <col min="23" max="23" width="9.28125" style="92" bestFit="1" customWidth="1"/>
    <col min="24" max="24" width="9.28125" style="85" customWidth="1"/>
    <col min="25" max="26" width="9.140625" style="84" customWidth="1"/>
    <col min="27" max="27" width="2.7109375" style="84" customWidth="1"/>
    <col min="28" max="28" width="9.140625" style="92" customWidth="1"/>
    <col min="29" max="29" width="9.28125" style="84" customWidth="1"/>
    <col min="30" max="31" width="9.140625" style="84" customWidth="1"/>
    <col min="32" max="16384" width="9.140625" style="78" customWidth="1"/>
  </cols>
  <sheetData>
    <row r="1" spans="1:31" ht="15.75">
      <c r="A1" s="1"/>
      <c r="B1" s="941" t="s">
        <v>229</v>
      </c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</row>
    <row r="2" spans="1:31" ht="15.75">
      <c r="A2" s="1"/>
      <c r="B2" s="942" t="s">
        <v>303</v>
      </c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</row>
    <row r="3" spans="1:31" ht="15.75">
      <c r="A3" s="1"/>
      <c r="B3" s="942" t="s">
        <v>362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</row>
    <row r="4" spans="1:31" ht="15.75">
      <c r="A4" s="1"/>
      <c r="B4" s="942" t="s">
        <v>239</v>
      </c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942"/>
      <c r="AB4" s="942"/>
      <c r="AC4" s="942"/>
      <c r="AD4" s="942"/>
      <c r="AE4" s="942"/>
    </row>
    <row r="5" spans="1:31" ht="15.75">
      <c r="A5" s="1"/>
      <c r="B5" s="942" t="s">
        <v>246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2"/>
      <c r="AC5" s="942"/>
      <c r="AD5" s="942"/>
      <c r="AE5" s="942"/>
    </row>
    <row r="6" spans="1:31" ht="12.75">
      <c r="A6" s="1"/>
      <c r="B6" s="944" t="s">
        <v>114</v>
      </c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4"/>
    </row>
    <row r="7" spans="1:28" ht="12.75">
      <c r="A7" s="945"/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  <c r="W7" s="945"/>
      <c r="X7" s="945"/>
      <c r="Y7" s="945"/>
      <c r="Z7" s="945"/>
      <c r="AA7" s="945"/>
      <c r="AB7" s="945"/>
    </row>
    <row r="8" spans="3:31" ht="12.75">
      <c r="C8" s="943" t="s">
        <v>128</v>
      </c>
      <c r="D8" s="943"/>
      <c r="E8" s="943"/>
      <c r="F8" s="943"/>
      <c r="G8" s="83"/>
      <c r="H8" s="943" t="s">
        <v>129</v>
      </c>
      <c r="I8" s="943"/>
      <c r="J8" s="943"/>
      <c r="K8" s="943"/>
      <c r="M8" s="943" t="s">
        <v>130</v>
      </c>
      <c r="N8" s="943"/>
      <c r="O8" s="943"/>
      <c r="P8" s="943"/>
      <c r="R8" s="943" t="s">
        <v>131</v>
      </c>
      <c r="S8" s="943"/>
      <c r="T8" s="943"/>
      <c r="U8" s="943"/>
      <c r="W8" s="943" t="s">
        <v>132</v>
      </c>
      <c r="X8" s="943"/>
      <c r="Y8" s="943"/>
      <c r="Z8" s="943"/>
      <c r="AB8" s="943" t="s">
        <v>133</v>
      </c>
      <c r="AC8" s="943"/>
      <c r="AD8" s="943"/>
      <c r="AE8" s="943"/>
    </row>
    <row r="10" spans="1:31" s="86" customFormat="1" ht="14.25">
      <c r="A10" s="91"/>
      <c r="C10" s="945" t="s">
        <v>253</v>
      </c>
      <c r="D10" s="945"/>
      <c r="E10" s="945" t="s">
        <v>307</v>
      </c>
      <c r="F10" s="945"/>
      <c r="G10" s="91"/>
      <c r="H10" s="945" t="s">
        <v>253</v>
      </c>
      <c r="I10" s="945"/>
      <c r="J10" s="945" t="s">
        <v>307</v>
      </c>
      <c r="K10" s="945"/>
      <c r="L10" s="91"/>
      <c r="M10" s="945" t="s">
        <v>253</v>
      </c>
      <c r="N10" s="945"/>
      <c r="O10" s="945" t="s">
        <v>307</v>
      </c>
      <c r="P10" s="945"/>
      <c r="Q10" s="91"/>
      <c r="R10" s="945" t="s">
        <v>253</v>
      </c>
      <c r="S10" s="945"/>
      <c r="T10" s="945" t="s">
        <v>307</v>
      </c>
      <c r="U10" s="945"/>
      <c r="V10" s="91"/>
      <c r="W10" s="945" t="s">
        <v>253</v>
      </c>
      <c r="X10" s="945"/>
      <c r="Y10" s="945" t="s">
        <v>307</v>
      </c>
      <c r="Z10" s="945"/>
      <c r="AA10" s="91"/>
      <c r="AB10" s="945" t="s">
        <v>253</v>
      </c>
      <c r="AC10" s="945"/>
      <c r="AD10" s="945" t="s">
        <v>307</v>
      </c>
      <c r="AE10" s="945"/>
    </row>
    <row r="11" spans="1:31" s="86" customFormat="1" ht="12.75">
      <c r="A11" s="91"/>
      <c r="C11" s="406" t="s">
        <v>142</v>
      </c>
      <c r="D11" s="407" t="s">
        <v>308</v>
      </c>
      <c r="E11" s="91" t="s">
        <v>142</v>
      </c>
      <c r="F11" s="407" t="s">
        <v>308</v>
      </c>
      <c r="G11" s="91"/>
      <c r="H11" s="406" t="s">
        <v>142</v>
      </c>
      <c r="I11" s="407" t="s">
        <v>308</v>
      </c>
      <c r="J11" s="91" t="s">
        <v>142</v>
      </c>
      <c r="K11" s="407" t="s">
        <v>308</v>
      </c>
      <c r="L11" s="91"/>
      <c r="M11" s="406" t="s">
        <v>142</v>
      </c>
      <c r="N11" s="407" t="s">
        <v>308</v>
      </c>
      <c r="O11" s="91" t="s">
        <v>142</v>
      </c>
      <c r="P11" s="407" t="s">
        <v>308</v>
      </c>
      <c r="Q11" s="91"/>
      <c r="R11" s="406" t="s">
        <v>142</v>
      </c>
      <c r="S11" s="407" t="s">
        <v>308</v>
      </c>
      <c r="T11" s="91" t="s">
        <v>142</v>
      </c>
      <c r="U11" s="407" t="s">
        <v>308</v>
      </c>
      <c r="V11" s="91"/>
      <c r="W11" s="406" t="s">
        <v>142</v>
      </c>
      <c r="X11" s="407" t="s">
        <v>308</v>
      </c>
      <c r="Y11" s="91" t="s">
        <v>142</v>
      </c>
      <c r="Z11" s="407" t="s">
        <v>308</v>
      </c>
      <c r="AA11" s="91"/>
      <c r="AB11" s="406" t="s">
        <v>142</v>
      </c>
      <c r="AC11" s="407" t="s">
        <v>308</v>
      </c>
      <c r="AD11" s="91" t="s">
        <v>142</v>
      </c>
      <c r="AE11" s="407" t="s">
        <v>308</v>
      </c>
    </row>
    <row r="13" spans="1:31" ht="12.75">
      <c r="A13" s="91" t="s">
        <v>6</v>
      </c>
      <c r="B13" s="87"/>
      <c r="C13" s="473">
        <v>25092</v>
      </c>
      <c r="D13" s="632">
        <v>4153.22616</v>
      </c>
      <c r="E13" s="478">
        <v>0.8804814354305488</v>
      </c>
      <c r="F13" s="483">
        <v>0.7797972009192011</v>
      </c>
      <c r="G13" s="453"/>
      <c r="H13" s="487">
        <v>13152</v>
      </c>
      <c r="I13" s="632">
        <v>2379.73266</v>
      </c>
      <c r="J13" s="478">
        <v>0.9808020526683666</v>
      </c>
      <c r="K13" s="483">
        <v>0.8381566628708994</v>
      </c>
      <c r="L13" s="91"/>
      <c r="M13" s="489">
        <v>104929</v>
      </c>
      <c r="N13" s="632">
        <v>5592.602365</v>
      </c>
      <c r="O13" s="478">
        <v>1.042196390423649</v>
      </c>
      <c r="P13" s="483">
        <v>0.8956067412798681</v>
      </c>
      <c r="Q13" s="91"/>
      <c r="R13" s="494">
        <v>10927</v>
      </c>
      <c r="S13" s="632">
        <v>1957.985359</v>
      </c>
      <c r="T13" s="478">
        <v>1.1146160898230606</v>
      </c>
      <c r="U13" s="483">
        <v>0.9793449298728697</v>
      </c>
      <c r="V13" s="91"/>
      <c r="W13" s="498">
        <v>60734</v>
      </c>
      <c r="X13" s="632">
        <v>2363.10537</v>
      </c>
      <c r="Y13" s="478">
        <v>1.576201276029074</v>
      </c>
      <c r="Z13" s="483">
        <v>1.2259747171463877</v>
      </c>
      <c r="AA13" s="91"/>
      <c r="AB13" s="499">
        <v>214834</v>
      </c>
      <c r="AC13" s="632">
        <v>16446.651914</v>
      </c>
      <c r="AD13" s="478">
        <v>1.1252367551368967</v>
      </c>
      <c r="AE13" s="483">
        <v>0.8969314461329899</v>
      </c>
    </row>
    <row r="14" spans="3:31" ht="12.75">
      <c r="C14" s="474"/>
      <c r="D14" s="633"/>
      <c r="E14" s="479"/>
      <c r="F14" s="479"/>
      <c r="G14" s="91"/>
      <c r="H14" s="474"/>
      <c r="I14" s="633"/>
      <c r="J14" s="479"/>
      <c r="K14" s="479"/>
      <c r="L14" s="91"/>
      <c r="M14" s="490"/>
      <c r="N14" s="633"/>
      <c r="O14" s="479"/>
      <c r="P14" s="479"/>
      <c r="Q14" s="91"/>
      <c r="R14" s="474"/>
      <c r="S14" s="633"/>
      <c r="T14" s="479"/>
      <c r="U14" s="479"/>
      <c r="V14" s="91"/>
      <c r="W14" s="474"/>
      <c r="X14" s="633"/>
      <c r="Y14" s="479"/>
      <c r="Z14" s="479"/>
      <c r="AA14" s="91"/>
      <c r="AB14" s="490"/>
      <c r="AC14" s="633"/>
      <c r="AD14" s="479"/>
      <c r="AE14" s="479"/>
    </row>
    <row r="15" spans="1:31" ht="12.75">
      <c r="A15" s="77" t="s">
        <v>7</v>
      </c>
      <c r="B15" s="88" t="s">
        <v>12</v>
      </c>
      <c r="C15" s="475">
        <v>386</v>
      </c>
      <c r="D15" s="634">
        <v>33.383288</v>
      </c>
      <c r="E15" s="480">
        <v>0.8967477861771321</v>
      </c>
      <c r="F15" s="484">
        <v>0.7951105451942947</v>
      </c>
      <c r="G15" s="453"/>
      <c r="H15" s="488">
        <v>147</v>
      </c>
      <c r="I15" s="634">
        <v>14.100829</v>
      </c>
      <c r="J15" s="480">
        <v>1.0053100889227562</v>
      </c>
      <c r="K15" s="484">
        <v>0.944355964002858</v>
      </c>
      <c r="L15" s="91"/>
      <c r="M15" s="491">
        <v>1560</v>
      </c>
      <c r="N15" s="634">
        <v>76.050879</v>
      </c>
      <c r="O15" s="480">
        <v>1.2112845128733922</v>
      </c>
      <c r="P15" s="484">
        <v>1.0112117766550197</v>
      </c>
      <c r="Q15" s="91"/>
      <c r="R15" s="495">
        <v>103</v>
      </c>
      <c r="S15" s="634">
        <v>9.936301</v>
      </c>
      <c r="T15" s="480">
        <v>1.1294021876849356</v>
      </c>
      <c r="U15" s="484">
        <v>0.9214580528097839</v>
      </c>
      <c r="V15" s="91"/>
      <c r="W15" s="495">
        <v>1739</v>
      </c>
      <c r="X15" s="634">
        <v>76.972337</v>
      </c>
      <c r="Y15" s="480">
        <v>1.9336758953044504</v>
      </c>
      <c r="Z15" s="484">
        <v>1.487348786702183</v>
      </c>
      <c r="AA15" s="91"/>
      <c r="AB15" s="500">
        <v>3935</v>
      </c>
      <c r="AC15" s="634">
        <v>210.443634</v>
      </c>
      <c r="AD15" s="480">
        <v>1.378245590173635</v>
      </c>
      <c r="AE15" s="484">
        <v>1.0810848537374327</v>
      </c>
    </row>
    <row r="16" spans="2:31" ht="12.75">
      <c r="B16" s="89" t="s">
        <v>13</v>
      </c>
      <c r="C16" s="476">
        <v>914</v>
      </c>
      <c r="D16" s="635">
        <v>121.84955</v>
      </c>
      <c r="E16" s="481">
        <v>0.8147875707062225</v>
      </c>
      <c r="F16" s="485">
        <v>0.7422020881241277</v>
      </c>
      <c r="G16" s="453"/>
      <c r="H16" s="476">
        <v>254</v>
      </c>
      <c r="I16" s="635">
        <v>39.273775</v>
      </c>
      <c r="J16" s="481">
        <v>0.9435775191838756</v>
      </c>
      <c r="K16" s="485">
        <v>0.9474166463060241</v>
      </c>
      <c r="L16" s="91"/>
      <c r="M16" s="492">
        <v>2336</v>
      </c>
      <c r="N16" s="635">
        <v>152.274217</v>
      </c>
      <c r="O16" s="481">
        <v>1.168899041164027</v>
      </c>
      <c r="P16" s="485">
        <v>0.9041264205977266</v>
      </c>
      <c r="Q16" s="91"/>
      <c r="R16" s="496">
        <v>190</v>
      </c>
      <c r="S16" s="635">
        <v>31.67531</v>
      </c>
      <c r="T16" s="481">
        <v>1.0745942614856598</v>
      </c>
      <c r="U16" s="485">
        <v>0.900838099875733</v>
      </c>
      <c r="V16" s="91"/>
      <c r="W16" s="496">
        <v>2151</v>
      </c>
      <c r="X16" s="635">
        <v>145.728531</v>
      </c>
      <c r="Y16" s="481">
        <v>1.4858787328290761</v>
      </c>
      <c r="Z16" s="485">
        <v>1.2159114354064384</v>
      </c>
      <c r="AA16" s="91"/>
      <c r="AB16" s="501">
        <v>5845</v>
      </c>
      <c r="AC16" s="635">
        <v>490.801383</v>
      </c>
      <c r="AD16" s="481">
        <v>1.165769901078865</v>
      </c>
      <c r="AE16" s="485">
        <v>0.9276834939354089</v>
      </c>
    </row>
    <row r="17" spans="2:31" ht="12.75">
      <c r="B17" s="89" t="s">
        <v>14</v>
      </c>
      <c r="C17" s="476">
        <v>1731</v>
      </c>
      <c r="D17" s="635">
        <v>308.973705</v>
      </c>
      <c r="E17" s="481">
        <v>0.8328760934999114</v>
      </c>
      <c r="F17" s="485">
        <v>0.7338429747083386</v>
      </c>
      <c r="G17" s="453"/>
      <c r="H17" s="476">
        <v>501</v>
      </c>
      <c r="I17" s="635">
        <v>95.095412</v>
      </c>
      <c r="J17" s="481">
        <v>0.9866150602003555</v>
      </c>
      <c r="K17" s="485">
        <v>0.9449393208813198</v>
      </c>
      <c r="L17" s="91"/>
      <c r="M17" s="492">
        <v>3631</v>
      </c>
      <c r="N17" s="635">
        <v>332.292918</v>
      </c>
      <c r="O17" s="481">
        <v>1.0861552297816386</v>
      </c>
      <c r="P17" s="485">
        <v>0.9498444062585281</v>
      </c>
      <c r="Q17" s="91"/>
      <c r="R17" s="496">
        <v>410</v>
      </c>
      <c r="S17" s="635">
        <v>87.558349</v>
      </c>
      <c r="T17" s="481">
        <v>1.1317153226967553</v>
      </c>
      <c r="U17" s="485">
        <v>0.9359058195032339</v>
      </c>
      <c r="V17" s="91"/>
      <c r="W17" s="496">
        <v>3263</v>
      </c>
      <c r="X17" s="635">
        <v>282.021564</v>
      </c>
      <c r="Y17" s="481">
        <v>1.4949575238493082</v>
      </c>
      <c r="Z17" s="485">
        <v>1.3140727363974045</v>
      </c>
      <c r="AA17" s="91"/>
      <c r="AB17" s="501">
        <v>9536</v>
      </c>
      <c r="AC17" s="635">
        <v>1105.941948</v>
      </c>
      <c r="AD17" s="481">
        <v>1.1253146646085088</v>
      </c>
      <c r="AE17" s="485">
        <v>0.9374915214582273</v>
      </c>
    </row>
    <row r="18" spans="2:31" ht="12.75">
      <c r="B18" s="89" t="s">
        <v>15</v>
      </c>
      <c r="C18" s="476">
        <v>2224</v>
      </c>
      <c r="D18" s="635">
        <v>473.935353</v>
      </c>
      <c r="E18" s="481">
        <v>0.8137734314698195</v>
      </c>
      <c r="F18" s="485">
        <v>0.7512742270218415</v>
      </c>
      <c r="G18" s="453"/>
      <c r="H18" s="476">
        <v>746</v>
      </c>
      <c r="I18" s="635">
        <v>160.367391</v>
      </c>
      <c r="J18" s="481">
        <v>0.9188052649512274</v>
      </c>
      <c r="K18" s="485">
        <v>0.8360044450631484</v>
      </c>
      <c r="L18" s="91"/>
      <c r="M18" s="492">
        <v>5680</v>
      </c>
      <c r="N18" s="635">
        <v>532.505401</v>
      </c>
      <c r="O18" s="481">
        <v>1.0825460106116385</v>
      </c>
      <c r="P18" s="485">
        <v>0.9477515423086588</v>
      </c>
      <c r="Q18" s="91"/>
      <c r="R18" s="496">
        <v>674</v>
      </c>
      <c r="S18" s="635">
        <v>189.163483</v>
      </c>
      <c r="T18" s="481">
        <v>1.108672379136738</v>
      </c>
      <c r="U18" s="485">
        <v>1.0952053913256397</v>
      </c>
      <c r="V18" s="91"/>
      <c r="W18" s="496">
        <v>4355</v>
      </c>
      <c r="X18" s="635">
        <v>336.60992</v>
      </c>
      <c r="Y18" s="481">
        <v>1.5321747155961807</v>
      </c>
      <c r="Z18" s="485">
        <v>1.1757041405268276</v>
      </c>
      <c r="AA18" s="91"/>
      <c r="AB18" s="501">
        <v>13679</v>
      </c>
      <c r="AC18" s="635">
        <v>1692.581548</v>
      </c>
      <c r="AD18" s="481">
        <v>1.1173772137856395</v>
      </c>
      <c r="AE18" s="485">
        <v>0.9181077136526906</v>
      </c>
    </row>
    <row r="19" spans="2:31" ht="12.75">
      <c r="B19" s="89" t="s">
        <v>77</v>
      </c>
      <c r="C19" s="476">
        <v>2643</v>
      </c>
      <c r="D19" s="635">
        <v>543.771944</v>
      </c>
      <c r="E19" s="481">
        <v>0.8915093048458714</v>
      </c>
      <c r="F19" s="485">
        <v>0.7865371255588407</v>
      </c>
      <c r="G19" s="453"/>
      <c r="H19" s="476">
        <v>1104</v>
      </c>
      <c r="I19" s="635">
        <v>226.824624</v>
      </c>
      <c r="J19" s="481">
        <v>0.9893186385104417</v>
      </c>
      <c r="K19" s="485">
        <v>0.8417805961028108</v>
      </c>
      <c r="L19" s="91"/>
      <c r="M19" s="492">
        <v>7674</v>
      </c>
      <c r="N19" s="635">
        <v>632.365626</v>
      </c>
      <c r="O19" s="481">
        <v>1.0646605771762745</v>
      </c>
      <c r="P19" s="485">
        <v>0.9285988007417236</v>
      </c>
      <c r="Q19" s="91"/>
      <c r="R19" s="496">
        <v>928</v>
      </c>
      <c r="S19" s="635">
        <v>216.878576</v>
      </c>
      <c r="T19" s="481">
        <v>1.1184626056550921</v>
      </c>
      <c r="U19" s="485">
        <v>0.9658618926686642</v>
      </c>
      <c r="V19" s="91"/>
      <c r="W19" s="496">
        <v>5441</v>
      </c>
      <c r="X19" s="635">
        <v>353.498346</v>
      </c>
      <c r="Y19" s="481">
        <v>1.6603438822711754</v>
      </c>
      <c r="Z19" s="485">
        <v>1.2457191418684808</v>
      </c>
      <c r="AA19" s="91"/>
      <c r="AB19" s="501">
        <v>17790</v>
      </c>
      <c r="AC19" s="635">
        <v>1973.339116</v>
      </c>
      <c r="AD19" s="481">
        <v>1.1555528585005326</v>
      </c>
      <c r="AE19" s="485">
        <v>0.9177847016812054</v>
      </c>
    </row>
    <row r="20" spans="2:31" ht="12.75">
      <c r="B20" s="89" t="s">
        <v>78</v>
      </c>
      <c r="C20" s="476">
        <v>2631</v>
      </c>
      <c r="D20" s="635">
        <v>496.468881</v>
      </c>
      <c r="E20" s="481">
        <v>0.8429472519365296</v>
      </c>
      <c r="F20" s="485">
        <v>0.733506633262317</v>
      </c>
      <c r="G20" s="453"/>
      <c r="H20" s="476">
        <v>1349</v>
      </c>
      <c r="I20" s="635">
        <v>303.257948</v>
      </c>
      <c r="J20" s="481">
        <v>0.9479345507478502</v>
      </c>
      <c r="K20" s="485">
        <v>0.9240876338481133</v>
      </c>
      <c r="L20" s="91"/>
      <c r="M20" s="492">
        <v>9994</v>
      </c>
      <c r="N20" s="635">
        <v>681.912106</v>
      </c>
      <c r="O20" s="481">
        <v>1.038605833061435</v>
      </c>
      <c r="P20" s="485">
        <v>0.9056768760794106</v>
      </c>
      <c r="Q20" s="91"/>
      <c r="R20" s="496">
        <v>1168</v>
      </c>
      <c r="S20" s="635">
        <v>227.445659</v>
      </c>
      <c r="T20" s="481">
        <v>1.1407679302006315</v>
      </c>
      <c r="U20" s="485">
        <v>0.9164548772945473</v>
      </c>
      <c r="V20" s="91"/>
      <c r="W20" s="496">
        <v>6139</v>
      </c>
      <c r="X20" s="635">
        <v>312.269832</v>
      </c>
      <c r="Y20" s="481">
        <v>1.686368286593675</v>
      </c>
      <c r="Z20" s="485">
        <v>1.2258857008186739</v>
      </c>
      <c r="AA20" s="91"/>
      <c r="AB20" s="501">
        <v>21281</v>
      </c>
      <c r="AC20" s="635">
        <v>2021.354426</v>
      </c>
      <c r="AD20" s="481">
        <v>1.1301022388217485</v>
      </c>
      <c r="AE20" s="485">
        <v>0.8940667909928778</v>
      </c>
    </row>
    <row r="21" spans="2:31" ht="12.75">
      <c r="B21" s="89" t="s">
        <v>79</v>
      </c>
      <c r="C21" s="476">
        <v>3092</v>
      </c>
      <c r="D21" s="635">
        <v>634.660864</v>
      </c>
      <c r="E21" s="481">
        <v>0.885562120823788</v>
      </c>
      <c r="F21" s="485">
        <v>0.9726866399981519</v>
      </c>
      <c r="G21" s="453"/>
      <c r="H21" s="476">
        <v>1596</v>
      </c>
      <c r="I21" s="635">
        <v>276.806253</v>
      </c>
      <c r="J21" s="481">
        <v>0.9089191432534981</v>
      </c>
      <c r="K21" s="485">
        <v>0.743839276615581</v>
      </c>
      <c r="L21" s="91"/>
      <c r="M21" s="492">
        <v>12592</v>
      </c>
      <c r="N21" s="635">
        <v>632.969624</v>
      </c>
      <c r="O21" s="481">
        <v>1.0034789192428728</v>
      </c>
      <c r="P21" s="485">
        <v>0.83873702204697</v>
      </c>
      <c r="Q21" s="91"/>
      <c r="R21" s="496">
        <v>1290</v>
      </c>
      <c r="S21" s="635">
        <v>237.227528</v>
      </c>
      <c r="T21" s="481">
        <v>1.0959208458340848</v>
      </c>
      <c r="U21" s="485">
        <v>0.9647255659535231</v>
      </c>
      <c r="V21" s="91"/>
      <c r="W21" s="496">
        <v>6466</v>
      </c>
      <c r="X21" s="635">
        <v>235.857015</v>
      </c>
      <c r="Y21" s="481">
        <v>1.6433204272785606</v>
      </c>
      <c r="Z21" s="485">
        <v>1.1742401188929639</v>
      </c>
      <c r="AA21" s="91"/>
      <c r="AB21" s="501">
        <v>25036</v>
      </c>
      <c r="AC21" s="635">
        <v>2017.521284</v>
      </c>
      <c r="AD21" s="481">
        <v>1.0929098439056173</v>
      </c>
      <c r="AE21" s="485">
        <v>0.9063254958193722</v>
      </c>
    </row>
    <row r="22" spans="2:31" ht="12.75">
      <c r="B22" s="89" t="s">
        <v>80</v>
      </c>
      <c r="C22" s="476">
        <v>3482</v>
      </c>
      <c r="D22" s="635">
        <v>527.168761</v>
      </c>
      <c r="E22" s="481">
        <v>0.9044000075936347</v>
      </c>
      <c r="F22" s="485">
        <v>0.8911403364452503</v>
      </c>
      <c r="G22" s="453"/>
      <c r="H22" s="476">
        <v>2022</v>
      </c>
      <c r="I22" s="635">
        <v>374.369039</v>
      </c>
      <c r="J22" s="481">
        <v>0.9844671627959187</v>
      </c>
      <c r="K22" s="485">
        <v>0.9440369236060857</v>
      </c>
      <c r="L22" s="91"/>
      <c r="M22" s="492">
        <v>16624</v>
      </c>
      <c r="N22" s="635">
        <v>708.164069</v>
      </c>
      <c r="O22" s="481">
        <v>1.0321895283364007</v>
      </c>
      <c r="P22" s="485">
        <v>0.9246434988849694</v>
      </c>
      <c r="Q22" s="91"/>
      <c r="R22" s="496">
        <v>1595</v>
      </c>
      <c r="S22" s="635">
        <v>272.233215</v>
      </c>
      <c r="T22" s="481">
        <v>1.195058819146722</v>
      </c>
      <c r="U22" s="485">
        <v>1.0888447113952113</v>
      </c>
      <c r="V22" s="91"/>
      <c r="W22" s="496">
        <v>7358</v>
      </c>
      <c r="X22" s="635">
        <v>204.741523</v>
      </c>
      <c r="Y22" s="481">
        <v>1.618693220163728</v>
      </c>
      <c r="Z22" s="485">
        <v>1.3011389936611861</v>
      </c>
      <c r="AA22" s="91"/>
      <c r="AB22" s="501">
        <v>31081</v>
      </c>
      <c r="AC22" s="635">
        <v>2086.676607</v>
      </c>
      <c r="AD22" s="481">
        <v>1.1144200425326387</v>
      </c>
      <c r="AE22" s="485">
        <v>0.9654362155846123</v>
      </c>
    </row>
    <row r="23" spans="2:31" ht="12.75">
      <c r="B23" s="89" t="s">
        <v>81</v>
      </c>
      <c r="C23" s="476">
        <v>3582</v>
      </c>
      <c r="D23" s="635">
        <v>403.145336</v>
      </c>
      <c r="E23" s="481">
        <v>0.9533782949234286</v>
      </c>
      <c r="F23" s="485">
        <v>0.8685113810800303</v>
      </c>
      <c r="G23" s="453"/>
      <c r="H23" s="476">
        <v>1992</v>
      </c>
      <c r="I23" s="635">
        <v>252.821626</v>
      </c>
      <c r="J23" s="481">
        <v>0.991877968417022</v>
      </c>
      <c r="K23" s="485">
        <v>0.794033286581277</v>
      </c>
      <c r="L23" s="91"/>
      <c r="M23" s="492">
        <v>20094</v>
      </c>
      <c r="N23" s="635">
        <v>670.085795</v>
      </c>
      <c r="O23" s="481">
        <v>1.04147078999019</v>
      </c>
      <c r="P23" s="485">
        <v>0.9405743000208765</v>
      </c>
      <c r="Q23" s="91"/>
      <c r="R23" s="496">
        <v>1521</v>
      </c>
      <c r="S23" s="635">
        <v>201.183281</v>
      </c>
      <c r="T23" s="481">
        <v>1.1027902049521463</v>
      </c>
      <c r="U23" s="485">
        <v>0.9439767737374452</v>
      </c>
      <c r="V23" s="91"/>
      <c r="W23" s="496">
        <v>8941</v>
      </c>
      <c r="X23" s="635">
        <v>172.962124</v>
      </c>
      <c r="Y23" s="481">
        <v>1.6119281398721377</v>
      </c>
      <c r="Z23" s="485">
        <v>1.4731257082489224</v>
      </c>
      <c r="AA23" s="91"/>
      <c r="AB23" s="501">
        <v>36130</v>
      </c>
      <c r="AC23" s="635">
        <v>1700.198162</v>
      </c>
      <c r="AD23" s="481">
        <v>1.1295797349136127</v>
      </c>
      <c r="AE23" s="485">
        <v>0.9313407612095836</v>
      </c>
    </row>
    <row r="24" spans="2:31" ht="12.75">
      <c r="B24" s="89" t="s">
        <v>82</v>
      </c>
      <c r="C24" s="476">
        <v>2701</v>
      </c>
      <c r="D24" s="635">
        <v>256.24093</v>
      </c>
      <c r="E24" s="481">
        <v>0.9478652761498262</v>
      </c>
      <c r="F24" s="485">
        <v>0.7959538029846672</v>
      </c>
      <c r="G24" s="453"/>
      <c r="H24" s="476">
        <v>1601</v>
      </c>
      <c r="I24" s="635">
        <v>193.290195</v>
      </c>
      <c r="J24" s="481">
        <v>1.0736533868372595</v>
      </c>
      <c r="K24" s="485">
        <v>0.8620292712255865</v>
      </c>
      <c r="L24" s="91"/>
      <c r="M24" s="492">
        <v>14375</v>
      </c>
      <c r="N24" s="635">
        <v>532.46603</v>
      </c>
      <c r="O24" s="481">
        <v>1.0419798722252183</v>
      </c>
      <c r="P24" s="485">
        <v>0.9146528657599365</v>
      </c>
      <c r="Q24" s="91"/>
      <c r="R24" s="496">
        <v>1380</v>
      </c>
      <c r="S24" s="635">
        <v>176.350398</v>
      </c>
      <c r="T24" s="481">
        <v>1.1189028188145747</v>
      </c>
      <c r="U24" s="485">
        <v>0.9961615371523084</v>
      </c>
      <c r="V24" s="91"/>
      <c r="W24" s="496">
        <v>7760</v>
      </c>
      <c r="X24" s="635">
        <v>106.498121</v>
      </c>
      <c r="Y24" s="481">
        <v>1.527711645844311</v>
      </c>
      <c r="Z24" s="485">
        <v>1.386585420880496</v>
      </c>
      <c r="AA24" s="91"/>
      <c r="AB24" s="501">
        <v>27817</v>
      </c>
      <c r="AC24" s="635">
        <v>1264.845674</v>
      </c>
      <c r="AD24" s="481">
        <v>1.1377362786873881</v>
      </c>
      <c r="AE24" s="485">
        <v>0.9151335636253419</v>
      </c>
    </row>
    <row r="25" spans="2:31" ht="12.75">
      <c r="B25" s="89" t="s">
        <v>83</v>
      </c>
      <c r="C25" s="476">
        <v>1280</v>
      </c>
      <c r="D25" s="635">
        <v>191.211429</v>
      </c>
      <c r="E25" s="481">
        <v>0.8724288643825879</v>
      </c>
      <c r="F25" s="485">
        <v>0.7851977497373608</v>
      </c>
      <c r="G25" s="453"/>
      <c r="H25" s="476">
        <v>958</v>
      </c>
      <c r="I25" s="635">
        <v>171.53023</v>
      </c>
      <c r="J25" s="481">
        <v>1.0954635413953275</v>
      </c>
      <c r="K25" s="485">
        <v>0.9105535980468568</v>
      </c>
      <c r="L25" s="91"/>
      <c r="M25" s="492">
        <v>7422</v>
      </c>
      <c r="N25" s="635">
        <v>356.500823</v>
      </c>
      <c r="O25" s="481">
        <v>1.0399944334094775</v>
      </c>
      <c r="P25" s="485">
        <v>0.9219526467496683</v>
      </c>
      <c r="Q25" s="91"/>
      <c r="R25" s="496">
        <v>901</v>
      </c>
      <c r="S25" s="635">
        <v>130.461385</v>
      </c>
      <c r="T25" s="481">
        <v>1.069456715039186</v>
      </c>
      <c r="U25" s="485">
        <v>0.9138843114654017</v>
      </c>
      <c r="V25" s="91"/>
      <c r="W25" s="496">
        <v>4628</v>
      </c>
      <c r="X25" s="635">
        <v>64.797779</v>
      </c>
      <c r="Y25" s="481">
        <v>1.406891861637339</v>
      </c>
      <c r="Z25" s="485">
        <v>1.304253322795686</v>
      </c>
      <c r="AA25" s="91"/>
      <c r="AB25" s="501">
        <v>15189</v>
      </c>
      <c r="AC25" s="635">
        <v>914.501646</v>
      </c>
      <c r="AD25" s="481">
        <v>1.115995884882547</v>
      </c>
      <c r="AE25" s="485">
        <v>0.9045362351734915</v>
      </c>
    </row>
    <row r="26" spans="2:31" ht="12.75">
      <c r="B26" s="89" t="s">
        <v>84</v>
      </c>
      <c r="C26" s="476">
        <v>335</v>
      </c>
      <c r="D26" s="635">
        <v>97.386242</v>
      </c>
      <c r="E26" s="481">
        <v>0.6953086075365862</v>
      </c>
      <c r="F26" s="485">
        <v>0.4589061178687636</v>
      </c>
      <c r="G26" s="453"/>
      <c r="H26" s="476">
        <v>480</v>
      </c>
      <c r="I26" s="635">
        <v>151.339032</v>
      </c>
      <c r="J26" s="481">
        <v>0.9758246953704017</v>
      </c>
      <c r="K26" s="485">
        <v>0.8831164071534567</v>
      </c>
      <c r="L26" s="91"/>
      <c r="M26" s="492">
        <v>2332</v>
      </c>
      <c r="N26" s="635">
        <v>167.727822</v>
      </c>
      <c r="O26" s="481">
        <v>1.0001686347793777</v>
      </c>
      <c r="P26" s="485">
        <v>0.7009447580594111</v>
      </c>
      <c r="Q26" s="91"/>
      <c r="R26" s="496">
        <v>538</v>
      </c>
      <c r="S26" s="635">
        <v>126.723082</v>
      </c>
      <c r="T26" s="481">
        <v>1.0759225766113862</v>
      </c>
      <c r="U26" s="485">
        <v>1.1008407075568423</v>
      </c>
      <c r="V26" s="91"/>
      <c r="W26" s="496">
        <v>2107</v>
      </c>
      <c r="X26" s="635">
        <v>33.527147</v>
      </c>
      <c r="Y26" s="481">
        <v>1.392674568782809</v>
      </c>
      <c r="Z26" s="485">
        <v>0.7910419309795803</v>
      </c>
      <c r="AA26" s="91"/>
      <c r="AB26" s="501">
        <v>5792</v>
      </c>
      <c r="AC26" s="635">
        <v>576.703325</v>
      </c>
      <c r="AD26" s="481">
        <v>1.089079823125993</v>
      </c>
      <c r="AE26" s="485">
        <v>0.7390129408630066</v>
      </c>
    </row>
    <row r="27" spans="2:31" ht="12.75">
      <c r="B27" s="89" t="s">
        <v>85</v>
      </c>
      <c r="C27" s="476">
        <v>83</v>
      </c>
      <c r="D27" s="635">
        <v>62.650074</v>
      </c>
      <c r="E27" s="481">
        <v>0.6398319107608703</v>
      </c>
      <c r="F27" s="485">
        <v>0.361211893062482</v>
      </c>
      <c r="G27" s="453"/>
      <c r="H27" s="476">
        <v>349</v>
      </c>
      <c r="I27" s="635">
        <v>94.424689</v>
      </c>
      <c r="J27" s="481">
        <v>0.9538741708776753</v>
      </c>
      <c r="K27" s="485">
        <v>0.581937004227442</v>
      </c>
      <c r="L27" s="91"/>
      <c r="M27" s="492">
        <v>537</v>
      </c>
      <c r="N27" s="635">
        <v>82.559667</v>
      </c>
      <c r="O27" s="481">
        <v>0.841667935699204</v>
      </c>
      <c r="P27" s="485">
        <v>0.6078663811124814</v>
      </c>
      <c r="Q27" s="91"/>
      <c r="R27" s="496">
        <v>197</v>
      </c>
      <c r="S27" s="635">
        <v>45.717052</v>
      </c>
      <c r="T27" s="481">
        <v>0.9849252934164937</v>
      </c>
      <c r="U27" s="485">
        <v>0.8347146279499158</v>
      </c>
      <c r="V27" s="91"/>
      <c r="W27" s="496">
        <v>358</v>
      </c>
      <c r="X27" s="635">
        <v>28.644875</v>
      </c>
      <c r="Y27" s="481">
        <v>1.1647695726268474</v>
      </c>
      <c r="Z27" s="485">
        <v>0.4605694400135841</v>
      </c>
      <c r="AA27" s="91"/>
      <c r="AB27" s="501">
        <v>1524</v>
      </c>
      <c r="AC27" s="635">
        <v>313.996357</v>
      </c>
      <c r="AD27" s="481">
        <v>0.9287083155457853</v>
      </c>
      <c r="AE27" s="485">
        <v>0.533566099549431</v>
      </c>
    </row>
    <row r="28" spans="2:31" ht="12.75">
      <c r="B28" s="89" t="s">
        <v>86</v>
      </c>
      <c r="C28" s="476">
        <v>7</v>
      </c>
      <c r="D28" s="635">
        <v>1.534803</v>
      </c>
      <c r="E28" s="481"/>
      <c r="F28" s="485"/>
      <c r="G28" s="453"/>
      <c r="H28" s="476">
        <v>53</v>
      </c>
      <c r="I28" s="635">
        <v>26.231617</v>
      </c>
      <c r="J28" s="481">
        <v>0.5867680483762575</v>
      </c>
      <c r="K28" s="485">
        <v>0.46017824258514683</v>
      </c>
      <c r="L28" s="91"/>
      <c r="M28" s="492">
        <v>74</v>
      </c>
      <c r="N28" s="635">
        <v>33.526702</v>
      </c>
      <c r="O28" s="481">
        <v>0.6404223879896918</v>
      </c>
      <c r="P28" s="485">
        <v>0.4954306741025758</v>
      </c>
      <c r="Q28" s="91"/>
      <c r="R28" s="496">
        <v>30</v>
      </c>
      <c r="S28" s="635">
        <v>5.35524</v>
      </c>
      <c r="T28" s="481">
        <v>0.7031007210532263</v>
      </c>
      <c r="U28" s="485">
        <v>0.3466304691991134</v>
      </c>
      <c r="V28" s="91"/>
      <c r="W28" s="496">
        <v>28</v>
      </c>
      <c r="X28" s="635">
        <v>8.976256</v>
      </c>
      <c r="Y28" s="481">
        <v>1.0737942058064656</v>
      </c>
      <c r="Z28" s="485">
        <v>0.9145487786129687</v>
      </c>
      <c r="AA28" s="91"/>
      <c r="AB28" s="501">
        <v>192</v>
      </c>
      <c r="AC28" s="635">
        <v>75.624618</v>
      </c>
      <c r="AD28" s="481">
        <v>0.6486347336805454</v>
      </c>
      <c r="AE28" s="485">
        <v>0.39743925061035273</v>
      </c>
    </row>
    <row r="29" spans="2:31" ht="12.75">
      <c r="B29" s="90" t="s">
        <v>87</v>
      </c>
      <c r="C29" s="477">
        <v>1</v>
      </c>
      <c r="D29" s="636">
        <v>0.845</v>
      </c>
      <c r="E29" s="482"/>
      <c r="F29" s="486"/>
      <c r="G29" s="453"/>
      <c r="H29" s="477">
        <v>0</v>
      </c>
      <c r="I29" s="636">
        <v>0</v>
      </c>
      <c r="J29" s="482"/>
      <c r="K29" s="486"/>
      <c r="L29" s="91"/>
      <c r="M29" s="493">
        <v>2</v>
      </c>
      <c r="N29" s="636">
        <v>1.03</v>
      </c>
      <c r="O29" s="482"/>
      <c r="P29" s="486"/>
      <c r="Q29" s="91"/>
      <c r="R29" s="497">
        <v>2</v>
      </c>
      <c r="S29" s="636">
        <v>0.0765</v>
      </c>
      <c r="T29" s="482"/>
      <c r="U29" s="486"/>
      <c r="V29" s="91"/>
      <c r="W29" s="477"/>
      <c r="X29" s="636">
        <v>0</v>
      </c>
      <c r="Y29" s="482"/>
      <c r="Z29" s="486"/>
      <c r="AA29" s="91"/>
      <c r="AB29" s="502">
        <v>5</v>
      </c>
      <c r="AC29" s="636">
        <v>1.9515</v>
      </c>
      <c r="AD29" s="482"/>
      <c r="AE29" s="486"/>
    </row>
    <row r="30" spans="2:31" ht="12.75">
      <c r="B30" s="90" t="s">
        <v>364</v>
      </c>
      <c r="C30" s="477"/>
      <c r="D30" s="636">
        <v>0</v>
      </c>
      <c r="E30" s="482"/>
      <c r="F30" s="486"/>
      <c r="G30" s="453"/>
      <c r="H30" s="477">
        <v>0</v>
      </c>
      <c r="I30" s="636">
        <v>0</v>
      </c>
      <c r="J30" s="482">
        <v>0</v>
      </c>
      <c r="K30" s="486">
        <v>0</v>
      </c>
      <c r="L30" s="91"/>
      <c r="M30" s="493">
        <v>2</v>
      </c>
      <c r="N30" s="636">
        <v>0.170686</v>
      </c>
      <c r="O30" s="482">
        <v>1.361488924287601</v>
      </c>
      <c r="P30" s="486">
        <v>0.39700660117156616</v>
      </c>
      <c r="Q30" s="91"/>
      <c r="R30" s="497"/>
      <c r="S30" s="636">
        <v>0</v>
      </c>
      <c r="T30" s="482"/>
      <c r="U30" s="486"/>
      <c r="V30" s="91"/>
      <c r="W30" s="477"/>
      <c r="X30" s="636">
        <v>0</v>
      </c>
      <c r="Y30" s="482"/>
      <c r="Z30" s="486"/>
      <c r="AA30" s="91"/>
      <c r="AB30" s="502">
        <v>2</v>
      </c>
      <c r="AC30" s="636">
        <v>0.170686</v>
      </c>
      <c r="AD30" s="482">
        <v>0.9933643263003137</v>
      </c>
      <c r="AE30" s="486">
        <v>0.11290463640460056</v>
      </c>
    </row>
    <row r="31" spans="3:31" ht="12.75">
      <c r="C31" s="474"/>
      <c r="D31" s="633"/>
      <c r="E31" s="479"/>
      <c r="F31" s="479"/>
      <c r="G31" s="91"/>
      <c r="H31" s="474"/>
      <c r="I31" s="633"/>
      <c r="J31" s="479"/>
      <c r="K31" s="479"/>
      <c r="L31" s="91"/>
      <c r="M31" s="490"/>
      <c r="N31" s="633"/>
      <c r="O31" s="479"/>
      <c r="P31" s="479"/>
      <c r="Q31" s="91"/>
      <c r="R31" s="474"/>
      <c r="S31" s="633"/>
      <c r="T31" s="479"/>
      <c r="U31" s="479"/>
      <c r="V31" s="91"/>
      <c r="W31" s="474"/>
      <c r="X31" s="633"/>
      <c r="Y31" s="479"/>
      <c r="Z31" s="479"/>
      <c r="AA31" s="91"/>
      <c r="AB31" s="490"/>
      <c r="AC31" s="633"/>
      <c r="AD31" s="479"/>
      <c r="AE31" s="479"/>
    </row>
    <row r="32" spans="1:31" ht="12.75">
      <c r="A32" s="91" t="s">
        <v>24</v>
      </c>
      <c r="B32" s="88" t="s">
        <v>88</v>
      </c>
      <c r="C32" s="475">
        <v>281</v>
      </c>
      <c r="D32" s="634">
        <v>143.73524</v>
      </c>
      <c r="E32" s="480">
        <v>1.0432079274892485</v>
      </c>
      <c r="F32" s="484">
        <v>0.862228235543965</v>
      </c>
      <c r="G32" s="453"/>
      <c r="H32" s="488">
        <v>151</v>
      </c>
      <c r="I32" s="634">
        <v>57.944354</v>
      </c>
      <c r="J32" s="480">
        <v>0.9443761804311388</v>
      </c>
      <c r="K32" s="484">
        <v>0.6988620607703813</v>
      </c>
      <c r="L32" s="91"/>
      <c r="M32" s="491">
        <v>410</v>
      </c>
      <c r="N32" s="634">
        <v>145.42666</v>
      </c>
      <c r="O32" s="480">
        <v>1.0177362888891603</v>
      </c>
      <c r="P32" s="484">
        <v>0.8126074007754523</v>
      </c>
      <c r="Q32" s="91"/>
      <c r="R32" s="495">
        <v>215</v>
      </c>
      <c r="S32" s="634">
        <v>47.223838</v>
      </c>
      <c r="T32" s="480">
        <v>1.302411618044715</v>
      </c>
      <c r="U32" s="484">
        <v>0.7542595506256733</v>
      </c>
      <c r="V32" s="91"/>
      <c r="W32" s="495">
        <v>856</v>
      </c>
      <c r="X32" s="634">
        <v>58.324276</v>
      </c>
      <c r="Y32" s="480">
        <v>2.603423903896184</v>
      </c>
      <c r="Z32" s="484">
        <v>1.5270919825164009</v>
      </c>
      <c r="AA32" s="91"/>
      <c r="AB32" s="500">
        <v>1913</v>
      </c>
      <c r="AC32" s="634">
        <v>452.654368</v>
      </c>
      <c r="AD32" s="480">
        <v>1.4426995957733626</v>
      </c>
      <c r="AE32" s="484">
        <v>0.8550649780314517</v>
      </c>
    </row>
    <row r="33" spans="2:31" ht="12.75">
      <c r="B33" s="89" t="s">
        <v>89</v>
      </c>
      <c r="C33" s="476">
        <v>296</v>
      </c>
      <c r="D33" s="635">
        <v>154.0746</v>
      </c>
      <c r="E33" s="481">
        <v>0.8281006789138663</v>
      </c>
      <c r="F33" s="485">
        <v>0.5754635902321288</v>
      </c>
      <c r="G33" s="453"/>
      <c r="H33" s="476">
        <v>255</v>
      </c>
      <c r="I33" s="635">
        <v>100.76396</v>
      </c>
      <c r="J33" s="481">
        <v>1.0146171718107329</v>
      </c>
      <c r="K33" s="485">
        <v>0.7515390836682336</v>
      </c>
      <c r="L33" s="91"/>
      <c r="M33" s="492">
        <v>539</v>
      </c>
      <c r="N33" s="635">
        <v>149.92076</v>
      </c>
      <c r="O33" s="481">
        <v>0.9572387423751182</v>
      </c>
      <c r="P33" s="485">
        <v>0.5987089430849188</v>
      </c>
      <c r="Q33" s="91"/>
      <c r="R33" s="496">
        <v>311</v>
      </c>
      <c r="S33" s="635">
        <v>80.96247</v>
      </c>
      <c r="T33" s="481">
        <v>1.1989347291452235</v>
      </c>
      <c r="U33" s="485">
        <v>0.8037289704108913</v>
      </c>
      <c r="V33" s="91"/>
      <c r="W33" s="496">
        <v>859</v>
      </c>
      <c r="X33" s="635">
        <v>63.560771</v>
      </c>
      <c r="Y33" s="481">
        <v>2.0526020004004324</v>
      </c>
      <c r="Z33" s="485">
        <v>1.2334634443374803</v>
      </c>
      <c r="AA33" s="91"/>
      <c r="AB33" s="501">
        <v>2260</v>
      </c>
      <c r="AC33" s="635">
        <v>549.282561</v>
      </c>
      <c r="AD33" s="481">
        <v>1.221794092717459</v>
      </c>
      <c r="AE33" s="485">
        <v>0.6827733646014776</v>
      </c>
    </row>
    <row r="34" spans="2:31" ht="12.75">
      <c r="B34" s="89" t="s">
        <v>90</v>
      </c>
      <c r="C34" s="476">
        <v>302</v>
      </c>
      <c r="D34" s="635">
        <v>155.087185</v>
      </c>
      <c r="E34" s="481">
        <v>0.7605431809471763</v>
      </c>
      <c r="F34" s="485">
        <v>0.5472544075036208</v>
      </c>
      <c r="G34" s="453"/>
      <c r="H34" s="476">
        <v>318</v>
      </c>
      <c r="I34" s="635">
        <v>126.278199</v>
      </c>
      <c r="J34" s="481">
        <v>0.990370978019366</v>
      </c>
      <c r="K34" s="485">
        <v>0.7354517458547518</v>
      </c>
      <c r="L34" s="91"/>
      <c r="M34" s="492">
        <v>712</v>
      </c>
      <c r="N34" s="635">
        <v>226.352754</v>
      </c>
      <c r="O34" s="481">
        <v>1.0762710515481069</v>
      </c>
      <c r="P34" s="485">
        <v>0.848196849271004</v>
      </c>
      <c r="Q34" s="91"/>
      <c r="R34" s="496">
        <v>451</v>
      </c>
      <c r="S34" s="635">
        <v>152.06639</v>
      </c>
      <c r="T34" s="481">
        <v>1.1219673824926348</v>
      </c>
      <c r="U34" s="485">
        <v>1.0077603807718958</v>
      </c>
      <c r="V34" s="91"/>
      <c r="W34" s="496">
        <v>1101</v>
      </c>
      <c r="X34" s="635">
        <v>81.818298</v>
      </c>
      <c r="Y34" s="481">
        <v>2.1054349824849217</v>
      </c>
      <c r="Z34" s="485">
        <v>1.2218779944260025</v>
      </c>
      <c r="AA34" s="91"/>
      <c r="AB34" s="501">
        <v>2884</v>
      </c>
      <c r="AC34" s="635">
        <v>741.602826</v>
      </c>
      <c r="AD34" s="481">
        <v>1.2513968652421752</v>
      </c>
      <c r="AE34" s="485">
        <v>0.7890962530791726</v>
      </c>
    </row>
    <row r="35" spans="2:31" ht="12.75">
      <c r="B35" s="89" t="s">
        <v>91</v>
      </c>
      <c r="C35" s="476">
        <v>819</v>
      </c>
      <c r="D35" s="635">
        <v>381.722034</v>
      </c>
      <c r="E35" s="481">
        <v>0.8458575592601447</v>
      </c>
      <c r="F35" s="485">
        <v>0.7874676499470161</v>
      </c>
      <c r="G35" s="453"/>
      <c r="H35" s="476">
        <v>1040</v>
      </c>
      <c r="I35" s="635">
        <v>359.391335</v>
      </c>
      <c r="J35" s="481">
        <v>1.0051925152437455</v>
      </c>
      <c r="K35" s="485">
        <v>0.8137187701307836</v>
      </c>
      <c r="L35" s="91"/>
      <c r="M35" s="492">
        <v>1760</v>
      </c>
      <c r="N35" s="635">
        <v>463.810239</v>
      </c>
      <c r="O35" s="481">
        <v>1.0656543789672936</v>
      </c>
      <c r="P35" s="485">
        <v>0.8472616924424154</v>
      </c>
      <c r="Q35" s="91"/>
      <c r="R35" s="496">
        <v>1206</v>
      </c>
      <c r="S35" s="635">
        <v>308.952242</v>
      </c>
      <c r="T35" s="481">
        <v>1.0707729417986067</v>
      </c>
      <c r="U35" s="485">
        <v>0.8686873219728631</v>
      </c>
      <c r="V35" s="91"/>
      <c r="W35" s="496">
        <v>2647</v>
      </c>
      <c r="X35" s="635">
        <v>214.948864</v>
      </c>
      <c r="Y35" s="481">
        <v>1.8549940304161656</v>
      </c>
      <c r="Z35" s="485">
        <v>1.120923068733078</v>
      </c>
      <c r="AA35" s="91"/>
      <c r="AB35" s="501">
        <v>7472</v>
      </c>
      <c r="AC35" s="635">
        <v>1728.824714</v>
      </c>
      <c r="AD35" s="481">
        <v>1.2036681302999466</v>
      </c>
      <c r="AE35" s="485">
        <v>0.8553249712503431</v>
      </c>
    </row>
    <row r="36" spans="2:31" ht="12.75">
      <c r="B36" s="89" t="s">
        <v>92</v>
      </c>
      <c r="C36" s="476">
        <v>3012</v>
      </c>
      <c r="D36" s="635">
        <v>924.045558</v>
      </c>
      <c r="E36" s="481">
        <v>0.8219967195453646</v>
      </c>
      <c r="F36" s="485">
        <v>0.7779467774152538</v>
      </c>
      <c r="G36" s="453"/>
      <c r="H36" s="476">
        <v>2578</v>
      </c>
      <c r="I36" s="635">
        <v>715.195742</v>
      </c>
      <c r="J36" s="481">
        <v>0.9598957635115873</v>
      </c>
      <c r="K36" s="485">
        <v>0.8412066115096932</v>
      </c>
      <c r="L36" s="91"/>
      <c r="M36" s="492">
        <v>6434</v>
      </c>
      <c r="N36" s="635">
        <v>967.585639</v>
      </c>
      <c r="O36" s="481">
        <v>1.0504383431532986</v>
      </c>
      <c r="P36" s="485">
        <v>0.8657828539833297</v>
      </c>
      <c r="Q36" s="91"/>
      <c r="R36" s="496">
        <v>3626</v>
      </c>
      <c r="S36" s="635">
        <v>769.973384</v>
      </c>
      <c r="T36" s="481">
        <v>1.0839588876216597</v>
      </c>
      <c r="U36" s="485">
        <v>0.9771175491364159</v>
      </c>
      <c r="V36" s="91"/>
      <c r="W36" s="496">
        <v>8793</v>
      </c>
      <c r="X36" s="635">
        <v>560.912386</v>
      </c>
      <c r="Y36" s="481">
        <v>1.664413083908665</v>
      </c>
      <c r="Z36" s="485">
        <v>1.1342645086461698</v>
      </c>
      <c r="AA36" s="91"/>
      <c r="AB36" s="501">
        <v>24443</v>
      </c>
      <c r="AC36" s="635">
        <v>3937.712709</v>
      </c>
      <c r="AD36" s="481">
        <v>1.1582654547626738</v>
      </c>
      <c r="AE36" s="485">
        <v>0.8872501853704857</v>
      </c>
    </row>
    <row r="37" spans="2:31" ht="12.75">
      <c r="B37" s="89" t="s">
        <v>30</v>
      </c>
      <c r="C37" s="476">
        <v>3511</v>
      </c>
      <c r="D37" s="635">
        <v>692.184453</v>
      </c>
      <c r="E37" s="481">
        <v>0.8302419903799112</v>
      </c>
      <c r="F37" s="485">
        <v>0.7503482224532262</v>
      </c>
      <c r="G37" s="453"/>
      <c r="H37" s="476">
        <v>1734</v>
      </c>
      <c r="I37" s="635">
        <v>285.833312</v>
      </c>
      <c r="J37" s="481">
        <v>1.0043263645980376</v>
      </c>
      <c r="K37" s="485">
        <v>0.9231958940594909</v>
      </c>
      <c r="L37" s="91"/>
      <c r="M37" s="492">
        <v>14238</v>
      </c>
      <c r="N37" s="635">
        <v>793.113049</v>
      </c>
      <c r="O37" s="481">
        <v>1.0880785269222752</v>
      </c>
      <c r="P37" s="485">
        <v>0.9096063700939363</v>
      </c>
      <c r="Q37" s="91"/>
      <c r="R37" s="496">
        <v>2723</v>
      </c>
      <c r="S37" s="635">
        <v>420.610483</v>
      </c>
      <c r="T37" s="481">
        <v>1.1161497710673545</v>
      </c>
      <c r="U37" s="485">
        <v>1.0761230369584507</v>
      </c>
      <c r="V37" s="91"/>
      <c r="W37" s="496">
        <v>11509</v>
      </c>
      <c r="X37" s="635">
        <v>440.801713</v>
      </c>
      <c r="Y37" s="481">
        <v>1.5968942555993682</v>
      </c>
      <c r="Z37" s="485">
        <v>1.268978876626013</v>
      </c>
      <c r="AA37" s="91"/>
      <c r="AB37" s="501">
        <v>33715</v>
      </c>
      <c r="AC37" s="635">
        <v>2632.54301</v>
      </c>
      <c r="AD37" s="481">
        <v>1.1752455487165336</v>
      </c>
      <c r="AE37" s="485">
        <v>0.9262174393192203</v>
      </c>
    </row>
    <row r="38" spans="2:31" ht="12.75">
      <c r="B38" s="89" t="s">
        <v>31</v>
      </c>
      <c r="C38" s="476">
        <v>5888</v>
      </c>
      <c r="D38" s="635">
        <v>819.421419</v>
      </c>
      <c r="E38" s="481">
        <v>0.8976852721778066</v>
      </c>
      <c r="F38" s="485">
        <v>0.8335991582293286</v>
      </c>
      <c r="G38" s="453"/>
      <c r="H38" s="476">
        <v>2537</v>
      </c>
      <c r="I38" s="635">
        <v>307.311574</v>
      </c>
      <c r="J38" s="481">
        <v>0.9607416170929439</v>
      </c>
      <c r="K38" s="485">
        <v>0.8758123891113306</v>
      </c>
      <c r="L38" s="91"/>
      <c r="M38" s="492">
        <v>32325</v>
      </c>
      <c r="N38" s="635">
        <v>1374.221388</v>
      </c>
      <c r="O38" s="481">
        <v>1.07805315482336</v>
      </c>
      <c r="P38" s="485">
        <v>0.9642930819381326</v>
      </c>
      <c r="Q38" s="91"/>
      <c r="R38" s="496">
        <v>1399</v>
      </c>
      <c r="S38" s="635">
        <v>110.731399</v>
      </c>
      <c r="T38" s="481">
        <v>1.1754813314575363</v>
      </c>
      <c r="U38" s="485">
        <v>1.142438281218551</v>
      </c>
      <c r="V38" s="91"/>
      <c r="W38" s="496">
        <v>16589</v>
      </c>
      <c r="X38" s="635">
        <v>498.022665</v>
      </c>
      <c r="Y38" s="481">
        <v>1.5309217596211813</v>
      </c>
      <c r="Z38" s="485">
        <v>1.2849898285654078</v>
      </c>
      <c r="AA38" s="91"/>
      <c r="AB38" s="501">
        <v>58738</v>
      </c>
      <c r="AC38" s="635">
        <v>3109.708445</v>
      </c>
      <c r="AD38" s="481">
        <v>1.1469919419379475</v>
      </c>
      <c r="AE38" s="485">
        <v>0.958756185453029</v>
      </c>
    </row>
    <row r="39" spans="2:31" ht="12.75">
      <c r="B39" s="90" t="s">
        <v>32</v>
      </c>
      <c r="C39" s="477">
        <v>10983</v>
      </c>
      <c r="D39" s="636">
        <v>882.955671</v>
      </c>
      <c r="E39" s="482">
        <v>0.9111740587506022</v>
      </c>
      <c r="F39" s="486">
        <v>0.8570912014213299</v>
      </c>
      <c r="G39" s="453"/>
      <c r="H39" s="477">
        <v>4539</v>
      </c>
      <c r="I39" s="636">
        <v>427.014184</v>
      </c>
      <c r="J39" s="482">
        <v>0.9889779098285895</v>
      </c>
      <c r="K39" s="486">
        <v>0.8571362626750181</v>
      </c>
      <c r="L39" s="91"/>
      <c r="M39" s="493">
        <v>48511</v>
      </c>
      <c r="N39" s="636">
        <v>1472.171876</v>
      </c>
      <c r="O39" s="482">
        <v>1.0063170893025573</v>
      </c>
      <c r="P39" s="486">
        <v>0.9281086689096518</v>
      </c>
      <c r="Q39" s="91"/>
      <c r="R39" s="497">
        <v>996</v>
      </c>
      <c r="S39" s="636">
        <v>67.465153</v>
      </c>
      <c r="T39" s="482">
        <v>1.1373685143187728</v>
      </c>
      <c r="U39" s="486">
        <v>1.2586681236272794</v>
      </c>
      <c r="V39" s="91"/>
      <c r="W39" s="497">
        <v>18380</v>
      </c>
      <c r="X39" s="636">
        <v>444.716397</v>
      </c>
      <c r="Y39" s="482">
        <v>1.4693790202081096</v>
      </c>
      <c r="Z39" s="486">
        <v>1.2719488802071337</v>
      </c>
      <c r="AA39" s="91"/>
      <c r="AB39" s="502">
        <v>83409</v>
      </c>
      <c r="AC39" s="636">
        <v>3294.323281</v>
      </c>
      <c r="AD39" s="482">
        <v>1.066145901779185</v>
      </c>
      <c r="AE39" s="486">
        <v>0.9364713308918711</v>
      </c>
    </row>
    <row r="40" spans="3:31" ht="12.75">
      <c r="C40" s="474"/>
      <c r="D40" s="633"/>
      <c r="E40" s="479"/>
      <c r="F40" s="479"/>
      <c r="G40" s="91"/>
      <c r="H40" s="474"/>
      <c r="I40" s="633"/>
      <c r="J40" s="479"/>
      <c r="K40" s="479"/>
      <c r="L40" s="91"/>
      <c r="M40" s="490"/>
      <c r="N40" s="633"/>
      <c r="O40" s="479"/>
      <c r="P40" s="479"/>
      <c r="Q40" s="91"/>
      <c r="R40" s="474"/>
      <c r="S40" s="633"/>
      <c r="T40" s="479"/>
      <c r="U40" s="479"/>
      <c r="V40" s="91"/>
      <c r="W40" s="474"/>
      <c r="X40" s="633"/>
      <c r="Y40" s="479"/>
      <c r="Z40" s="479"/>
      <c r="AA40" s="91"/>
      <c r="AB40" s="490"/>
      <c r="AC40" s="633"/>
      <c r="AD40" s="479"/>
      <c r="AE40" s="479"/>
    </row>
    <row r="41" spans="1:31" ht="12.75">
      <c r="A41" s="91" t="s">
        <v>134</v>
      </c>
      <c r="B41" s="257" t="s">
        <v>365</v>
      </c>
      <c r="C41" s="475">
        <v>1151</v>
      </c>
      <c r="D41" s="634">
        <v>6.641816</v>
      </c>
      <c r="E41" s="480">
        <v>1.0236503428143628</v>
      </c>
      <c r="F41" s="484">
        <v>1.0004643071647514</v>
      </c>
      <c r="G41" s="453"/>
      <c r="H41" s="488">
        <v>1221</v>
      </c>
      <c r="I41" s="634">
        <v>6.613237</v>
      </c>
      <c r="J41" s="480">
        <v>1.1793014002016478</v>
      </c>
      <c r="K41" s="484">
        <v>1.1685209710651068</v>
      </c>
      <c r="L41" s="91"/>
      <c r="M41" s="491">
        <v>27219</v>
      </c>
      <c r="N41" s="634">
        <v>132.386685</v>
      </c>
      <c r="O41" s="480">
        <v>1.1114446878881319</v>
      </c>
      <c r="P41" s="484">
        <v>1.1135927022061132</v>
      </c>
      <c r="Q41" s="91"/>
      <c r="R41" s="495">
        <v>355</v>
      </c>
      <c r="S41" s="634">
        <v>2.026851</v>
      </c>
      <c r="T41" s="480">
        <v>1.406890426181987</v>
      </c>
      <c r="U41" s="484">
        <v>1.3556827137124388</v>
      </c>
      <c r="V41" s="91"/>
      <c r="W41" s="495">
        <v>23356</v>
      </c>
      <c r="X41" s="634">
        <v>70.316872</v>
      </c>
      <c r="Y41" s="480">
        <v>1.7176639570735897</v>
      </c>
      <c r="Z41" s="484">
        <v>1.8065225751273686</v>
      </c>
      <c r="AA41" s="91"/>
      <c r="AB41" s="500">
        <v>53302</v>
      </c>
      <c r="AC41" s="634">
        <v>217.985461</v>
      </c>
      <c r="AD41" s="480">
        <v>1.3161188871025646</v>
      </c>
      <c r="AE41" s="484">
        <v>1.270313856151296</v>
      </c>
    </row>
    <row r="42" spans="1:31" ht="12.75">
      <c r="A42" s="91" t="s">
        <v>135</v>
      </c>
      <c r="B42" s="396" t="s">
        <v>366</v>
      </c>
      <c r="C42" s="476">
        <v>3332</v>
      </c>
      <c r="D42" s="635">
        <v>49.973495</v>
      </c>
      <c r="E42" s="481">
        <v>0.9382742064579694</v>
      </c>
      <c r="F42" s="485">
        <v>0.9164805029971496</v>
      </c>
      <c r="G42" s="453"/>
      <c r="H42" s="476">
        <v>1988</v>
      </c>
      <c r="I42" s="635">
        <v>27.068995</v>
      </c>
      <c r="J42" s="481">
        <v>1.0481513231038704</v>
      </c>
      <c r="K42" s="485">
        <v>1.0467174311283702</v>
      </c>
      <c r="L42" s="91"/>
      <c r="M42" s="492">
        <v>28774</v>
      </c>
      <c r="N42" s="635">
        <v>339.335282</v>
      </c>
      <c r="O42" s="481">
        <v>1.0952444846083325</v>
      </c>
      <c r="P42" s="485">
        <v>1.0769398203128653</v>
      </c>
      <c r="Q42" s="91"/>
      <c r="R42" s="496">
        <v>1357</v>
      </c>
      <c r="S42" s="635">
        <v>18.536105</v>
      </c>
      <c r="T42" s="481">
        <v>1.3084147905907668</v>
      </c>
      <c r="U42" s="485">
        <v>1.305778630607209</v>
      </c>
      <c r="V42" s="91"/>
      <c r="W42" s="496">
        <v>11829</v>
      </c>
      <c r="X42" s="635">
        <v>148.156187</v>
      </c>
      <c r="Y42" s="481">
        <v>1.7917631688310547</v>
      </c>
      <c r="Z42" s="485">
        <v>1.7897458243125428</v>
      </c>
      <c r="AA42" s="91"/>
      <c r="AB42" s="501">
        <v>47280</v>
      </c>
      <c r="AC42" s="635">
        <v>583.070064</v>
      </c>
      <c r="AD42" s="481">
        <v>1.201260927313671</v>
      </c>
      <c r="AE42" s="485">
        <v>1.184002891261287</v>
      </c>
    </row>
    <row r="43" spans="2:31" ht="12.75">
      <c r="B43" s="396" t="s">
        <v>368</v>
      </c>
      <c r="C43" s="476">
        <v>3921</v>
      </c>
      <c r="D43" s="635">
        <v>123.12512</v>
      </c>
      <c r="E43" s="481">
        <v>0.9484554335535047</v>
      </c>
      <c r="F43" s="485">
        <v>0.9432607899091937</v>
      </c>
      <c r="G43" s="453"/>
      <c r="H43" s="476">
        <v>2143</v>
      </c>
      <c r="I43" s="635">
        <v>64.851576</v>
      </c>
      <c r="J43" s="481">
        <v>1.0134861523527923</v>
      </c>
      <c r="K43" s="485">
        <v>1.0040756805399162</v>
      </c>
      <c r="L43" s="91"/>
      <c r="M43" s="492">
        <v>16712</v>
      </c>
      <c r="N43" s="635">
        <v>471.911054</v>
      </c>
      <c r="O43" s="481">
        <v>1.0321488150728775</v>
      </c>
      <c r="P43" s="485">
        <v>1.0242906982974853</v>
      </c>
      <c r="Q43" s="91"/>
      <c r="R43" s="496">
        <v>1432</v>
      </c>
      <c r="S43" s="635">
        <v>42.83505</v>
      </c>
      <c r="T43" s="481">
        <v>1.314768351267171</v>
      </c>
      <c r="U43" s="485">
        <v>1.2983819935138217</v>
      </c>
      <c r="V43" s="91"/>
      <c r="W43" s="496">
        <v>9010</v>
      </c>
      <c r="X43" s="635">
        <v>262.474809</v>
      </c>
      <c r="Y43" s="481">
        <v>1.6312819050270135</v>
      </c>
      <c r="Z43" s="485">
        <v>1.6361342845449818</v>
      </c>
      <c r="AA43" s="91"/>
      <c r="AB43" s="501">
        <v>33218</v>
      </c>
      <c r="AC43" s="635">
        <v>965.197609</v>
      </c>
      <c r="AD43" s="481">
        <v>1.143379700118904</v>
      </c>
      <c r="AE43" s="485">
        <v>1.1365235233808413</v>
      </c>
    </row>
    <row r="44" spans="2:31" ht="12.75">
      <c r="B44" s="396" t="s">
        <v>367</v>
      </c>
      <c r="C44" s="476">
        <v>5372</v>
      </c>
      <c r="D44" s="635">
        <v>321.083288</v>
      </c>
      <c r="E44" s="481">
        <v>0.9176847616352712</v>
      </c>
      <c r="F44" s="485">
        <v>0.9192149622161836</v>
      </c>
      <c r="G44" s="453"/>
      <c r="H44" s="476">
        <v>2524</v>
      </c>
      <c r="I44" s="635">
        <v>151.293713</v>
      </c>
      <c r="J44" s="481">
        <v>1.0483886828767732</v>
      </c>
      <c r="K44" s="485">
        <v>1.0481065543590642</v>
      </c>
      <c r="L44" s="91"/>
      <c r="M44" s="492">
        <v>17285</v>
      </c>
      <c r="N44" s="635">
        <v>970.357597</v>
      </c>
      <c r="O44" s="481">
        <v>1.000455522419216</v>
      </c>
      <c r="P44" s="485">
        <v>0.9971036140611069</v>
      </c>
      <c r="Q44" s="91"/>
      <c r="R44" s="496">
        <v>1867</v>
      </c>
      <c r="S44" s="635">
        <v>109.059021</v>
      </c>
      <c r="T44" s="481">
        <v>1.228904677918794</v>
      </c>
      <c r="U44" s="485">
        <v>1.221441238294108</v>
      </c>
      <c r="V44" s="91"/>
      <c r="W44" s="496">
        <v>9163</v>
      </c>
      <c r="X44" s="635">
        <v>515.031885</v>
      </c>
      <c r="Y44" s="481">
        <v>1.4608658518901922</v>
      </c>
      <c r="Z44" s="485">
        <v>1.4543692736885845</v>
      </c>
      <c r="AA44" s="91"/>
      <c r="AB44" s="501">
        <v>36211</v>
      </c>
      <c r="AC44" s="635">
        <v>2066.825504</v>
      </c>
      <c r="AD44" s="481">
        <v>1.0864372533029267</v>
      </c>
      <c r="AE44" s="485">
        <v>1.081970532436655</v>
      </c>
    </row>
    <row r="45" spans="2:31" ht="12.75">
      <c r="B45" s="396" t="s">
        <v>369</v>
      </c>
      <c r="C45" s="476">
        <v>6918</v>
      </c>
      <c r="D45" s="635">
        <v>900.737842</v>
      </c>
      <c r="E45" s="481">
        <v>0.8547315694749337</v>
      </c>
      <c r="F45" s="485">
        <v>0.8440684576230797</v>
      </c>
      <c r="G45" s="453"/>
      <c r="H45" s="476">
        <v>2909</v>
      </c>
      <c r="I45" s="635">
        <v>386.229313</v>
      </c>
      <c r="J45" s="481">
        <v>0.9268651582548446</v>
      </c>
      <c r="K45" s="485">
        <v>0.9273140171856082</v>
      </c>
      <c r="L45" s="91"/>
      <c r="M45" s="492">
        <v>10912</v>
      </c>
      <c r="N45" s="635">
        <v>1312.794831</v>
      </c>
      <c r="O45" s="481">
        <v>0.9409193863185471</v>
      </c>
      <c r="P45" s="485">
        <v>0.9337539791865254</v>
      </c>
      <c r="Q45" s="91"/>
      <c r="R45" s="496">
        <v>3715</v>
      </c>
      <c r="S45" s="635">
        <v>470.162002</v>
      </c>
      <c r="T45" s="481">
        <v>1.0347283494519468</v>
      </c>
      <c r="U45" s="485">
        <v>1.0237224075603224</v>
      </c>
      <c r="V45" s="91"/>
      <c r="W45" s="496">
        <v>5870</v>
      </c>
      <c r="X45" s="635">
        <v>707.077274</v>
      </c>
      <c r="Y45" s="481">
        <v>1.1687470476941866</v>
      </c>
      <c r="Z45" s="485">
        <v>1.1645169307212027</v>
      </c>
      <c r="AA45" s="91"/>
      <c r="AB45" s="501">
        <v>30324</v>
      </c>
      <c r="AC45" s="635">
        <v>3777.001262</v>
      </c>
      <c r="AD45" s="481">
        <v>0.9644344848748728</v>
      </c>
      <c r="AE45" s="485">
        <v>0.9547463147041535</v>
      </c>
    </row>
    <row r="46" spans="2:31" ht="12.75">
      <c r="B46" s="396" t="s">
        <v>370</v>
      </c>
      <c r="C46" s="476">
        <v>2444</v>
      </c>
      <c r="D46" s="635">
        <v>727.474476</v>
      </c>
      <c r="E46" s="481">
        <v>0.8023867130669885</v>
      </c>
      <c r="F46" s="485">
        <v>0.8003670916755117</v>
      </c>
      <c r="G46" s="453"/>
      <c r="H46" s="476">
        <v>1215</v>
      </c>
      <c r="I46" s="635">
        <v>367.721552</v>
      </c>
      <c r="J46" s="481">
        <v>0.8728859259652195</v>
      </c>
      <c r="K46" s="485">
        <v>0.8746857899517275</v>
      </c>
      <c r="L46" s="91"/>
      <c r="M46" s="492">
        <v>2391</v>
      </c>
      <c r="N46" s="635">
        <v>677.491772</v>
      </c>
      <c r="O46" s="481">
        <v>0.8272403586511466</v>
      </c>
      <c r="P46" s="485">
        <v>0.8188417606789439</v>
      </c>
      <c r="Q46" s="91"/>
      <c r="R46" s="496">
        <v>1137</v>
      </c>
      <c r="S46" s="635">
        <v>333.32949</v>
      </c>
      <c r="T46" s="481">
        <v>0.9649123744996512</v>
      </c>
      <c r="U46" s="485">
        <v>0.9759753981643305</v>
      </c>
      <c r="V46" s="91"/>
      <c r="W46" s="496">
        <v>1043</v>
      </c>
      <c r="X46" s="635">
        <v>295.55122</v>
      </c>
      <c r="Y46" s="481">
        <v>1.0098918568488457</v>
      </c>
      <c r="Z46" s="485">
        <v>1.0079263000490797</v>
      </c>
      <c r="AA46" s="91"/>
      <c r="AB46" s="501">
        <v>8230</v>
      </c>
      <c r="AC46" s="635">
        <v>2401.56851</v>
      </c>
      <c r="AD46" s="481">
        <v>0.8627458949892621</v>
      </c>
      <c r="AE46" s="485">
        <v>0.860323933598587</v>
      </c>
    </row>
    <row r="47" spans="2:31" ht="12.75">
      <c r="B47" s="396" t="s">
        <v>371</v>
      </c>
      <c r="C47" s="476">
        <v>1244</v>
      </c>
      <c r="D47" s="635">
        <v>708.658545</v>
      </c>
      <c r="E47" s="481">
        <v>0.747236815565014</v>
      </c>
      <c r="F47" s="485">
        <v>0.7402937948219246</v>
      </c>
      <c r="G47" s="453"/>
      <c r="H47" s="476">
        <v>680</v>
      </c>
      <c r="I47" s="635">
        <v>392.363642</v>
      </c>
      <c r="J47" s="481">
        <v>0.8594970991467301</v>
      </c>
      <c r="K47" s="485">
        <v>0.8501770906931484</v>
      </c>
      <c r="L47" s="91"/>
      <c r="M47" s="492">
        <v>953</v>
      </c>
      <c r="N47" s="635">
        <v>532.230365</v>
      </c>
      <c r="O47" s="481">
        <v>0.8170879655383325</v>
      </c>
      <c r="P47" s="485">
        <v>0.8162874799767573</v>
      </c>
      <c r="Q47" s="91"/>
      <c r="R47" s="496">
        <v>690</v>
      </c>
      <c r="S47" s="635">
        <v>377.797428</v>
      </c>
      <c r="T47" s="481">
        <v>0.9275187514382405</v>
      </c>
      <c r="U47" s="485">
        <v>0.9181632514024791</v>
      </c>
      <c r="V47" s="91"/>
      <c r="W47" s="496">
        <v>348</v>
      </c>
      <c r="X47" s="635">
        <v>195.591201</v>
      </c>
      <c r="Y47" s="481">
        <v>0.9819258489101657</v>
      </c>
      <c r="Z47" s="485">
        <v>1.004310942857461</v>
      </c>
      <c r="AA47" s="91"/>
      <c r="AB47" s="501">
        <v>3915</v>
      </c>
      <c r="AC47" s="635">
        <v>2206.641181</v>
      </c>
      <c r="AD47" s="481">
        <v>0.8293396059172258</v>
      </c>
      <c r="AE47" s="485">
        <v>0.8242930145840287</v>
      </c>
    </row>
    <row r="48" spans="2:31" ht="12.75">
      <c r="B48" s="396" t="s">
        <v>372</v>
      </c>
      <c r="C48" s="476">
        <v>608</v>
      </c>
      <c r="D48" s="635">
        <v>735.748684</v>
      </c>
      <c r="E48" s="481">
        <v>0.6945824057478509</v>
      </c>
      <c r="F48" s="485">
        <v>0.6782407520146377</v>
      </c>
      <c r="G48" s="453"/>
      <c r="H48" s="476">
        <v>372</v>
      </c>
      <c r="I48" s="635">
        <v>468.756013</v>
      </c>
      <c r="J48" s="481">
        <v>0.7392157953723513</v>
      </c>
      <c r="K48" s="485">
        <v>0.7185604140146533</v>
      </c>
      <c r="L48" s="91"/>
      <c r="M48" s="492">
        <v>593</v>
      </c>
      <c r="N48" s="635">
        <v>715.301456</v>
      </c>
      <c r="O48" s="481">
        <v>0.8801260067350261</v>
      </c>
      <c r="P48" s="485">
        <v>0.8652154523756964</v>
      </c>
      <c r="Q48" s="91"/>
      <c r="R48" s="496">
        <v>323</v>
      </c>
      <c r="S48" s="635">
        <v>387.674914</v>
      </c>
      <c r="T48" s="481">
        <v>0.9396077175596198</v>
      </c>
      <c r="U48" s="485">
        <v>0.9221751657865935</v>
      </c>
      <c r="V48" s="91"/>
      <c r="W48" s="496">
        <v>105</v>
      </c>
      <c r="X48" s="635">
        <v>123.875972</v>
      </c>
      <c r="Y48" s="481">
        <v>0.941560141840206</v>
      </c>
      <c r="Z48" s="485">
        <v>0.9484499319069752</v>
      </c>
      <c r="AA48" s="91"/>
      <c r="AB48" s="501">
        <v>2001</v>
      </c>
      <c r="AC48" s="635">
        <v>2431.357039</v>
      </c>
      <c r="AD48" s="481">
        <v>0.7979656366566579</v>
      </c>
      <c r="AE48" s="485">
        <v>0.7805627542341754</v>
      </c>
    </row>
    <row r="49" spans="2:31" ht="12.75">
      <c r="B49" s="396" t="s">
        <v>373</v>
      </c>
      <c r="C49" s="476">
        <v>58</v>
      </c>
      <c r="D49" s="635">
        <v>181.602646</v>
      </c>
      <c r="E49" s="481">
        <v>0.6698132491370391</v>
      </c>
      <c r="F49" s="485">
        <v>0.6599346841115014</v>
      </c>
      <c r="G49" s="453"/>
      <c r="H49" s="476">
        <v>53</v>
      </c>
      <c r="I49" s="635">
        <v>169.610209</v>
      </c>
      <c r="J49" s="481">
        <v>0.6728922317384994</v>
      </c>
      <c r="K49" s="485">
        <v>0.6564576111008102</v>
      </c>
      <c r="L49" s="91"/>
      <c r="M49" s="492">
        <v>55</v>
      </c>
      <c r="N49" s="635">
        <v>171.953095</v>
      </c>
      <c r="O49" s="481">
        <v>0.7774972504869962</v>
      </c>
      <c r="P49" s="485">
        <v>0.776418150077411</v>
      </c>
      <c r="Q49" s="91"/>
      <c r="R49" s="496">
        <v>32</v>
      </c>
      <c r="S49" s="635">
        <v>102.275439</v>
      </c>
      <c r="T49" s="481">
        <v>1.0670479584704928</v>
      </c>
      <c r="U49" s="485">
        <v>1.0726745200954764</v>
      </c>
      <c r="V49" s="91"/>
      <c r="W49" s="496">
        <v>8</v>
      </c>
      <c r="X49" s="635">
        <v>26.02995</v>
      </c>
      <c r="Y49" s="481">
        <v>0.9676502428197337</v>
      </c>
      <c r="Z49" s="485">
        <v>1.0342984391842918</v>
      </c>
      <c r="AA49" s="91"/>
      <c r="AB49" s="501">
        <v>206</v>
      </c>
      <c r="AC49" s="635">
        <v>651.471339</v>
      </c>
      <c r="AD49" s="481">
        <v>0.7508593877288409</v>
      </c>
      <c r="AE49" s="485">
        <v>0.7440817306809986</v>
      </c>
    </row>
    <row r="50" spans="2:31" ht="12.75">
      <c r="B50" s="396" t="s">
        <v>374</v>
      </c>
      <c r="C50" s="476">
        <v>30</v>
      </c>
      <c r="D50" s="635">
        <v>159.180542</v>
      </c>
      <c r="E50" s="481">
        <v>0.586744961914385</v>
      </c>
      <c r="F50" s="485">
        <v>0.5574080649809489</v>
      </c>
      <c r="G50" s="453"/>
      <c r="H50" s="476">
        <v>36</v>
      </c>
      <c r="I50" s="635">
        <v>199.498325</v>
      </c>
      <c r="J50" s="481">
        <v>0.906513298046464</v>
      </c>
      <c r="K50" s="485">
        <v>0.8534686954250421</v>
      </c>
      <c r="L50" s="91"/>
      <c r="M50" s="492">
        <v>27</v>
      </c>
      <c r="N50" s="635">
        <v>149.5</v>
      </c>
      <c r="O50" s="481">
        <v>0.7337642431792541</v>
      </c>
      <c r="P50" s="485">
        <v>0.7019742573541025</v>
      </c>
      <c r="Q50" s="91"/>
      <c r="R50" s="496">
        <v>18</v>
      </c>
      <c r="S50" s="635">
        <v>104.12136</v>
      </c>
      <c r="T50" s="481">
        <v>1.1583183020083314</v>
      </c>
      <c r="U50" s="485">
        <v>1.1908973828203158</v>
      </c>
      <c r="V50" s="91"/>
      <c r="W50" s="496">
        <v>1</v>
      </c>
      <c r="X50" s="635">
        <v>5</v>
      </c>
      <c r="Y50" s="481"/>
      <c r="Z50" s="485"/>
      <c r="AA50" s="91"/>
      <c r="AB50" s="501">
        <v>112</v>
      </c>
      <c r="AC50" s="635">
        <v>617.300227</v>
      </c>
      <c r="AD50" s="481">
        <v>0.7446227269227769</v>
      </c>
      <c r="AE50" s="485">
        <v>0.7197083122505057</v>
      </c>
    </row>
    <row r="51" spans="2:31" ht="12.75">
      <c r="B51" s="258" t="s">
        <v>375</v>
      </c>
      <c r="C51" s="477">
        <v>14</v>
      </c>
      <c r="D51" s="636">
        <v>238.999706</v>
      </c>
      <c r="E51" s="482"/>
      <c r="F51" s="486"/>
      <c r="G51" s="453"/>
      <c r="H51" s="477">
        <v>11</v>
      </c>
      <c r="I51" s="636">
        <v>145.726085</v>
      </c>
      <c r="J51" s="482"/>
      <c r="K51" s="486"/>
      <c r="L51" s="91"/>
      <c r="M51" s="493">
        <v>8</v>
      </c>
      <c r="N51" s="636">
        <v>119.340228</v>
      </c>
      <c r="O51" s="482"/>
      <c r="P51" s="486"/>
      <c r="Q51" s="91"/>
      <c r="R51" s="497">
        <v>1</v>
      </c>
      <c r="S51" s="636">
        <v>10.167699</v>
      </c>
      <c r="T51" s="482"/>
      <c r="U51" s="486"/>
      <c r="V51" s="91"/>
      <c r="W51" s="497">
        <v>1</v>
      </c>
      <c r="X51" s="636">
        <v>14</v>
      </c>
      <c r="Y51" s="482"/>
      <c r="Z51" s="486"/>
      <c r="AA51" s="91"/>
      <c r="AB51" s="502">
        <v>35</v>
      </c>
      <c r="AC51" s="636">
        <v>528.233718</v>
      </c>
      <c r="AD51" s="482">
        <v>0.7252459568055928</v>
      </c>
      <c r="AE51" s="486">
        <v>0.8248579244454132</v>
      </c>
    </row>
    <row r="52" spans="3:31" ht="12.75">
      <c r="C52" s="474"/>
      <c r="D52" s="633"/>
      <c r="E52" s="479"/>
      <c r="F52" s="479"/>
      <c r="G52" s="91"/>
      <c r="H52" s="474"/>
      <c r="I52" s="633"/>
      <c r="J52" s="479"/>
      <c r="K52" s="479"/>
      <c r="L52" s="91"/>
      <c r="M52" s="490"/>
      <c r="N52" s="633"/>
      <c r="O52" s="479"/>
      <c r="P52" s="479"/>
      <c r="Q52" s="91"/>
      <c r="R52" s="474"/>
      <c r="S52" s="633"/>
      <c r="T52" s="479"/>
      <c r="U52" s="479"/>
      <c r="V52" s="91"/>
      <c r="W52" s="474"/>
      <c r="X52" s="633"/>
      <c r="Y52" s="479"/>
      <c r="Z52" s="479"/>
      <c r="AA52" s="91"/>
      <c r="AB52" s="490"/>
      <c r="AC52" s="633"/>
      <c r="AD52" s="479"/>
      <c r="AE52" s="479"/>
    </row>
    <row r="53" spans="1:31" ht="12.75">
      <c r="A53" s="91" t="s">
        <v>217</v>
      </c>
      <c r="B53" s="257">
        <v>2008</v>
      </c>
      <c r="C53" s="475">
        <v>12015</v>
      </c>
      <c r="D53" s="634">
        <v>1905.139229</v>
      </c>
      <c r="E53" s="480">
        <v>0.8836006596713305</v>
      </c>
      <c r="F53" s="484">
        <v>0.7952781654596586</v>
      </c>
      <c r="G53" s="453"/>
      <c r="H53" s="488">
        <v>6569</v>
      </c>
      <c r="I53" s="634">
        <v>1158.443218</v>
      </c>
      <c r="J53" s="480">
        <v>0.96853305546996</v>
      </c>
      <c r="K53" s="484">
        <v>0.8531962440299434</v>
      </c>
      <c r="L53" s="91"/>
      <c r="M53" s="491">
        <v>54195</v>
      </c>
      <c r="N53" s="634">
        <v>2719.308277</v>
      </c>
      <c r="O53" s="480">
        <v>1.0515645623739083</v>
      </c>
      <c r="P53" s="484">
        <v>0.9020804717208405</v>
      </c>
      <c r="Q53" s="91"/>
      <c r="R53" s="495">
        <v>5200</v>
      </c>
      <c r="S53" s="634">
        <v>962.924877</v>
      </c>
      <c r="T53" s="480">
        <v>1.1084197802531703</v>
      </c>
      <c r="U53" s="484">
        <v>1.0255505334788848</v>
      </c>
      <c r="V53" s="91"/>
      <c r="W53" s="495">
        <v>30814</v>
      </c>
      <c r="X53" s="634">
        <v>1160.560669</v>
      </c>
      <c r="Y53" s="480">
        <v>1.603111030541318</v>
      </c>
      <c r="Z53" s="484">
        <v>1.2464405015292992</v>
      </c>
      <c r="AA53" s="91"/>
      <c r="AB53" s="500">
        <v>108793</v>
      </c>
      <c r="AC53" s="634">
        <v>7906.37627</v>
      </c>
      <c r="AD53" s="480">
        <v>1.135265756958648</v>
      </c>
      <c r="AE53" s="484">
        <v>0.9153174137488282</v>
      </c>
    </row>
    <row r="54" spans="1:31" ht="12.75">
      <c r="A54" s="18" t="s">
        <v>218</v>
      </c>
      <c r="B54" s="258">
        <v>2009</v>
      </c>
      <c r="C54" s="477">
        <v>13077</v>
      </c>
      <c r="D54" s="636">
        <v>2248.086931</v>
      </c>
      <c r="E54" s="482">
        <v>0.8776348770782105</v>
      </c>
      <c r="F54" s="486">
        <v>0.7671420203074838</v>
      </c>
      <c r="G54" s="453"/>
      <c r="H54" s="477">
        <v>6583</v>
      </c>
      <c r="I54" s="636">
        <v>1221.289442</v>
      </c>
      <c r="J54" s="482">
        <v>0.9933587711444375</v>
      </c>
      <c r="K54" s="486">
        <v>0.8243729353086667</v>
      </c>
      <c r="L54" s="91"/>
      <c r="M54" s="493">
        <v>50734</v>
      </c>
      <c r="N54" s="636">
        <v>2873.294088</v>
      </c>
      <c r="O54" s="482">
        <v>1.032371784171765</v>
      </c>
      <c r="P54" s="486">
        <v>0.8895649549646052</v>
      </c>
      <c r="Q54" s="91"/>
      <c r="R54" s="497">
        <v>5727</v>
      </c>
      <c r="S54" s="637">
        <v>995.060482</v>
      </c>
      <c r="T54" s="482">
        <v>1.1203025279265617</v>
      </c>
      <c r="U54" s="486">
        <v>0.9384299473864411</v>
      </c>
      <c r="V54" s="91"/>
      <c r="W54" s="497">
        <v>29920</v>
      </c>
      <c r="X54" s="637">
        <v>1202.544701</v>
      </c>
      <c r="Y54" s="482">
        <v>1.5494157251951322</v>
      </c>
      <c r="Z54" s="486">
        <v>1.2068507917409752</v>
      </c>
      <c r="AA54" s="91"/>
      <c r="AB54" s="502">
        <v>106041</v>
      </c>
      <c r="AC54" s="637">
        <v>8540.275644</v>
      </c>
      <c r="AD54" s="482">
        <v>1.1151299754228148</v>
      </c>
      <c r="AE54" s="486">
        <v>0.8805565849879196</v>
      </c>
    </row>
    <row r="56" ht="12.75">
      <c r="B56" s="86" t="s">
        <v>340</v>
      </c>
    </row>
    <row r="57" ht="12.75">
      <c r="B57" s="86" t="s">
        <v>341</v>
      </c>
    </row>
    <row r="58" ht="12.75">
      <c r="B58" s="369" t="s">
        <v>306</v>
      </c>
    </row>
    <row r="60" ht="12.75">
      <c r="B60" s="86" t="s">
        <v>377</v>
      </c>
    </row>
  </sheetData>
  <sheetProtection/>
  <mergeCells count="25">
    <mergeCell ref="M8:P8"/>
    <mergeCell ref="W8:Z8"/>
    <mergeCell ref="H8:K8"/>
    <mergeCell ref="AD10:AE10"/>
    <mergeCell ref="T10:U10"/>
    <mergeCell ref="W10:X10"/>
    <mergeCell ref="O10:P10"/>
    <mergeCell ref="C10:D10"/>
    <mergeCell ref="E10:F10"/>
    <mergeCell ref="R10:S10"/>
    <mergeCell ref="AB10:AC10"/>
    <mergeCell ref="Y10:Z10"/>
    <mergeCell ref="H10:I10"/>
    <mergeCell ref="J10:K10"/>
    <mergeCell ref="M10:N10"/>
    <mergeCell ref="B1:AE1"/>
    <mergeCell ref="B2:AE2"/>
    <mergeCell ref="B3:AE3"/>
    <mergeCell ref="B4:AE4"/>
    <mergeCell ref="B5:AE5"/>
    <mergeCell ref="AB8:AE8"/>
    <mergeCell ref="B6:AE6"/>
    <mergeCell ref="A7:AB7"/>
    <mergeCell ref="C8:F8"/>
    <mergeCell ref="R8:U8"/>
  </mergeCells>
  <printOptions horizontalCentered="1"/>
  <pageMargins left="0.5" right="0.5" top="0.75" bottom="0.75" header="0.3" footer="0.3"/>
  <pageSetup fitToHeight="0" fitToWidth="1" horizontalDpi="300" verticalDpi="300" orientation="landscape" scale="48" r:id="rId1"/>
  <headerFooter>
    <oddHeader>&amp;C&amp;A&amp;R&amp;8&amp;P of &amp;N</oddHeader>
    <oddFooter>&amp;L&amp;8&amp;F&amp;CSOA U.S. Individual Life Mortality Experience 2007-2009 Report Appendices&amp;R03/01/2013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SOA USER</cp:lastModifiedBy>
  <cp:lastPrinted>2013-03-19T03:55:38Z</cp:lastPrinted>
  <dcterms:created xsi:type="dcterms:W3CDTF">1996-10-14T23:33:28Z</dcterms:created>
  <dcterms:modified xsi:type="dcterms:W3CDTF">2013-04-08T19:52:23Z</dcterms:modified>
  <cp:category/>
  <cp:version/>
  <cp:contentType/>
  <cp:contentStatus/>
</cp:coreProperties>
</file>